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225" windowWidth="9600" windowHeight="11475" firstSheet="1" activeTab="9"/>
  </bookViews>
  <sheets>
    <sheet name="4" sheetId="8" r:id="rId1"/>
    <sheet name=" 7 " sheetId="12" r:id="rId2"/>
    <sheet name="8" sheetId="10" r:id="rId3"/>
    <sheet name="Корф" sheetId="11" r:id="rId4"/>
    <sheet name="9" sheetId="4" r:id="rId5"/>
    <sheet name="10" sheetId="17" r:id="rId6"/>
    <sheet name="11" sheetId="5" r:id="rId7"/>
    <sheet name="12" sheetId="15" r:id="rId8"/>
    <sheet name="Анавгай" sheetId="20" r:id="rId9"/>
    <sheet name="14" sheetId="6" r:id="rId10"/>
    <sheet name="Эссо" sheetId="19" r:id="rId11"/>
    <sheet name="16" sheetId="13" r:id="rId12"/>
    <sheet name="17" sheetId="14" r:id="rId13"/>
    <sheet name="19" sheetId="7" r:id="rId14"/>
    <sheet name="22" sheetId="18" r:id="rId15"/>
    <sheet name="23" sheetId="21" r:id="rId16"/>
    <sheet name="Лист2" sheetId="2" r:id="rId17"/>
    <sheet name="Лист3" sheetId="3" r:id="rId18"/>
    <sheet name="лесная" sheetId="9" r:id="rId19"/>
    <sheet name="Лист1" sheetId="22" r:id="rId20"/>
    <sheet name="Слаутное" sheetId="23" r:id="rId21"/>
  </sheets>
  <definedNames>
    <definedName name="_xlnm.Print_Area" localSheetId="1">' 7 '!$A$1:$AJ$481</definedName>
    <definedName name="_xlnm.Print_Area" localSheetId="12">'17'!$A$1:$AJ$33</definedName>
    <definedName name="_xlnm.Print_Area" localSheetId="15">'23'!$A$1:$AJ$163</definedName>
    <definedName name="_xlnm.Print_Area" localSheetId="2">'8'!$A$1:$AJ$165</definedName>
    <definedName name="_xlnm.Print_Area" localSheetId="3">Корф!$A$1:$AJ$39</definedName>
  </definedNames>
  <calcPr calcId="162913"/>
</workbook>
</file>

<file path=xl/calcChain.xml><?xml version="1.0" encoding="utf-8"?>
<calcChain xmlns="http://schemas.openxmlformats.org/spreadsheetml/2006/main">
  <c r="D147" i="15" l="1"/>
  <c r="AG158" i="21" l="1"/>
  <c r="AF158" i="21"/>
  <c r="AF152" i="18"/>
  <c r="AG152" i="18"/>
  <c r="AF87" i="13"/>
  <c r="AG87" i="13"/>
  <c r="Y81" i="13"/>
  <c r="X81" i="13"/>
  <c r="W81" i="13"/>
  <c r="V81" i="13"/>
  <c r="AF530" i="19"/>
  <c r="AG530" i="19"/>
  <c r="AG147" i="15"/>
  <c r="AF147" i="15"/>
  <c r="AG103" i="5"/>
  <c r="AF103" i="5"/>
  <c r="AG40" i="4"/>
  <c r="AF40" i="4"/>
  <c r="AE40" i="4"/>
  <c r="AD40" i="4"/>
  <c r="AF166" i="10"/>
  <c r="AD166" i="10"/>
  <c r="AE166" i="10"/>
  <c r="AG166" i="10"/>
  <c r="AG460" i="12"/>
  <c r="AF460" i="12"/>
  <c r="AE460" i="12"/>
  <c r="AD44" i="8"/>
  <c r="AE44" i="8"/>
  <c r="D12" i="19" l="1"/>
  <c r="Y30" i="19"/>
  <c r="X30" i="19"/>
  <c r="W30" i="19"/>
  <c r="V30" i="19"/>
  <c r="Y29" i="19"/>
  <c r="X29" i="19"/>
  <c r="W29" i="19"/>
  <c r="V29" i="19"/>
  <c r="Y28" i="19"/>
  <c r="X28" i="19"/>
  <c r="W28" i="19"/>
  <c r="V28" i="19"/>
  <c r="Y27" i="19"/>
  <c r="X27" i="19"/>
  <c r="W27" i="19"/>
  <c r="V27" i="19"/>
  <c r="Y26" i="19"/>
  <c r="X26" i="19"/>
  <c r="W26" i="19"/>
  <c r="V26" i="19"/>
  <c r="Y25" i="19"/>
  <c r="X25" i="19"/>
  <c r="W25" i="19"/>
  <c r="V25" i="19"/>
  <c r="Y24" i="19"/>
  <c r="X24" i="19"/>
  <c r="W24" i="19"/>
  <c r="V24" i="19"/>
  <c r="Y23" i="19"/>
  <c r="X23" i="19"/>
  <c r="W23" i="19"/>
  <c r="V23" i="19"/>
  <c r="Y22" i="19"/>
  <c r="X22" i="19"/>
  <c r="W22" i="19"/>
  <c r="V22" i="19"/>
  <c r="Y21" i="19"/>
  <c r="X21" i="19"/>
  <c r="W21" i="19"/>
  <c r="V21" i="19"/>
  <c r="Y20" i="19"/>
  <c r="X20" i="19"/>
  <c r="W20" i="19"/>
  <c r="V20" i="19"/>
  <c r="Y19" i="19"/>
  <c r="X19" i="19"/>
  <c r="W19" i="19"/>
  <c r="V19" i="19"/>
  <c r="Y18" i="19"/>
  <c r="X18" i="19"/>
  <c r="W18" i="19"/>
  <c r="V18" i="19"/>
  <c r="Y17" i="19"/>
  <c r="X17" i="19"/>
  <c r="W17" i="19"/>
  <c r="V17" i="19"/>
  <c r="Y16" i="19"/>
  <c r="X16" i="19"/>
  <c r="W16" i="19"/>
  <c r="V16" i="19"/>
  <c r="Y15" i="19"/>
  <c r="X15" i="19"/>
  <c r="W15" i="19"/>
  <c r="V15" i="19"/>
  <c r="Y14" i="19"/>
  <c r="X14" i="19"/>
  <c r="W14" i="19"/>
  <c r="V14" i="19"/>
  <c r="Y13" i="19"/>
  <c r="X13" i="19"/>
  <c r="W13" i="19"/>
  <c r="V13" i="19"/>
  <c r="Y12" i="19"/>
  <c r="X12" i="19"/>
  <c r="AB12" i="19" s="1"/>
  <c r="AF12" i="19" s="1"/>
  <c r="W12" i="19"/>
  <c r="V12" i="19"/>
  <c r="Z12" i="19" s="1"/>
  <c r="AA12" i="19" l="1"/>
  <c r="AE12" i="19" s="1"/>
  <c r="AC12" i="19"/>
  <c r="AG12" i="19" s="1"/>
  <c r="AD12" i="19"/>
  <c r="Y459" i="12"/>
  <c r="X459" i="12"/>
  <c r="W459" i="12"/>
  <c r="V459" i="12"/>
  <c r="Y458" i="12"/>
  <c r="X458" i="12"/>
  <c r="W458" i="12"/>
  <c r="V458" i="12"/>
  <c r="Y457" i="12"/>
  <c r="X457" i="12"/>
  <c r="W457" i="12"/>
  <c r="V457" i="12"/>
  <c r="Y456" i="12"/>
  <c r="X456" i="12"/>
  <c r="AB456" i="12" s="1"/>
  <c r="AF456" i="12" s="1"/>
  <c r="AJ456" i="12" s="1"/>
  <c r="W456" i="12"/>
  <c r="AA456" i="12" s="1"/>
  <c r="AE456" i="12" s="1"/>
  <c r="AI456" i="12" s="1"/>
  <c r="V456" i="12"/>
  <c r="D456" i="12"/>
  <c r="AC456" i="12" l="1"/>
  <c r="AG456" i="12" s="1"/>
  <c r="Z456" i="12"/>
  <c r="AD456" i="12" s="1"/>
  <c r="AH456" i="12" s="1"/>
  <c r="AH12" i="19"/>
  <c r="AI12" i="19" s="1"/>
  <c r="AJ12" i="19" s="1"/>
  <c r="AB157" i="21"/>
  <c r="AF157" i="21" s="1"/>
  <c r="Y157" i="21"/>
  <c r="AC157" i="21" s="1"/>
  <c r="AG157" i="21" s="1"/>
  <c r="W157" i="21"/>
  <c r="AA157" i="21" s="1"/>
  <c r="AE157" i="21" s="1"/>
  <c r="V157" i="21"/>
  <c r="Z157" i="21" s="1"/>
  <c r="AB156" i="21"/>
  <c r="AF156" i="21" s="1"/>
  <c r="Y156" i="21"/>
  <c r="AC156" i="21" s="1"/>
  <c r="AG156" i="21" s="1"/>
  <c r="W156" i="21"/>
  <c r="AA156" i="21" s="1"/>
  <c r="AE156" i="21" s="1"/>
  <c r="V156" i="21"/>
  <c r="Z156" i="21" s="1"/>
  <c r="AB155" i="21"/>
  <c r="AF155" i="21" s="1"/>
  <c r="AA155" i="21"/>
  <c r="AE155" i="21" s="1"/>
  <c r="Y155" i="21"/>
  <c r="AC155" i="21" s="1"/>
  <c r="AG155" i="21" s="1"/>
  <c r="W155" i="21"/>
  <c r="V155" i="21"/>
  <c r="Z155" i="21" s="1"/>
  <c r="D155" i="21"/>
  <c r="AH157" i="21" l="1"/>
  <c r="AI157" i="21" s="1"/>
  <c r="AJ157" i="21" s="1"/>
  <c r="AD157" i="21"/>
  <c r="AH155" i="21"/>
  <c r="AI155" i="21" s="1"/>
  <c r="AJ155" i="21" s="1"/>
  <c r="AD155" i="21"/>
  <c r="AH156" i="21"/>
  <c r="AI156" i="21" s="1"/>
  <c r="AJ156" i="21" s="1"/>
  <c r="AD156" i="21"/>
  <c r="D149" i="21"/>
  <c r="Y151" i="18" l="1"/>
  <c r="X151" i="18"/>
  <c r="W151" i="18"/>
  <c r="V151" i="18"/>
  <c r="Y150" i="18"/>
  <c r="X150" i="18"/>
  <c r="W150" i="18"/>
  <c r="V150" i="18"/>
  <c r="Y149" i="18"/>
  <c r="X149" i="18"/>
  <c r="W149" i="18"/>
  <c r="V149" i="18"/>
  <c r="Y148" i="18"/>
  <c r="X148" i="18"/>
  <c r="W148" i="18"/>
  <c r="V148" i="18"/>
  <c r="Y147" i="18"/>
  <c r="X147" i="18"/>
  <c r="W147" i="18"/>
  <c r="V147" i="18"/>
  <c r="D145" i="15" l="1"/>
  <c r="D76" i="15"/>
  <c r="Y146" i="15"/>
  <c r="X146" i="15"/>
  <c r="W146" i="15"/>
  <c r="V146" i="15"/>
  <c r="Y145" i="15"/>
  <c r="X145" i="15"/>
  <c r="W145" i="15"/>
  <c r="V145" i="15"/>
  <c r="Z145" i="15" s="1"/>
  <c r="AA145" i="15" l="1"/>
  <c r="AE145" i="15" s="1"/>
  <c r="AB145" i="15"/>
  <c r="AF145" i="15" s="1"/>
  <c r="AC145" i="15"/>
  <c r="AG145" i="15" s="1"/>
  <c r="AD145" i="15"/>
  <c r="AH145" i="15" l="1"/>
  <c r="AI145" i="15" s="1"/>
  <c r="AJ145" i="15" s="1"/>
  <c r="D34" i="11"/>
  <c r="Y35" i="11"/>
  <c r="X35" i="11"/>
  <c r="W35" i="11"/>
  <c r="V35" i="11"/>
  <c r="Y34" i="11"/>
  <c r="AC34" i="11" s="1"/>
  <c r="AG34" i="11" s="1"/>
  <c r="X34" i="11"/>
  <c r="AB34" i="11" s="1"/>
  <c r="AF34" i="11" s="1"/>
  <c r="W34" i="11"/>
  <c r="V34" i="11"/>
  <c r="D12" i="10"/>
  <c r="Z34" i="11" l="1"/>
  <c r="AA34" i="11"/>
  <c r="AE34" i="11" s="1"/>
  <c r="AH34" i="11"/>
  <c r="AI34" i="11" s="1"/>
  <c r="AJ34" i="11" s="1"/>
  <c r="AD34" i="11"/>
  <c r="D452" i="12" l="1"/>
  <c r="Y455" i="12"/>
  <c r="X455" i="12"/>
  <c r="W455" i="12"/>
  <c r="V455" i="12"/>
  <c r="Y454" i="12"/>
  <c r="X454" i="12"/>
  <c r="W454" i="12"/>
  <c r="V454" i="12"/>
  <c r="Y453" i="12"/>
  <c r="X453" i="12"/>
  <c r="W453" i="12"/>
  <c r="V453" i="12"/>
  <c r="Y452" i="12"/>
  <c r="X452" i="12"/>
  <c r="W452" i="12"/>
  <c r="V452" i="12"/>
  <c r="Z452" i="12" s="1"/>
  <c r="AD452" i="12" s="1"/>
  <c r="AH452" i="12" s="1"/>
  <c r="AB452" i="12" l="1"/>
  <c r="AF452" i="12" s="1"/>
  <c r="AJ452" i="12" s="1"/>
  <c r="AA452" i="12"/>
  <c r="AE452" i="12" s="1"/>
  <c r="AI452" i="12" s="1"/>
  <c r="AC452" i="12"/>
  <c r="AG452" i="12" s="1"/>
  <c r="D154" i="21"/>
  <c r="D150" i="21"/>
  <c r="D128" i="21"/>
  <c r="D67" i="21"/>
  <c r="Y24" i="14" l="1"/>
  <c r="X24" i="14"/>
  <c r="W24" i="14"/>
  <c r="V24" i="14"/>
  <c r="Y22" i="14"/>
  <c r="X22" i="14"/>
  <c r="W22" i="14"/>
  <c r="V22" i="14"/>
  <c r="K57" i="6" l="1"/>
  <c r="J57" i="6"/>
  <c r="I57" i="6"/>
  <c r="H57" i="6"/>
  <c r="G57" i="6"/>
  <c r="F57" i="6"/>
  <c r="D510" i="19" l="1"/>
  <c r="D490" i="19"/>
  <c r="Y489" i="19"/>
  <c r="X489" i="19"/>
  <c r="W489" i="19"/>
  <c r="V489" i="19"/>
  <c r="Y488" i="19"/>
  <c r="X488" i="19"/>
  <c r="W488" i="19"/>
  <c r="V488" i="19"/>
  <c r="Y487" i="19"/>
  <c r="X487" i="19"/>
  <c r="W487" i="19"/>
  <c r="V487" i="19"/>
  <c r="Y486" i="19"/>
  <c r="X486" i="19"/>
  <c r="W486" i="19"/>
  <c r="V486" i="19"/>
  <c r="Y485" i="19"/>
  <c r="X485" i="19"/>
  <c r="W485" i="19"/>
  <c r="V485" i="19"/>
  <c r="Y484" i="19"/>
  <c r="X484" i="19"/>
  <c r="W484" i="19"/>
  <c r="V484" i="19"/>
  <c r="Y483" i="19"/>
  <c r="X483" i="19"/>
  <c r="W483" i="19"/>
  <c r="V483" i="19"/>
  <c r="Y482" i="19"/>
  <c r="X482" i="19"/>
  <c r="W482" i="19"/>
  <c r="V482" i="19"/>
  <c r="Y481" i="19"/>
  <c r="X481" i="19"/>
  <c r="W481" i="19"/>
  <c r="V481" i="19"/>
  <c r="Y480" i="19"/>
  <c r="X480" i="19"/>
  <c r="W480" i="19"/>
  <c r="V480" i="19"/>
  <c r="Y479" i="19"/>
  <c r="X479" i="19"/>
  <c r="W479" i="19"/>
  <c r="V479" i="19"/>
  <c r="Y478" i="19"/>
  <c r="X478" i="19"/>
  <c r="W478" i="19"/>
  <c r="V478" i="19"/>
  <c r="Y477" i="19"/>
  <c r="X477" i="19"/>
  <c r="W477" i="19"/>
  <c r="V477" i="19"/>
  <c r="Y476" i="19"/>
  <c r="X476" i="19"/>
  <c r="W476" i="19"/>
  <c r="V476" i="19"/>
  <c r="Y475" i="19"/>
  <c r="X475" i="19"/>
  <c r="W475" i="19"/>
  <c r="V475" i="19"/>
  <c r="Y474" i="19"/>
  <c r="X474" i="19"/>
  <c r="W474" i="19"/>
  <c r="V474" i="19"/>
  <c r="Y473" i="19"/>
  <c r="X473" i="19"/>
  <c r="W473" i="19"/>
  <c r="V473" i="19"/>
  <c r="Y472" i="19"/>
  <c r="X472" i="19"/>
  <c r="W472" i="19"/>
  <c r="V472" i="19"/>
  <c r="Y471" i="19"/>
  <c r="X471" i="19"/>
  <c r="W471" i="19"/>
  <c r="V471" i="19"/>
  <c r="Y470" i="19"/>
  <c r="AC470" i="19" s="1"/>
  <c r="AG470" i="19" s="1"/>
  <c r="X470" i="19"/>
  <c r="W470" i="19"/>
  <c r="V470" i="19"/>
  <c r="D470" i="19"/>
  <c r="D270" i="19"/>
  <c r="D31" i="20"/>
  <c r="Y30" i="20"/>
  <c r="X30" i="20"/>
  <c r="W30" i="20"/>
  <c r="V30" i="20"/>
  <c r="Y29" i="20"/>
  <c r="X29" i="20"/>
  <c r="W29" i="20"/>
  <c r="V29" i="20"/>
  <c r="Y28" i="20"/>
  <c r="X28" i="20"/>
  <c r="W28" i="20"/>
  <c r="V28" i="20"/>
  <c r="Y27" i="20"/>
  <c r="X27" i="20"/>
  <c r="W27" i="20"/>
  <c r="V27" i="20"/>
  <c r="D27" i="20"/>
  <c r="Z470" i="19" l="1"/>
  <c r="AA27" i="20"/>
  <c r="AE27" i="20" s="1"/>
  <c r="AB27" i="20"/>
  <c r="AF27" i="20" s="1"/>
  <c r="AA470" i="19"/>
  <c r="AE470" i="19" s="1"/>
  <c r="Z27" i="20"/>
  <c r="AH27" i="20" s="1"/>
  <c r="AI27" i="20" s="1"/>
  <c r="AJ27" i="20" s="1"/>
  <c r="AC27" i="20"/>
  <c r="AG27" i="20" s="1"/>
  <c r="AB470" i="19"/>
  <c r="AF470" i="19" s="1"/>
  <c r="AH470" i="19"/>
  <c r="AI470" i="19" s="1"/>
  <c r="AJ470" i="19" s="1"/>
  <c r="AD470" i="19"/>
  <c r="AD27" i="20"/>
  <c r="Y114" i="15" l="1"/>
  <c r="X114" i="15"/>
  <c r="W114" i="15"/>
  <c r="V114" i="15"/>
  <c r="D111" i="15"/>
  <c r="V111" i="15"/>
  <c r="W111" i="15"/>
  <c r="X111" i="15"/>
  <c r="Y111" i="15"/>
  <c r="V112" i="15"/>
  <c r="W112" i="15"/>
  <c r="X112" i="15"/>
  <c r="Y112" i="15"/>
  <c r="V113" i="15"/>
  <c r="W113" i="15"/>
  <c r="X113" i="15"/>
  <c r="Y113" i="15"/>
  <c r="D55" i="5" l="1"/>
  <c r="D49" i="5"/>
  <c r="D49" i="10" l="1"/>
  <c r="D448" i="12" l="1"/>
  <c r="Y451" i="12"/>
  <c r="X451" i="12"/>
  <c r="W451" i="12"/>
  <c r="V451" i="12"/>
  <c r="Y450" i="12"/>
  <c r="X450" i="12"/>
  <c r="W450" i="12"/>
  <c r="V450" i="12"/>
  <c r="Y449" i="12"/>
  <c r="X449" i="12"/>
  <c r="W449" i="12"/>
  <c r="V449" i="12"/>
  <c r="Y448" i="12"/>
  <c r="X448" i="12"/>
  <c r="W448" i="12"/>
  <c r="V448" i="12"/>
  <c r="AB448" i="12" l="1"/>
  <c r="AF448" i="12" s="1"/>
  <c r="AJ448" i="12" s="1"/>
  <c r="AA448" i="12"/>
  <c r="AE448" i="12" s="1"/>
  <c r="AI448" i="12" s="1"/>
  <c r="AC448" i="12"/>
  <c r="AG448" i="12" s="1"/>
  <c r="Z448" i="12"/>
  <c r="AD448" i="12" s="1"/>
  <c r="AH448" i="12" s="1"/>
  <c r="Y34" i="8" l="1"/>
  <c r="X34" i="8"/>
  <c r="W34" i="8"/>
  <c r="V34" i="8"/>
  <c r="D100" i="5" l="1"/>
  <c r="Y102" i="5"/>
  <c r="AC102" i="5" s="1"/>
  <c r="AG102" i="5" s="1"/>
  <c r="X102" i="5"/>
  <c r="AB102" i="5" s="1"/>
  <c r="AF102" i="5" s="1"/>
  <c r="W102" i="5"/>
  <c r="AA102" i="5" s="1"/>
  <c r="AE102" i="5" s="1"/>
  <c r="V102" i="5"/>
  <c r="Z102" i="5" s="1"/>
  <c r="Y101" i="5"/>
  <c r="X101" i="5"/>
  <c r="W101" i="5"/>
  <c r="V101" i="5"/>
  <c r="Y100" i="5"/>
  <c r="X100" i="5"/>
  <c r="W100" i="5"/>
  <c r="AA100" i="5" s="1"/>
  <c r="AE100" i="5" s="1"/>
  <c r="V100" i="5"/>
  <c r="Z100" i="5" s="1"/>
  <c r="AB100" i="5" l="1"/>
  <c r="AF100" i="5" s="1"/>
  <c r="AC100" i="5"/>
  <c r="AG100" i="5" s="1"/>
  <c r="AD100" i="5"/>
  <c r="AH102" i="5"/>
  <c r="AI102" i="5" s="1"/>
  <c r="AJ102" i="5" s="1"/>
  <c r="AD102" i="5"/>
  <c r="Y162" i="10"/>
  <c r="X162" i="10"/>
  <c r="W162" i="10"/>
  <c r="V162" i="10"/>
  <c r="AH100" i="5" l="1"/>
  <c r="AI100" i="5" s="1"/>
  <c r="AJ100" i="5" s="1"/>
  <c r="I42" i="22"/>
  <c r="I43" i="22"/>
  <c r="I44" i="22"/>
  <c r="I41" i="22"/>
  <c r="I45" i="22" s="1"/>
  <c r="C32" i="22"/>
  <c r="C39" i="22" s="1"/>
  <c r="C33" i="22"/>
  <c r="C34" i="22"/>
  <c r="C35" i="22"/>
  <c r="C36" i="22"/>
  <c r="C37" i="22"/>
  <c r="C31" i="22"/>
  <c r="C19" i="22"/>
  <c r="C20" i="22"/>
  <c r="C21" i="22"/>
  <c r="C22" i="22"/>
  <c r="C23" i="22"/>
  <c r="C24" i="22"/>
  <c r="C25" i="22"/>
  <c r="C26" i="22"/>
  <c r="C18" i="22"/>
  <c r="G19" i="22"/>
  <c r="G20" i="22"/>
  <c r="G21" i="22"/>
  <c r="G27" i="22" s="1"/>
  <c r="G22" i="22"/>
  <c r="G23" i="22"/>
  <c r="G24" i="22"/>
  <c r="G25" i="22"/>
  <c r="G26" i="22"/>
  <c r="G18" i="22"/>
  <c r="K19" i="22"/>
  <c r="K20" i="22"/>
  <c r="K21" i="22"/>
  <c r="K22" i="22"/>
  <c r="K23" i="22"/>
  <c r="K24" i="22"/>
  <c r="K25" i="22"/>
  <c r="K26" i="22"/>
  <c r="K18" i="22"/>
  <c r="O19" i="22"/>
  <c r="O20" i="22"/>
  <c r="O27" i="22" s="1"/>
  <c r="O21" i="22"/>
  <c r="O22" i="22"/>
  <c r="O23" i="22"/>
  <c r="O24" i="22"/>
  <c r="O25" i="22"/>
  <c r="O26" i="22"/>
  <c r="O18" i="22"/>
  <c r="S19" i="22"/>
  <c r="S20" i="22"/>
  <c r="S21" i="22"/>
  <c r="S22" i="22"/>
  <c r="S23" i="22"/>
  <c r="S24" i="22"/>
  <c r="S25" i="22"/>
  <c r="S26" i="22"/>
  <c r="S18" i="22"/>
  <c r="W19" i="22"/>
  <c r="W20" i="22"/>
  <c r="W21" i="22"/>
  <c r="W22" i="22"/>
  <c r="W23" i="22"/>
  <c r="W24" i="22"/>
  <c r="W25" i="22"/>
  <c r="W26" i="22"/>
  <c r="W18" i="22"/>
  <c r="AI19" i="22"/>
  <c r="AI20" i="22"/>
  <c r="AI21" i="22"/>
  <c r="AI22" i="22"/>
  <c r="AI23" i="22"/>
  <c r="AI24" i="22"/>
  <c r="AI25" i="22"/>
  <c r="AI26" i="22"/>
  <c r="AI18" i="22"/>
  <c r="AI3" i="22"/>
  <c r="AI4" i="22"/>
  <c r="AI5" i="22"/>
  <c r="AI6" i="22"/>
  <c r="AI7" i="22"/>
  <c r="AI8" i="22"/>
  <c r="AI9" i="22"/>
  <c r="AI10" i="22"/>
  <c r="AI11" i="22"/>
  <c r="AI12" i="22"/>
  <c r="AI13" i="22"/>
  <c r="AI14" i="22"/>
  <c r="AI2" i="22"/>
  <c r="AG3" i="22"/>
  <c r="AG4" i="22"/>
  <c r="AG5" i="22"/>
  <c r="AG6" i="22"/>
  <c r="AG7" i="22"/>
  <c r="AG8" i="22"/>
  <c r="AG9" i="22"/>
  <c r="AG10" i="22"/>
  <c r="AG11" i="22"/>
  <c r="AG12" i="22"/>
  <c r="AG13" i="22"/>
  <c r="AG14" i="22"/>
  <c r="AG2" i="22"/>
  <c r="AE3" i="22"/>
  <c r="AE4" i="22"/>
  <c r="AE5" i="22"/>
  <c r="AE6" i="22"/>
  <c r="AE7" i="22"/>
  <c r="AE8" i="22"/>
  <c r="AE9" i="22"/>
  <c r="AE10" i="22"/>
  <c r="AE11" i="22"/>
  <c r="AE12" i="22"/>
  <c r="AE13" i="22"/>
  <c r="AE14" i="22"/>
  <c r="AE2" i="22"/>
  <c r="AE15" i="22" s="1"/>
  <c r="AC3" i="22"/>
  <c r="AC4" i="22"/>
  <c r="AC5" i="22"/>
  <c r="AC6" i="22"/>
  <c r="AC7" i="22"/>
  <c r="AC8" i="22"/>
  <c r="AC9" i="22"/>
  <c r="AC10" i="22"/>
  <c r="AC11" i="22"/>
  <c r="AC12" i="22"/>
  <c r="AC13" i="22"/>
  <c r="AC14" i="22"/>
  <c r="AC2" i="22"/>
  <c r="AA3" i="22"/>
  <c r="AA4" i="22"/>
  <c r="AA5" i="22"/>
  <c r="AA6" i="22"/>
  <c r="AA7" i="22"/>
  <c r="AA8" i="22"/>
  <c r="AA9" i="22"/>
  <c r="AA10" i="22"/>
  <c r="AA11" i="22"/>
  <c r="AA12" i="22"/>
  <c r="AA13" i="22"/>
  <c r="AA14" i="22"/>
  <c r="AA2" i="22"/>
  <c r="Y3" i="22"/>
  <c r="Y4" i="22"/>
  <c r="Y5" i="22"/>
  <c r="Y6" i="22"/>
  <c r="Y7" i="22"/>
  <c r="Y8" i="22"/>
  <c r="Y9" i="22"/>
  <c r="Y10" i="22"/>
  <c r="Y11" i="22"/>
  <c r="Y12" i="22"/>
  <c r="Y13" i="22"/>
  <c r="Y14" i="22"/>
  <c r="Y2" i="22"/>
  <c r="Y15" i="22" s="1"/>
  <c r="W3" i="22"/>
  <c r="W4" i="22"/>
  <c r="W5" i="22"/>
  <c r="W6" i="22"/>
  <c r="W7" i="22"/>
  <c r="W8" i="22"/>
  <c r="W9" i="22"/>
  <c r="W10" i="22"/>
  <c r="W11" i="22"/>
  <c r="W12" i="22"/>
  <c r="W13" i="22"/>
  <c r="W14" i="22"/>
  <c r="W2" i="22"/>
  <c r="U3" i="22"/>
  <c r="U4" i="22"/>
  <c r="U5" i="22"/>
  <c r="U6" i="22"/>
  <c r="U7" i="22"/>
  <c r="U8" i="22"/>
  <c r="U9" i="22"/>
  <c r="U10" i="22"/>
  <c r="U11" i="22"/>
  <c r="U12" i="22"/>
  <c r="U13" i="22"/>
  <c r="U14" i="22"/>
  <c r="U2" i="22"/>
  <c r="Q3" i="22"/>
  <c r="Q4" i="22"/>
  <c r="Q5" i="22"/>
  <c r="Q6" i="22"/>
  <c r="Q7" i="22"/>
  <c r="Q8" i="22"/>
  <c r="Q9" i="22"/>
  <c r="Q10" i="22"/>
  <c r="Q11" i="22"/>
  <c r="Q12" i="22"/>
  <c r="Q13" i="22"/>
  <c r="Q14" i="22"/>
  <c r="Q2" i="22"/>
  <c r="Q15" i="22" s="1"/>
  <c r="M3" i="22"/>
  <c r="M4" i="22"/>
  <c r="M5" i="22"/>
  <c r="M6" i="22"/>
  <c r="M7" i="22"/>
  <c r="M8" i="22"/>
  <c r="M9" i="22"/>
  <c r="M10" i="22"/>
  <c r="M11" i="22"/>
  <c r="M12" i="22"/>
  <c r="M13" i="22"/>
  <c r="M14" i="22"/>
  <c r="M2" i="22"/>
  <c r="I3" i="22"/>
  <c r="I4" i="22"/>
  <c r="I5" i="22"/>
  <c r="I6" i="22"/>
  <c r="I7" i="22"/>
  <c r="I8" i="22"/>
  <c r="I9" i="22"/>
  <c r="I10" i="22"/>
  <c r="I11" i="22"/>
  <c r="I12" i="22"/>
  <c r="I13" i="22"/>
  <c r="I14" i="22"/>
  <c r="I2" i="22"/>
  <c r="G3" i="22"/>
  <c r="G4" i="22"/>
  <c r="G5" i="22"/>
  <c r="G6" i="22"/>
  <c r="G7" i="22"/>
  <c r="G8" i="22"/>
  <c r="G9" i="22"/>
  <c r="G10" i="22"/>
  <c r="G11" i="22"/>
  <c r="G12" i="22"/>
  <c r="G13" i="22"/>
  <c r="G14" i="22"/>
  <c r="G2" i="22"/>
  <c r="E3" i="22"/>
  <c r="E4" i="22"/>
  <c r="E5" i="22"/>
  <c r="E6" i="22"/>
  <c r="E7" i="22"/>
  <c r="E8" i="22"/>
  <c r="E9" i="22"/>
  <c r="E10" i="22"/>
  <c r="E11" i="22"/>
  <c r="E12" i="22"/>
  <c r="E13" i="22"/>
  <c r="E14" i="22"/>
  <c r="E2" i="22"/>
  <c r="C5" i="22"/>
  <c r="C6" i="22"/>
  <c r="C7" i="22"/>
  <c r="C8" i="22"/>
  <c r="C9" i="22"/>
  <c r="C10" i="22"/>
  <c r="C11" i="22"/>
  <c r="C12" i="22"/>
  <c r="C13" i="22"/>
  <c r="C14" i="22"/>
  <c r="C3" i="22"/>
  <c r="C4" i="22"/>
  <c r="C2" i="22"/>
  <c r="AG15" i="22"/>
  <c r="U15" i="22" l="1"/>
  <c r="E15" i="22"/>
  <c r="I15" i="22"/>
  <c r="I47" i="22" s="1"/>
  <c r="W15" i="22"/>
  <c r="AI15" i="22"/>
  <c r="S27" i="22"/>
  <c r="G15" i="22"/>
  <c r="C27" i="22"/>
  <c r="M15" i="22"/>
  <c r="AA15" i="22"/>
  <c r="K27" i="22"/>
  <c r="AC15" i="22"/>
  <c r="AI27" i="22"/>
  <c r="W27" i="22"/>
  <c r="C15" i="22"/>
  <c r="Y160" i="10"/>
  <c r="X160" i="10"/>
  <c r="W160" i="10"/>
  <c r="V160" i="10"/>
  <c r="Y159" i="10"/>
  <c r="X159" i="10"/>
  <c r="AB159" i="10" s="1"/>
  <c r="AF159" i="10" s="1"/>
  <c r="W159" i="10"/>
  <c r="V159" i="10"/>
  <c r="Z159" i="10" s="1"/>
  <c r="D159" i="10"/>
  <c r="AC159" i="10" l="1"/>
  <c r="AG159" i="10" s="1"/>
  <c r="AA159" i="10"/>
  <c r="AE159" i="10" s="1"/>
  <c r="K47" i="22"/>
  <c r="AD159" i="10"/>
  <c r="AH159" i="10" l="1"/>
  <c r="AI159" i="10" s="1"/>
  <c r="AJ159" i="10" s="1"/>
  <c r="D87" i="5"/>
  <c r="D85" i="5"/>
  <c r="Y88" i="5"/>
  <c r="X88" i="5"/>
  <c r="W88" i="5"/>
  <c r="V88" i="5"/>
  <c r="Y87" i="5"/>
  <c r="X87" i="5"/>
  <c r="W87" i="5"/>
  <c r="V87" i="5"/>
  <c r="Y86" i="5"/>
  <c r="X86" i="5"/>
  <c r="W86" i="5"/>
  <c r="V86" i="5"/>
  <c r="Y85" i="5"/>
  <c r="X85" i="5"/>
  <c r="W85" i="5"/>
  <c r="AA85" i="5" s="1"/>
  <c r="AE85" i="5" s="1"/>
  <c r="V85" i="5"/>
  <c r="Z85" i="5" s="1"/>
  <c r="AC85" i="5" l="1"/>
  <c r="AG85" i="5" s="1"/>
  <c r="Z87" i="5"/>
  <c r="AB87" i="5"/>
  <c r="AF87" i="5" s="1"/>
  <c r="AA87" i="5"/>
  <c r="AE87" i="5" s="1"/>
  <c r="AC87" i="5"/>
  <c r="AG87" i="5" s="1"/>
  <c r="AB85" i="5"/>
  <c r="AF85" i="5" s="1"/>
  <c r="AD87" i="5"/>
  <c r="AD85" i="5"/>
  <c r="AH85" i="5" l="1"/>
  <c r="AI85" i="5" s="1"/>
  <c r="AJ85" i="5" s="1"/>
  <c r="AH87" i="5"/>
  <c r="AI87" i="5" s="1"/>
  <c r="AJ87" i="5" s="1"/>
  <c r="D36" i="8"/>
  <c r="X16" i="8"/>
  <c r="Y33" i="8"/>
  <c r="X33" i="8"/>
  <c r="W33" i="8"/>
  <c r="V33" i="8"/>
  <c r="Y28" i="8"/>
  <c r="X28" i="8"/>
  <c r="W28" i="8"/>
  <c r="V28" i="8"/>
  <c r="X411" i="23" l="1"/>
  <c r="W411" i="23"/>
  <c r="V411" i="23"/>
  <c r="U411" i="23"/>
  <c r="X410" i="23"/>
  <c r="W410" i="23"/>
  <c r="V410" i="23"/>
  <c r="U410" i="23"/>
  <c r="X409" i="23"/>
  <c r="W409" i="23"/>
  <c r="V409" i="23"/>
  <c r="U409" i="23"/>
  <c r="X408" i="23"/>
  <c r="W408" i="23"/>
  <c r="V408" i="23"/>
  <c r="U408" i="23"/>
  <c r="X407" i="23"/>
  <c r="W407" i="23"/>
  <c r="V407" i="23"/>
  <c r="U407" i="23"/>
  <c r="X406" i="23"/>
  <c r="W406" i="23"/>
  <c r="V406" i="23"/>
  <c r="U406" i="23"/>
  <c r="X405" i="23"/>
  <c r="W405" i="23"/>
  <c r="V405" i="23"/>
  <c r="U405" i="23"/>
  <c r="X404" i="23"/>
  <c r="W404" i="23"/>
  <c r="V404" i="23"/>
  <c r="U404" i="23"/>
  <c r="X403" i="23"/>
  <c r="W403" i="23"/>
  <c r="V403" i="23"/>
  <c r="U403" i="23"/>
  <c r="X402" i="23"/>
  <c r="W402" i="23"/>
  <c r="V402" i="23"/>
  <c r="U402" i="23"/>
  <c r="X401" i="23"/>
  <c r="W401" i="23"/>
  <c r="V401" i="23"/>
  <c r="U401" i="23"/>
  <c r="X400" i="23"/>
  <c r="W400" i="23"/>
  <c r="V400" i="23"/>
  <c r="U400" i="23"/>
  <c r="X399" i="23"/>
  <c r="W399" i="23"/>
  <c r="V399" i="23"/>
  <c r="U399" i="23"/>
  <c r="X398" i="23"/>
  <c r="W398" i="23"/>
  <c r="V398" i="23"/>
  <c r="U398" i="23"/>
  <c r="X397" i="23"/>
  <c r="W397" i="23"/>
  <c r="V397" i="23"/>
  <c r="U397" i="23"/>
  <c r="X396" i="23"/>
  <c r="W396" i="23"/>
  <c r="V396" i="23"/>
  <c r="U396" i="23"/>
  <c r="X395" i="23"/>
  <c r="W395" i="23"/>
  <c r="V395" i="23"/>
  <c r="U395" i="23"/>
  <c r="X394" i="23"/>
  <c r="W394" i="23"/>
  <c r="V394" i="23"/>
  <c r="U394" i="23"/>
  <c r="X393" i="23"/>
  <c r="W393" i="23"/>
  <c r="V393" i="23"/>
  <c r="U393" i="23"/>
  <c r="X392" i="23"/>
  <c r="AB392" i="23" s="1"/>
  <c r="W392" i="23"/>
  <c r="AA392" i="23" s="1"/>
  <c r="V392" i="23"/>
  <c r="U392" i="23"/>
  <c r="X391" i="23"/>
  <c r="W391" i="23"/>
  <c r="V391" i="23"/>
  <c r="U391" i="23"/>
  <c r="X390" i="23"/>
  <c r="W390" i="23"/>
  <c r="V390" i="23"/>
  <c r="U390" i="23"/>
  <c r="X389" i="23"/>
  <c r="W389" i="23"/>
  <c r="V389" i="23"/>
  <c r="U389" i="23"/>
  <c r="X388" i="23"/>
  <c r="W388" i="23"/>
  <c r="V388" i="23"/>
  <c r="U388" i="23"/>
  <c r="X387" i="23"/>
  <c r="W387" i="23"/>
  <c r="V387" i="23"/>
  <c r="U387" i="23"/>
  <c r="X386" i="23"/>
  <c r="W386" i="23"/>
  <c r="V386" i="23"/>
  <c r="U386" i="23"/>
  <c r="X385" i="23"/>
  <c r="W385" i="23"/>
  <c r="V385" i="23"/>
  <c r="U385" i="23"/>
  <c r="X384" i="23"/>
  <c r="W384" i="23"/>
  <c r="V384" i="23"/>
  <c r="U384" i="23"/>
  <c r="X383" i="23"/>
  <c r="W383" i="23"/>
  <c r="V383" i="23"/>
  <c r="U383" i="23"/>
  <c r="X382" i="23"/>
  <c r="W382" i="23"/>
  <c r="V382" i="23"/>
  <c r="U382" i="23"/>
  <c r="X381" i="23"/>
  <c r="W381" i="23"/>
  <c r="V381" i="23"/>
  <c r="U381" i="23"/>
  <c r="X380" i="23"/>
  <c r="W380" i="23"/>
  <c r="V380" i="23"/>
  <c r="U380" i="23"/>
  <c r="X379" i="23"/>
  <c r="W379" i="23"/>
  <c r="V379" i="23"/>
  <c r="U379" i="23"/>
  <c r="X378" i="23"/>
  <c r="W378" i="23"/>
  <c r="V378" i="23"/>
  <c r="U378" i="23"/>
  <c r="X377" i="23"/>
  <c r="W377" i="23"/>
  <c r="V377" i="23"/>
  <c r="U377" i="23"/>
  <c r="X376" i="23"/>
  <c r="W376" i="23"/>
  <c r="V376" i="23"/>
  <c r="U376" i="23"/>
  <c r="X375" i="23"/>
  <c r="W375" i="23"/>
  <c r="V375" i="23"/>
  <c r="U375" i="23"/>
  <c r="X374" i="23"/>
  <c r="W374" i="23"/>
  <c r="V374" i="23"/>
  <c r="U374" i="23"/>
  <c r="X373" i="23"/>
  <c r="W373" i="23"/>
  <c r="V373" i="23"/>
  <c r="U373" i="23"/>
  <c r="X372" i="23"/>
  <c r="W372" i="23"/>
  <c r="V372" i="23"/>
  <c r="U372" i="23"/>
  <c r="X371" i="23"/>
  <c r="W371" i="23"/>
  <c r="V371" i="23"/>
  <c r="U371" i="23"/>
  <c r="X370" i="23"/>
  <c r="W370" i="23"/>
  <c r="V370" i="23"/>
  <c r="U370" i="23"/>
  <c r="X369" i="23"/>
  <c r="W369" i="23"/>
  <c r="V369" i="23"/>
  <c r="U369" i="23"/>
  <c r="X368" i="23"/>
  <c r="W368" i="23"/>
  <c r="V368" i="23"/>
  <c r="U368" i="23"/>
  <c r="X367" i="23"/>
  <c r="W367" i="23"/>
  <c r="V367" i="23"/>
  <c r="U367" i="23"/>
  <c r="X366" i="23"/>
  <c r="W366" i="23"/>
  <c r="V366" i="23"/>
  <c r="U366" i="23"/>
  <c r="X365" i="23"/>
  <c r="W365" i="23"/>
  <c r="V365" i="23"/>
  <c r="U365" i="23"/>
  <c r="X364" i="23"/>
  <c r="W364" i="23"/>
  <c r="V364" i="23"/>
  <c r="U364" i="23"/>
  <c r="X363" i="23"/>
  <c r="W363" i="23"/>
  <c r="V363" i="23"/>
  <c r="U363" i="23"/>
  <c r="X362" i="23"/>
  <c r="W362" i="23"/>
  <c r="V362" i="23"/>
  <c r="U362" i="23"/>
  <c r="X361" i="23"/>
  <c r="W361" i="23"/>
  <c r="V361" i="23"/>
  <c r="U361" i="23"/>
  <c r="X360" i="23"/>
  <c r="W360" i="23"/>
  <c r="V360" i="23"/>
  <c r="U360" i="23"/>
  <c r="X359" i="23"/>
  <c r="W359" i="23"/>
  <c r="V359" i="23"/>
  <c r="U359" i="23"/>
  <c r="X358" i="23"/>
  <c r="W358" i="23"/>
  <c r="V358" i="23"/>
  <c r="U358" i="23"/>
  <c r="X357" i="23"/>
  <c r="W357" i="23"/>
  <c r="V357" i="23"/>
  <c r="U357" i="23"/>
  <c r="X356" i="23"/>
  <c r="W356" i="23"/>
  <c r="V356" i="23"/>
  <c r="U356" i="23"/>
  <c r="X355" i="23"/>
  <c r="W355" i="23"/>
  <c r="V355" i="23"/>
  <c r="U355" i="23"/>
  <c r="X354" i="23"/>
  <c r="W354" i="23"/>
  <c r="V354" i="23"/>
  <c r="U354" i="23"/>
  <c r="X353" i="23"/>
  <c r="W353" i="23"/>
  <c r="V353" i="23"/>
  <c r="U353" i="23"/>
  <c r="X352" i="23"/>
  <c r="W352" i="23"/>
  <c r="V352" i="23"/>
  <c r="Z352" i="23" s="1"/>
  <c r="U352" i="23"/>
  <c r="Y352" i="23" s="1"/>
  <c r="X351" i="23"/>
  <c r="W351" i="23"/>
  <c r="V351" i="23"/>
  <c r="U351" i="23"/>
  <c r="X350" i="23"/>
  <c r="W350" i="23"/>
  <c r="V350" i="23"/>
  <c r="U350" i="23"/>
  <c r="X349" i="23"/>
  <c r="W349" i="23"/>
  <c r="V349" i="23"/>
  <c r="U349" i="23"/>
  <c r="X348" i="23"/>
  <c r="W348" i="23"/>
  <c r="V348" i="23"/>
  <c r="U348" i="23"/>
  <c r="X347" i="23"/>
  <c r="W347" i="23"/>
  <c r="V347" i="23"/>
  <c r="U347" i="23"/>
  <c r="X346" i="23"/>
  <c r="W346" i="23"/>
  <c r="V346" i="23"/>
  <c r="U346" i="23"/>
  <c r="X345" i="23"/>
  <c r="W345" i="23"/>
  <c r="V345" i="23"/>
  <c r="U345" i="23"/>
  <c r="X344" i="23"/>
  <c r="W344" i="23"/>
  <c r="V344" i="23"/>
  <c r="U344" i="23"/>
  <c r="X343" i="23"/>
  <c r="W343" i="23"/>
  <c r="V343" i="23"/>
  <c r="U343" i="23"/>
  <c r="X342" i="23"/>
  <c r="W342" i="23"/>
  <c r="V342" i="23"/>
  <c r="U342" i="23"/>
  <c r="X341" i="23"/>
  <c r="W341" i="23"/>
  <c r="V341" i="23"/>
  <c r="U341" i="23"/>
  <c r="X340" i="23"/>
  <c r="W340" i="23"/>
  <c r="V340" i="23"/>
  <c r="U340" i="23"/>
  <c r="X339" i="23"/>
  <c r="W339" i="23"/>
  <c r="V339" i="23"/>
  <c r="U339" i="23"/>
  <c r="X338" i="23"/>
  <c r="W338" i="23"/>
  <c r="V338" i="23"/>
  <c r="U338" i="23"/>
  <c r="X337" i="23"/>
  <c r="W337" i="23"/>
  <c r="V337" i="23"/>
  <c r="U337" i="23"/>
  <c r="X336" i="23"/>
  <c r="W336" i="23"/>
  <c r="V336" i="23"/>
  <c r="U336" i="23"/>
  <c r="X335" i="23"/>
  <c r="W335" i="23"/>
  <c r="V335" i="23"/>
  <c r="U335" i="23"/>
  <c r="X334" i="23"/>
  <c r="W334" i="23"/>
  <c r="V334" i="23"/>
  <c r="U334" i="23"/>
  <c r="X333" i="23"/>
  <c r="W333" i="23"/>
  <c r="V333" i="23"/>
  <c r="U333" i="23"/>
  <c r="X332" i="23"/>
  <c r="AB332" i="23" s="1"/>
  <c r="W332" i="23"/>
  <c r="AA332" i="23" s="1"/>
  <c r="V332" i="23"/>
  <c r="U332" i="23"/>
  <c r="X331" i="23"/>
  <c r="W331" i="23"/>
  <c r="V331" i="23"/>
  <c r="U331" i="23"/>
  <c r="X330" i="23"/>
  <c r="W330" i="23"/>
  <c r="V330" i="23"/>
  <c r="U330" i="23"/>
  <c r="X329" i="23"/>
  <c r="W329" i="23"/>
  <c r="V329" i="23"/>
  <c r="U329" i="23"/>
  <c r="X328" i="23"/>
  <c r="W328" i="23"/>
  <c r="V328" i="23"/>
  <c r="U328" i="23"/>
  <c r="X327" i="23"/>
  <c r="W327" i="23"/>
  <c r="V327" i="23"/>
  <c r="U327" i="23"/>
  <c r="X326" i="23"/>
  <c r="W326" i="23"/>
  <c r="V326" i="23"/>
  <c r="U326" i="23"/>
  <c r="X325" i="23"/>
  <c r="W325" i="23"/>
  <c r="V325" i="23"/>
  <c r="U325" i="23"/>
  <c r="X324" i="23"/>
  <c r="W324" i="23"/>
  <c r="V324" i="23"/>
  <c r="U324" i="23"/>
  <c r="X323" i="23"/>
  <c r="W323" i="23"/>
  <c r="V323" i="23"/>
  <c r="U323" i="23"/>
  <c r="X322" i="23"/>
  <c r="W322" i="23"/>
  <c r="V322" i="23"/>
  <c r="U322" i="23"/>
  <c r="X321" i="23"/>
  <c r="W321" i="23"/>
  <c r="V321" i="23"/>
  <c r="U321" i="23"/>
  <c r="X320" i="23"/>
  <c r="W320" i="23"/>
  <c r="V320" i="23"/>
  <c r="U320" i="23"/>
  <c r="X319" i="23"/>
  <c r="W319" i="23"/>
  <c r="V319" i="23"/>
  <c r="U319" i="23"/>
  <c r="X318" i="23"/>
  <c r="W318" i="23"/>
  <c r="V318" i="23"/>
  <c r="U318" i="23"/>
  <c r="X317" i="23"/>
  <c r="W317" i="23"/>
  <c r="V317" i="23"/>
  <c r="U317" i="23"/>
  <c r="X316" i="23"/>
  <c r="W316" i="23"/>
  <c r="V316" i="23"/>
  <c r="U316" i="23"/>
  <c r="X315" i="23"/>
  <c r="W315" i="23"/>
  <c r="V315" i="23"/>
  <c r="U315" i="23"/>
  <c r="X314" i="23"/>
  <c r="W314" i="23"/>
  <c r="V314" i="23"/>
  <c r="U314" i="23"/>
  <c r="X313" i="23"/>
  <c r="W313" i="23"/>
  <c r="V313" i="23"/>
  <c r="U313" i="23"/>
  <c r="X312" i="23"/>
  <c r="W312" i="23"/>
  <c r="V312" i="23"/>
  <c r="U312" i="23"/>
  <c r="X311" i="23"/>
  <c r="W311" i="23"/>
  <c r="V311" i="23"/>
  <c r="U311" i="23"/>
  <c r="X310" i="23"/>
  <c r="W310" i="23"/>
  <c r="V310" i="23"/>
  <c r="U310" i="23"/>
  <c r="X309" i="23"/>
  <c r="W309" i="23"/>
  <c r="V309" i="23"/>
  <c r="U309" i="23"/>
  <c r="X308" i="23"/>
  <c r="W308" i="23"/>
  <c r="V308" i="23"/>
  <c r="U308" i="23"/>
  <c r="X307" i="23"/>
  <c r="W307" i="23"/>
  <c r="V307" i="23"/>
  <c r="U307" i="23"/>
  <c r="X306" i="23"/>
  <c r="W306" i="23"/>
  <c r="V306" i="23"/>
  <c r="U306" i="23"/>
  <c r="X305" i="23"/>
  <c r="W305" i="23"/>
  <c r="V305" i="23"/>
  <c r="U305" i="23"/>
  <c r="X304" i="23"/>
  <c r="W304" i="23"/>
  <c r="V304" i="23"/>
  <c r="U304" i="23"/>
  <c r="X303" i="23"/>
  <c r="W303" i="23"/>
  <c r="V303" i="23"/>
  <c r="U303" i="23"/>
  <c r="X302" i="23"/>
  <c r="W302" i="23"/>
  <c r="V302" i="23"/>
  <c r="U302" i="23"/>
  <c r="X301" i="23"/>
  <c r="W301" i="23"/>
  <c r="V301" i="23"/>
  <c r="U301" i="23"/>
  <c r="X300" i="23"/>
  <c r="W300" i="23"/>
  <c r="V300" i="23"/>
  <c r="U300" i="23"/>
  <c r="X299" i="23"/>
  <c r="W299" i="23"/>
  <c r="V299" i="23"/>
  <c r="U299" i="23"/>
  <c r="X298" i="23"/>
  <c r="W298" i="23"/>
  <c r="V298" i="23"/>
  <c r="U298" i="23"/>
  <c r="X297" i="23"/>
  <c r="W297" i="23"/>
  <c r="V297" i="23"/>
  <c r="U297" i="23"/>
  <c r="X296" i="23"/>
  <c r="W296" i="23"/>
  <c r="V296" i="23"/>
  <c r="U296" i="23"/>
  <c r="X295" i="23"/>
  <c r="W295" i="23"/>
  <c r="V295" i="23"/>
  <c r="U295" i="23"/>
  <c r="X294" i="23"/>
  <c r="W294" i="23"/>
  <c r="V294" i="23"/>
  <c r="U294" i="23"/>
  <c r="X293" i="23"/>
  <c r="W293" i="23"/>
  <c r="V293" i="23"/>
  <c r="U293" i="23"/>
  <c r="X292" i="23"/>
  <c r="W292" i="23"/>
  <c r="V292" i="23"/>
  <c r="Z292" i="23" s="1"/>
  <c r="U292" i="23"/>
  <c r="Y292" i="23" s="1"/>
  <c r="X291" i="23"/>
  <c r="W291" i="23"/>
  <c r="V291" i="23"/>
  <c r="U291" i="23"/>
  <c r="X290" i="23"/>
  <c r="W290" i="23"/>
  <c r="V290" i="23"/>
  <c r="U290" i="23"/>
  <c r="X289" i="23"/>
  <c r="W289" i="23"/>
  <c r="V289" i="23"/>
  <c r="U289" i="23"/>
  <c r="X288" i="23"/>
  <c r="W288" i="23"/>
  <c r="V288" i="23"/>
  <c r="U288" i="23"/>
  <c r="X287" i="23"/>
  <c r="W287" i="23"/>
  <c r="V287" i="23"/>
  <c r="U287" i="23"/>
  <c r="X286" i="23"/>
  <c r="W286" i="23"/>
  <c r="V286" i="23"/>
  <c r="U286" i="23"/>
  <c r="X285" i="23"/>
  <c r="W285" i="23"/>
  <c r="V285" i="23"/>
  <c r="U285" i="23"/>
  <c r="X284" i="23"/>
  <c r="W284" i="23"/>
  <c r="V284" i="23"/>
  <c r="U284" i="23"/>
  <c r="X283" i="23"/>
  <c r="W283" i="23"/>
  <c r="V283" i="23"/>
  <c r="U283" i="23"/>
  <c r="X282" i="23"/>
  <c r="W282" i="23"/>
  <c r="V282" i="23"/>
  <c r="U282" i="23"/>
  <c r="X281" i="23"/>
  <c r="W281" i="23"/>
  <c r="V281" i="23"/>
  <c r="U281" i="23"/>
  <c r="X280" i="23"/>
  <c r="W280" i="23"/>
  <c r="V280" i="23"/>
  <c r="U280" i="23"/>
  <c r="X279" i="23"/>
  <c r="W279" i="23"/>
  <c r="V279" i="23"/>
  <c r="U279" i="23"/>
  <c r="X278" i="23"/>
  <c r="W278" i="23"/>
  <c r="V278" i="23"/>
  <c r="U278" i="23"/>
  <c r="X277" i="23"/>
  <c r="W277" i="23"/>
  <c r="V277" i="23"/>
  <c r="U277" i="23"/>
  <c r="X276" i="23"/>
  <c r="W276" i="23"/>
  <c r="V276" i="23"/>
  <c r="U276" i="23"/>
  <c r="X275" i="23"/>
  <c r="W275" i="23"/>
  <c r="V275" i="23"/>
  <c r="U275" i="23"/>
  <c r="X274" i="23"/>
  <c r="W274" i="23"/>
  <c r="V274" i="23"/>
  <c r="U274" i="23"/>
  <c r="X273" i="23"/>
  <c r="W273" i="23"/>
  <c r="V273" i="23"/>
  <c r="U273" i="23"/>
  <c r="X272" i="23"/>
  <c r="AB272" i="23" s="1"/>
  <c r="W272" i="23"/>
  <c r="AA272" i="23" s="1"/>
  <c r="V272" i="23"/>
  <c r="U272" i="23"/>
  <c r="X271" i="23"/>
  <c r="W271" i="23"/>
  <c r="V271" i="23"/>
  <c r="U271" i="23"/>
  <c r="X270" i="23"/>
  <c r="W270" i="23"/>
  <c r="V270" i="23"/>
  <c r="U270" i="23"/>
  <c r="X269" i="23"/>
  <c r="W269" i="23"/>
  <c r="V269" i="23"/>
  <c r="U269" i="23"/>
  <c r="X268" i="23"/>
  <c r="W268" i="23"/>
  <c r="V268" i="23"/>
  <c r="U268" i="23"/>
  <c r="X267" i="23"/>
  <c r="W267" i="23"/>
  <c r="V267" i="23"/>
  <c r="U267" i="23"/>
  <c r="X266" i="23"/>
  <c r="W266" i="23"/>
  <c r="V266" i="23"/>
  <c r="U266" i="23"/>
  <c r="X265" i="23"/>
  <c r="W265" i="23"/>
  <c r="V265" i="23"/>
  <c r="U265" i="23"/>
  <c r="X264" i="23"/>
  <c r="W264" i="23"/>
  <c r="V264" i="23"/>
  <c r="U264" i="23"/>
  <c r="X263" i="23"/>
  <c r="W263" i="23"/>
  <c r="V263" i="23"/>
  <c r="U263" i="23"/>
  <c r="X262" i="23"/>
  <c r="W262" i="23"/>
  <c r="V262" i="23"/>
  <c r="U262" i="23"/>
  <c r="X261" i="23"/>
  <c r="W261" i="23"/>
  <c r="V261" i="23"/>
  <c r="U261" i="23"/>
  <c r="X260" i="23"/>
  <c r="W260" i="23"/>
  <c r="V260" i="23"/>
  <c r="U260" i="23"/>
  <c r="X259" i="23"/>
  <c r="W259" i="23"/>
  <c r="V259" i="23"/>
  <c r="U259" i="23"/>
  <c r="X258" i="23"/>
  <c r="W258" i="23"/>
  <c r="V258" i="23"/>
  <c r="U258" i="23"/>
  <c r="X257" i="23"/>
  <c r="W257" i="23"/>
  <c r="V257" i="23"/>
  <c r="U257" i="23"/>
  <c r="X256" i="23"/>
  <c r="W256" i="23"/>
  <c r="V256" i="23"/>
  <c r="U256" i="23"/>
  <c r="X255" i="23"/>
  <c r="W255" i="23"/>
  <c r="V255" i="23"/>
  <c r="U255" i="23"/>
  <c r="X254" i="23"/>
  <c r="W254" i="23"/>
  <c r="V254" i="23"/>
  <c r="U254" i="23"/>
  <c r="X253" i="23"/>
  <c r="W253" i="23"/>
  <c r="V253" i="23"/>
  <c r="U253" i="23"/>
  <c r="X252" i="23"/>
  <c r="W252" i="23"/>
  <c r="V252" i="23"/>
  <c r="U252" i="23"/>
  <c r="X251" i="23"/>
  <c r="W251" i="23"/>
  <c r="V251" i="23"/>
  <c r="U251" i="23"/>
  <c r="X250" i="23"/>
  <c r="W250" i="23"/>
  <c r="V250" i="23"/>
  <c r="U250" i="23"/>
  <c r="X249" i="23"/>
  <c r="W249" i="23"/>
  <c r="V249" i="23"/>
  <c r="U249" i="23"/>
  <c r="X248" i="23"/>
  <c r="W248" i="23"/>
  <c r="V248" i="23"/>
  <c r="U248" i="23"/>
  <c r="X247" i="23"/>
  <c r="W247" i="23"/>
  <c r="V247" i="23"/>
  <c r="U247" i="23"/>
  <c r="X246" i="23"/>
  <c r="W246" i="23"/>
  <c r="V246" i="23"/>
  <c r="U246" i="23"/>
  <c r="X245" i="23"/>
  <c r="W245" i="23"/>
  <c r="V245" i="23"/>
  <c r="U245" i="23"/>
  <c r="X244" i="23"/>
  <c r="W244" i="23"/>
  <c r="V244" i="23"/>
  <c r="U244" i="23"/>
  <c r="X243" i="23"/>
  <c r="W243" i="23"/>
  <c r="V243" i="23"/>
  <c r="U243" i="23"/>
  <c r="X242" i="23"/>
  <c r="W242" i="23"/>
  <c r="V242" i="23"/>
  <c r="U242" i="23"/>
  <c r="X241" i="23"/>
  <c r="W241" i="23"/>
  <c r="V241" i="23"/>
  <c r="U241" i="23"/>
  <c r="X240" i="23"/>
  <c r="W240" i="23"/>
  <c r="V240" i="23"/>
  <c r="U240" i="23"/>
  <c r="X239" i="23"/>
  <c r="W239" i="23"/>
  <c r="V239" i="23"/>
  <c r="U239" i="23"/>
  <c r="X238" i="23"/>
  <c r="W238" i="23"/>
  <c r="V238" i="23"/>
  <c r="U238" i="23"/>
  <c r="X237" i="23"/>
  <c r="W237" i="23"/>
  <c r="V237" i="23"/>
  <c r="U237" i="23"/>
  <c r="X236" i="23"/>
  <c r="W236" i="23"/>
  <c r="V236" i="23"/>
  <c r="U236" i="23"/>
  <c r="X235" i="23"/>
  <c r="W235" i="23"/>
  <c r="V235" i="23"/>
  <c r="U235" i="23"/>
  <c r="X234" i="23"/>
  <c r="W234" i="23"/>
  <c r="V234" i="23"/>
  <c r="U234" i="23"/>
  <c r="X233" i="23"/>
  <c r="W233" i="23"/>
  <c r="V233" i="23"/>
  <c r="U233" i="23"/>
  <c r="X232" i="23"/>
  <c r="W232" i="23"/>
  <c r="V232" i="23"/>
  <c r="Z232" i="23" s="1"/>
  <c r="U232" i="23"/>
  <c r="Y232" i="23" s="1"/>
  <c r="X231" i="23"/>
  <c r="W231" i="23"/>
  <c r="V231" i="23"/>
  <c r="U231" i="23"/>
  <c r="X230" i="23"/>
  <c r="W230" i="23"/>
  <c r="V230" i="23"/>
  <c r="U230" i="23"/>
  <c r="X229" i="23"/>
  <c r="W229" i="23"/>
  <c r="V229" i="23"/>
  <c r="U229" i="23"/>
  <c r="X228" i="23"/>
  <c r="W228" i="23"/>
  <c r="V228" i="23"/>
  <c r="U228" i="23"/>
  <c r="X227" i="23"/>
  <c r="W227" i="23"/>
  <c r="V227" i="23"/>
  <c r="U227" i="23"/>
  <c r="X226" i="23"/>
  <c r="W226" i="23"/>
  <c r="V226" i="23"/>
  <c r="U226" i="23"/>
  <c r="X225" i="23"/>
  <c r="W225" i="23"/>
  <c r="V225" i="23"/>
  <c r="U225" i="23"/>
  <c r="X224" i="23"/>
  <c r="W224" i="23"/>
  <c r="V224" i="23"/>
  <c r="U224" i="23"/>
  <c r="X223" i="23"/>
  <c r="W223" i="23"/>
  <c r="V223" i="23"/>
  <c r="U223" i="23"/>
  <c r="X222" i="23"/>
  <c r="W222" i="23"/>
  <c r="V222" i="23"/>
  <c r="U222" i="23"/>
  <c r="X221" i="23"/>
  <c r="W221" i="23"/>
  <c r="V221" i="23"/>
  <c r="U221" i="23"/>
  <c r="X220" i="23"/>
  <c r="W220" i="23"/>
  <c r="V220" i="23"/>
  <c r="U220" i="23"/>
  <c r="X219" i="23"/>
  <c r="W219" i="23"/>
  <c r="V219" i="23"/>
  <c r="U219" i="23"/>
  <c r="X218" i="23"/>
  <c r="W218" i="23"/>
  <c r="V218" i="23"/>
  <c r="U218" i="23"/>
  <c r="X217" i="23"/>
  <c r="W217" i="23"/>
  <c r="V217" i="23"/>
  <c r="U217" i="23"/>
  <c r="X216" i="23"/>
  <c r="W216" i="23"/>
  <c r="V216" i="23"/>
  <c r="U216" i="23"/>
  <c r="X215" i="23"/>
  <c r="W215" i="23"/>
  <c r="V215" i="23"/>
  <c r="U215" i="23"/>
  <c r="X214" i="23"/>
  <c r="W214" i="23"/>
  <c r="V214" i="23"/>
  <c r="U214" i="23"/>
  <c r="X213" i="23"/>
  <c r="W213" i="23"/>
  <c r="V213" i="23"/>
  <c r="U213" i="23"/>
  <c r="X212" i="23"/>
  <c r="AB212" i="23" s="1"/>
  <c r="W212" i="23"/>
  <c r="AA212" i="23" s="1"/>
  <c r="V212" i="23"/>
  <c r="U212" i="23"/>
  <c r="X211" i="23"/>
  <c r="W211" i="23"/>
  <c r="V211" i="23"/>
  <c r="U211" i="23"/>
  <c r="X210" i="23"/>
  <c r="W210" i="23"/>
  <c r="V210" i="23"/>
  <c r="U210" i="23"/>
  <c r="X209" i="23"/>
  <c r="W209" i="23"/>
  <c r="V209" i="23"/>
  <c r="U209" i="23"/>
  <c r="X208" i="23"/>
  <c r="W208" i="23"/>
  <c r="V208" i="23"/>
  <c r="U208" i="23"/>
  <c r="X207" i="23"/>
  <c r="W207" i="23"/>
  <c r="V207" i="23"/>
  <c r="U207" i="23"/>
  <c r="X206" i="23"/>
  <c r="W206" i="23"/>
  <c r="V206" i="23"/>
  <c r="U206" i="23"/>
  <c r="X205" i="23"/>
  <c r="W205" i="23"/>
  <c r="V205" i="23"/>
  <c r="U205" i="23"/>
  <c r="X204" i="23"/>
  <c r="W204" i="23"/>
  <c r="V204" i="23"/>
  <c r="U204" i="23"/>
  <c r="X203" i="23"/>
  <c r="W203" i="23"/>
  <c r="V203" i="23"/>
  <c r="U203" i="23"/>
  <c r="X202" i="23"/>
  <c r="W202" i="23"/>
  <c r="V202" i="23"/>
  <c r="U202" i="23"/>
  <c r="X201" i="23"/>
  <c r="W201" i="23"/>
  <c r="V201" i="23"/>
  <c r="U201" i="23"/>
  <c r="X200" i="23"/>
  <c r="W200" i="23"/>
  <c r="V200" i="23"/>
  <c r="U200" i="23"/>
  <c r="X199" i="23"/>
  <c r="W199" i="23"/>
  <c r="V199" i="23"/>
  <c r="U199" i="23"/>
  <c r="X198" i="23"/>
  <c r="W198" i="23"/>
  <c r="V198" i="23"/>
  <c r="U198" i="23"/>
  <c r="X197" i="23"/>
  <c r="W197" i="23"/>
  <c r="V197" i="23"/>
  <c r="U197" i="23"/>
  <c r="X196" i="23"/>
  <c r="W196" i="23"/>
  <c r="V196" i="23"/>
  <c r="U196" i="23"/>
  <c r="X195" i="23"/>
  <c r="W195" i="23"/>
  <c r="V195" i="23"/>
  <c r="U195" i="23"/>
  <c r="X194" i="23"/>
  <c r="W194" i="23"/>
  <c r="V194" i="23"/>
  <c r="U194" i="23"/>
  <c r="X193" i="23"/>
  <c r="W193" i="23"/>
  <c r="V193" i="23"/>
  <c r="U193" i="23"/>
  <c r="X192" i="23"/>
  <c r="W192" i="23"/>
  <c r="V192" i="23"/>
  <c r="U192" i="23"/>
  <c r="X191" i="23"/>
  <c r="W191" i="23"/>
  <c r="V191" i="23"/>
  <c r="U191" i="23"/>
  <c r="X190" i="23"/>
  <c r="W190" i="23"/>
  <c r="V190" i="23"/>
  <c r="U190" i="23"/>
  <c r="X189" i="23"/>
  <c r="W189" i="23"/>
  <c r="V189" i="23"/>
  <c r="U189" i="23"/>
  <c r="X188" i="23"/>
  <c r="W188" i="23"/>
  <c r="V188" i="23"/>
  <c r="U188" i="23"/>
  <c r="X187" i="23"/>
  <c r="W187" i="23"/>
  <c r="V187" i="23"/>
  <c r="U187" i="23"/>
  <c r="X186" i="23"/>
  <c r="W186" i="23"/>
  <c r="V186" i="23"/>
  <c r="U186" i="23"/>
  <c r="X185" i="23"/>
  <c r="W185" i="23"/>
  <c r="V185" i="23"/>
  <c r="U185" i="23"/>
  <c r="X184" i="23"/>
  <c r="W184" i="23"/>
  <c r="V184" i="23"/>
  <c r="U184" i="23"/>
  <c r="X183" i="23"/>
  <c r="W183" i="23"/>
  <c r="V183" i="23"/>
  <c r="U183" i="23"/>
  <c r="X182" i="23"/>
  <c r="W182" i="23"/>
  <c r="V182" i="23"/>
  <c r="U182" i="23"/>
  <c r="X181" i="23"/>
  <c r="W181" i="23"/>
  <c r="V181" i="23"/>
  <c r="U181" i="23"/>
  <c r="X180" i="23"/>
  <c r="W180" i="23"/>
  <c r="V180" i="23"/>
  <c r="U180" i="23"/>
  <c r="X179" i="23"/>
  <c r="W179" i="23"/>
  <c r="V179" i="23"/>
  <c r="U179" i="23"/>
  <c r="X178" i="23"/>
  <c r="W178" i="23"/>
  <c r="V178" i="23"/>
  <c r="U178" i="23"/>
  <c r="X177" i="23"/>
  <c r="W177" i="23"/>
  <c r="V177" i="23"/>
  <c r="U177" i="23"/>
  <c r="X176" i="23"/>
  <c r="W176" i="23"/>
  <c r="V176" i="23"/>
  <c r="U176" i="23"/>
  <c r="X175" i="23"/>
  <c r="W175" i="23"/>
  <c r="V175" i="23"/>
  <c r="U175" i="23"/>
  <c r="X174" i="23"/>
  <c r="W174" i="23"/>
  <c r="V174" i="23"/>
  <c r="U174" i="23"/>
  <c r="X173" i="23"/>
  <c r="W173" i="23"/>
  <c r="V173" i="23"/>
  <c r="U173" i="23"/>
  <c r="X172" i="23"/>
  <c r="W172" i="23"/>
  <c r="V172" i="23"/>
  <c r="Z172" i="23" s="1"/>
  <c r="U172" i="23"/>
  <c r="Y172" i="23" s="1"/>
  <c r="X171" i="23"/>
  <c r="W171" i="23"/>
  <c r="V171" i="23"/>
  <c r="U171" i="23"/>
  <c r="X170" i="23"/>
  <c r="W170" i="23"/>
  <c r="V170" i="23"/>
  <c r="U170" i="23"/>
  <c r="X169" i="23"/>
  <c r="W169" i="23"/>
  <c r="V169" i="23"/>
  <c r="U169" i="23"/>
  <c r="X168" i="23"/>
  <c r="W168" i="23"/>
  <c r="V168" i="23"/>
  <c r="U168" i="23"/>
  <c r="X167" i="23"/>
  <c r="W167" i="23"/>
  <c r="V167" i="23"/>
  <c r="U167" i="23"/>
  <c r="X166" i="23"/>
  <c r="W166" i="23"/>
  <c r="V166" i="23"/>
  <c r="U166" i="23"/>
  <c r="X165" i="23"/>
  <c r="W165" i="23"/>
  <c r="V165" i="23"/>
  <c r="U165" i="23"/>
  <c r="X164" i="23"/>
  <c r="W164" i="23"/>
  <c r="V164" i="23"/>
  <c r="U164" i="23"/>
  <c r="X163" i="23"/>
  <c r="W163" i="23"/>
  <c r="V163" i="23"/>
  <c r="U163" i="23"/>
  <c r="X162" i="23"/>
  <c r="W162" i="23"/>
  <c r="V162" i="23"/>
  <c r="U162" i="23"/>
  <c r="X161" i="23"/>
  <c r="W161" i="23"/>
  <c r="V161" i="23"/>
  <c r="U161" i="23"/>
  <c r="X160" i="23"/>
  <c r="W160" i="23"/>
  <c r="V160" i="23"/>
  <c r="U160" i="23"/>
  <c r="X159" i="23"/>
  <c r="W159" i="23"/>
  <c r="V159" i="23"/>
  <c r="U159" i="23"/>
  <c r="X158" i="23"/>
  <c r="W158" i="23"/>
  <c r="V158" i="23"/>
  <c r="U158" i="23"/>
  <c r="X157" i="23"/>
  <c r="W157" i="23"/>
  <c r="V157" i="23"/>
  <c r="U157" i="23"/>
  <c r="X156" i="23"/>
  <c r="W156" i="23"/>
  <c r="V156" i="23"/>
  <c r="U156" i="23"/>
  <c r="X155" i="23"/>
  <c r="W155" i="23"/>
  <c r="V155" i="23"/>
  <c r="U155" i="23"/>
  <c r="X154" i="23"/>
  <c r="W154" i="23"/>
  <c r="V154" i="23"/>
  <c r="U154" i="23"/>
  <c r="X153" i="23"/>
  <c r="W153" i="23"/>
  <c r="V153" i="23"/>
  <c r="U153" i="23"/>
  <c r="X152" i="23"/>
  <c r="AB152" i="23" s="1"/>
  <c r="W152" i="23"/>
  <c r="AA152" i="23" s="1"/>
  <c r="V152" i="23"/>
  <c r="U152" i="23"/>
  <c r="X151" i="23"/>
  <c r="W151" i="23"/>
  <c r="V151" i="23"/>
  <c r="U151" i="23"/>
  <c r="X150" i="23"/>
  <c r="W150" i="23"/>
  <c r="V150" i="23"/>
  <c r="U150" i="23"/>
  <c r="X149" i="23"/>
  <c r="W149" i="23"/>
  <c r="V149" i="23"/>
  <c r="U149" i="23"/>
  <c r="X148" i="23"/>
  <c r="W148" i="23"/>
  <c r="V148" i="23"/>
  <c r="U148" i="23"/>
  <c r="X147" i="23"/>
  <c r="W147" i="23"/>
  <c r="V147" i="23"/>
  <c r="U147" i="23"/>
  <c r="X146" i="23"/>
  <c r="W146" i="23"/>
  <c r="V146" i="23"/>
  <c r="U146" i="23"/>
  <c r="X145" i="23"/>
  <c r="W145" i="23"/>
  <c r="V145" i="23"/>
  <c r="U145" i="23"/>
  <c r="X144" i="23"/>
  <c r="W144" i="23"/>
  <c r="V144" i="23"/>
  <c r="U144" i="23"/>
  <c r="X143" i="23"/>
  <c r="W143" i="23"/>
  <c r="V143" i="23"/>
  <c r="U143" i="23"/>
  <c r="X142" i="23"/>
  <c r="W142" i="23"/>
  <c r="V142" i="23"/>
  <c r="U142" i="23"/>
  <c r="X141" i="23"/>
  <c r="W141" i="23"/>
  <c r="V141" i="23"/>
  <c r="U141" i="23"/>
  <c r="X140" i="23"/>
  <c r="W140" i="23"/>
  <c r="V140" i="23"/>
  <c r="U140" i="23"/>
  <c r="X139" i="23"/>
  <c r="W139" i="23"/>
  <c r="V139" i="23"/>
  <c r="U139" i="23"/>
  <c r="X138" i="23"/>
  <c r="W138" i="23"/>
  <c r="V138" i="23"/>
  <c r="U138" i="23"/>
  <c r="X137" i="23"/>
  <c r="W137" i="23"/>
  <c r="V137" i="23"/>
  <c r="U137" i="23"/>
  <c r="X136" i="23"/>
  <c r="W136" i="23"/>
  <c r="V136" i="23"/>
  <c r="U136" i="23"/>
  <c r="X135" i="23"/>
  <c r="W135" i="23"/>
  <c r="V135" i="23"/>
  <c r="U135" i="23"/>
  <c r="X134" i="23"/>
  <c r="W134" i="23"/>
  <c r="V134" i="23"/>
  <c r="U134" i="23"/>
  <c r="X133" i="23"/>
  <c r="W133" i="23"/>
  <c r="V133" i="23"/>
  <c r="U133" i="23"/>
  <c r="X132" i="23"/>
  <c r="W132" i="23"/>
  <c r="V132" i="23"/>
  <c r="U132" i="23"/>
  <c r="X131" i="23"/>
  <c r="W131" i="23"/>
  <c r="V131" i="23"/>
  <c r="U131" i="23"/>
  <c r="X130" i="23"/>
  <c r="W130" i="23"/>
  <c r="V130" i="23"/>
  <c r="U130" i="23"/>
  <c r="X129" i="23"/>
  <c r="W129" i="23"/>
  <c r="V129" i="23"/>
  <c r="U129" i="23"/>
  <c r="X128" i="23"/>
  <c r="W128" i="23"/>
  <c r="V128" i="23"/>
  <c r="U128" i="23"/>
  <c r="X127" i="23"/>
  <c r="W127" i="23"/>
  <c r="V127" i="23"/>
  <c r="U127" i="23"/>
  <c r="X126" i="23"/>
  <c r="W126" i="23"/>
  <c r="V126" i="23"/>
  <c r="U126" i="23"/>
  <c r="X125" i="23"/>
  <c r="W125" i="23"/>
  <c r="V125" i="23"/>
  <c r="U125" i="23"/>
  <c r="X124" i="23"/>
  <c r="W124" i="23"/>
  <c r="V124" i="23"/>
  <c r="U124" i="23"/>
  <c r="X123" i="23"/>
  <c r="W123" i="23"/>
  <c r="V123" i="23"/>
  <c r="U123" i="23"/>
  <c r="X122" i="23"/>
  <c r="W122" i="23"/>
  <c r="V122" i="23"/>
  <c r="U122" i="23"/>
  <c r="X121" i="23"/>
  <c r="W121" i="23"/>
  <c r="V121" i="23"/>
  <c r="U121" i="23"/>
  <c r="X120" i="23"/>
  <c r="W120" i="23"/>
  <c r="V120" i="23"/>
  <c r="U120" i="23"/>
  <c r="X119" i="23"/>
  <c r="W119" i="23"/>
  <c r="V119" i="23"/>
  <c r="U119" i="23"/>
  <c r="X118" i="23"/>
  <c r="W118" i="23"/>
  <c r="V118" i="23"/>
  <c r="U118" i="23"/>
  <c r="X117" i="23"/>
  <c r="W117" i="23"/>
  <c r="V117" i="23"/>
  <c r="U117" i="23"/>
  <c r="X116" i="23"/>
  <c r="W116" i="23"/>
  <c r="V116" i="23"/>
  <c r="U116" i="23"/>
  <c r="X115" i="23"/>
  <c r="W115" i="23"/>
  <c r="V115" i="23"/>
  <c r="U115" i="23"/>
  <c r="X114" i="23"/>
  <c r="W114" i="23"/>
  <c r="V114" i="23"/>
  <c r="U114" i="23"/>
  <c r="X113" i="23"/>
  <c r="W113" i="23"/>
  <c r="V113" i="23"/>
  <c r="U113" i="23"/>
  <c r="X112" i="23"/>
  <c r="W112" i="23"/>
  <c r="V112" i="23"/>
  <c r="Z112" i="23" s="1"/>
  <c r="U112" i="23"/>
  <c r="Y112" i="23" s="1"/>
  <c r="X111" i="23"/>
  <c r="W111" i="23"/>
  <c r="V111" i="23"/>
  <c r="U111" i="23"/>
  <c r="X110" i="23"/>
  <c r="W110" i="23"/>
  <c r="V110" i="23"/>
  <c r="U110" i="23"/>
  <c r="X109" i="23"/>
  <c r="W109" i="23"/>
  <c r="V109" i="23"/>
  <c r="U109" i="23"/>
  <c r="X108" i="23"/>
  <c r="W108" i="23"/>
  <c r="V108" i="23"/>
  <c r="U108" i="23"/>
  <c r="X107" i="23"/>
  <c r="W107" i="23"/>
  <c r="V107" i="23"/>
  <c r="U107" i="23"/>
  <c r="X106" i="23"/>
  <c r="W106" i="23"/>
  <c r="V106" i="23"/>
  <c r="U106" i="23"/>
  <c r="X105" i="23"/>
  <c r="W105" i="23"/>
  <c r="V105" i="23"/>
  <c r="U105" i="23"/>
  <c r="X104" i="23"/>
  <c r="W104" i="23"/>
  <c r="V104" i="23"/>
  <c r="U104" i="23"/>
  <c r="X103" i="23"/>
  <c r="W103" i="23"/>
  <c r="V103" i="23"/>
  <c r="U103" i="23"/>
  <c r="X102" i="23"/>
  <c r="W102" i="23"/>
  <c r="V102" i="23"/>
  <c r="U102" i="23"/>
  <c r="X101" i="23"/>
  <c r="W101" i="23"/>
  <c r="V101" i="23"/>
  <c r="U101" i="23"/>
  <c r="X100" i="23"/>
  <c r="W100" i="23"/>
  <c r="V100" i="23"/>
  <c r="U100" i="23"/>
  <c r="X99" i="23"/>
  <c r="W99" i="23"/>
  <c r="V99" i="23"/>
  <c r="U99" i="23"/>
  <c r="X98" i="23"/>
  <c r="W98" i="23"/>
  <c r="V98" i="23"/>
  <c r="U98" i="23"/>
  <c r="X97" i="23"/>
  <c r="W97" i="23"/>
  <c r="V97" i="23"/>
  <c r="U97" i="23"/>
  <c r="X96" i="23"/>
  <c r="W96" i="23"/>
  <c r="V96" i="23"/>
  <c r="U96" i="23"/>
  <c r="X95" i="23"/>
  <c r="W95" i="23"/>
  <c r="V95" i="23"/>
  <c r="U95" i="23"/>
  <c r="X94" i="23"/>
  <c r="W94" i="23"/>
  <c r="V94" i="23"/>
  <c r="U94" i="23"/>
  <c r="X93" i="23"/>
  <c r="W93" i="23"/>
  <c r="V93" i="23"/>
  <c r="U93" i="23"/>
  <c r="X92" i="23"/>
  <c r="AB92" i="23" s="1"/>
  <c r="W92" i="23"/>
  <c r="AA92" i="23" s="1"/>
  <c r="V92" i="23"/>
  <c r="U92" i="23"/>
  <c r="X91" i="23"/>
  <c r="W91" i="23"/>
  <c r="V91" i="23"/>
  <c r="U91" i="23"/>
  <c r="X90" i="23"/>
  <c r="W90" i="23"/>
  <c r="V90" i="23"/>
  <c r="U90" i="23"/>
  <c r="X89" i="23"/>
  <c r="W89" i="23"/>
  <c r="V89" i="23"/>
  <c r="U89" i="23"/>
  <c r="X88" i="23"/>
  <c r="W88" i="23"/>
  <c r="V88" i="23"/>
  <c r="U88" i="23"/>
  <c r="X87" i="23"/>
  <c r="W87" i="23"/>
  <c r="V87" i="23"/>
  <c r="U87" i="23"/>
  <c r="X86" i="23"/>
  <c r="W86" i="23"/>
  <c r="V86" i="23"/>
  <c r="U86" i="23"/>
  <c r="X85" i="23"/>
  <c r="W85" i="23"/>
  <c r="V85" i="23"/>
  <c r="U85" i="23"/>
  <c r="X84" i="23"/>
  <c r="W84" i="23"/>
  <c r="V84" i="23"/>
  <c r="U84" i="23"/>
  <c r="X83" i="23"/>
  <c r="W83" i="23"/>
  <c r="V83" i="23"/>
  <c r="U83" i="23"/>
  <c r="X82" i="23"/>
  <c r="W82" i="23"/>
  <c r="V82" i="23"/>
  <c r="U82" i="23"/>
  <c r="X81" i="23"/>
  <c r="W81" i="23"/>
  <c r="V81" i="23"/>
  <c r="U81" i="23"/>
  <c r="X80" i="23"/>
  <c r="W80" i="23"/>
  <c r="V80" i="23"/>
  <c r="U80" i="23"/>
  <c r="X79" i="23"/>
  <c r="W79" i="23"/>
  <c r="V79" i="23"/>
  <c r="U79" i="23"/>
  <c r="X78" i="23"/>
  <c r="W78" i="23"/>
  <c r="V78" i="23"/>
  <c r="U78" i="23"/>
  <c r="X77" i="23"/>
  <c r="W77" i="23"/>
  <c r="V77" i="23"/>
  <c r="U77" i="23"/>
  <c r="X76" i="23"/>
  <c r="W76" i="23"/>
  <c r="V76" i="23"/>
  <c r="U76" i="23"/>
  <c r="X75" i="23"/>
  <c r="W75" i="23"/>
  <c r="V75" i="23"/>
  <c r="U75" i="23"/>
  <c r="X74" i="23"/>
  <c r="W74" i="23"/>
  <c r="V74" i="23"/>
  <c r="U74" i="23"/>
  <c r="X73" i="23"/>
  <c r="W73" i="23"/>
  <c r="V73" i="23"/>
  <c r="U73" i="23"/>
  <c r="X72" i="23"/>
  <c r="W72" i="23"/>
  <c r="V72" i="23"/>
  <c r="U72" i="23"/>
  <c r="X71" i="23"/>
  <c r="W71" i="23"/>
  <c r="V71" i="23"/>
  <c r="U71" i="23"/>
  <c r="X70" i="23"/>
  <c r="W70" i="23"/>
  <c r="V70" i="23"/>
  <c r="U70" i="23"/>
  <c r="X69" i="23"/>
  <c r="W69" i="23"/>
  <c r="V69" i="23"/>
  <c r="U69" i="23"/>
  <c r="X68" i="23"/>
  <c r="W68" i="23"/>
  <c r="V68" i="23"/>
  <c r="U68" i="23"/>
  <c r="X67" i="23"/>
  <c r="W67" i="23"/>
  <c r="V67" i="23"/>
  <c r="U67" i="23"/>
  <c r="X66" i="23"/>
  <c r="W66" i="23"/>
  <c r="V66" i="23"/>
  <c r="U66" i="23"/>
  <c r="X65" i="23"/>
  <c r="W65" i="23"/>
  <c r="V65" i="23"/>
  <c r="U65" i="23"/>
  <c r="X64" i="23"/>
  <c r="W64" i="23"/>
  <c r="V64" i="23"/>
  <c r="U64" i="23"/>
  <c r="X63" i="23"/>
  <c r="W63" i="23"/>
  <c r="V63" i="23"/>
  <c r="U63" i="23"/>
  <c r="X62" i="23"/>
  <c r="W62" i="23"/>
  <c r="V62" i="23"/>
  <c r="U62" i="23"/>
  <c r="X61" i="23"/>
  <c r="W61" i="23"/>
  <c r="V61" i="23"/>
  <c r="U61" i="23"/>
  <c r="X60" i="23"/>
  <c r="W60" i="23"/>
  <c r="V60" i="23"/>
  <c r="U60" i="23"/>
  <c r="X59" i="23"/>
  <c r="W59" i="23"/>
  <c r="V59" i="23"/>
  <c r="U59" i="23"/>
  <c r="X58" i="23"/>
  <c r="W58" i="23"/>
  <c r="V58" i="23"/>
  <c r="U58" i="23"/>
  <c r="X57" i="23"/>
  <c r="W57" i="23"/>
  <c r="V57" i="23"/>
  <c r="U57" i="23"/>
  <c r="X56" i="23"/>
  <c r="W56" i="23"/>
  <c r="V56" i="23"/>
  <c r="U56" i="23"/>
  <c r="X55" i="23"/>
  <c r="W55" i="23"/>
  <c r="V55" i="23"/>
  <c r="U55" i="23"/>
  <c r="X54" i="23"/>
  <c r="W54" i="23"/>
  <c r="V54" i="23"/>
  <c r="U54" i="23"/>
  <c r="X53" i="23"/>
  <c r="W53" i="23"/>
  <c r="V53" i="23"/>
  <c r="U53" i="23"/>
  <c r="X52" i="23"/>
  <c r="W52" i="23"/>
  <c r="V52" i="23"/>
  <c r="Z52" i="23" s="1"/>
  <c r="U52" i="23"/>
  <c r="Y52" i="23" s="1"/>
  <c r="X51" i="23"/>
  <c r="W51" i="23"/>
  <c r="V51" i="23"/>
  <c r="U51" i="23"/>
  <c r="X50" i="23"/>
  <c r="W50" i="23"/>
  <c r="V50" i="23"/>
  <c r="U50" i="23"/>
  <c r="X49" i="23"/>
  <c r="W49" i="23"/>
  <c r="V49" i="23"/>
  <c r="U49" i="23"/>
  <c r="X48" i="23"/>
  <c r="W48" i="23"/>
  <c r="V48" i="23"/>
  <c r="U48" i="23"/>
  <c r="X47" i="23"/>
  <c r="W47" i="23"/>
  <c r="V47" i="23"/>
  <c r="U47" i="23"/>
  <c r="X46" i="23"/>
  <c r="W46" i="23"/>
  <c r="V46" i="23"/>
  <c r="U46" i="23"/>
  <c r="X45" i="23"/>
  <c r="W45" i="23"/>
  <c r="V45" i="23"/>
  <c r="U45" i="23"/>
  <c r="X44" i="23"/>
  <c r="W44" i="23"/>
  <c r="V44" i="23"/>
  <c r="U44" i="23"/>
  <c r="X43" i="23"/>
  <c r="W43" i="23"/>
  <c r="V43" i="23"/>
  <c r="U43" i="23"/>
  <c r="X42" i="23"/>
  <c r="W42" i="23"/>
  <c r="V42" i="23"/>
  <c r="U42" i="23"/>
  <c r="X41" i="23"/>
  <c r="W41" i="23"/>
  <c r="V41" i="23"/>
  <c r="U41" i="23"/>
  <c r="X40" i="23"/>
  <c r="W40" i="23"/>
  <c r="V40" i="23"/>
  <c r="U40" i="23"/>
  <c r="X39" i="23"/>
  <c r="W39" i="23"/>
  <c r="V39" i="23"/>
  <c r="U39" i="23"/>
  <c r="X38" i="23"/>
  <c r="W38" i="23"/>
  <c r="V38" i="23"/>
  <c r="U38" i="23"/>
  <c r="X37" i="23"/>
  <c r="W37" i="23"/>
  <c r="V37" i="23"/>
  <c r="U37" i="23"/>
  <c r="X36" i="23"/>
  <c r="W36" i="23"/>
  <c r="V36" i="23"/>
  <c r="U36" i="23"/>
  <c r="X35" i="23"/>
  <c r="W35" i="23"/>
  <c r="V35" i="23"/>
  <c r="U35" i="23"/>
  <c r="X34" i="23"/>
  <c r="W34" i="23"/>
  <c r="V34" i="23"/>
  <c r="U34" i="23"/>
  <c r="X33" i="23"/>
  <c r="W33" i="23"/>
  <c r="V33" i="23"/>
  <c r="U33" i="23"/>
  <c r="X32" i="23"/>
  <c r="AB32" i="23" s="1"/>
  <c r="W32" i="23"/>
  <c r="AA32" i="23" s="1"/>
  <c r="V32" i="23"/>
  <c r="U32" i="23"/>
  <c r="X31" i="23"/>
  <c r="W31" i="23"/>
  <c r="V31" i="23"/>
  <c r="U31" i="23"/>
  <c r="X30" i="23"/>
  <c r="W30" i="23"/>
  <c r="V30" i="23"/>
  <c r="U30" i="23"/>
  <c r="X29" i="23"/>
  <c r="W29" i="23"/>
  <c r="V29" i="23"/>
  <c r="U29" i="23"/>
  <c r="X28" i="23"/>
  <c r="W28" i="23"/>
  <c r="V28" i="23"/>
  <c r="U28" i="23"/>
  <c r="X27" i="23"/>
  <c r="W27" i="23"/>
  <c r="V27" i="23"/>
  <c r="U27" i="23"/>
  <c r="X26" i="23"/>
  <c r="W26" i="23"/>
  <c r="V26" i="23"/>
  <c r="U26" i="23"/>
  <c r="X25" i="23"/>
  <c r="W25" i="23"/>
  <c r="V25" i="23"/>
  <c r="U25" i="23"/>
  <c r="X24" i="23"/>
  <c r="W24" i="23"/>
  <c r="V24" i="23"/>
  <c r="U24" i="23"/>
  <c r="X23" i="23"/>
  <c r="W23" i="23"/>
  <c r="V23" i="23"/>
  <c r="U23" i="23"/>
  <c r="X22" i="23"/>
  <c r="W22" i="23"/>
  <c r="V22" i="23"/>
  <c r="U22" i="23"/>
  <c r="X21" i="23"/>
  <c r="W21" i="23"/>
  <c r="V21" i="23"/>
  <c r="U21" i="23"/>
  <c r="X20" i="23"/>
  <c r="W20" i="23"/>
  <c r="V20" i="23"/>
  <c r="U20" i="23"/>
  <c r="X19" i="23"/>
  <c r="W19" i="23"/>
  <c r="V19" i="23"/>
  <c r="U19" i="23"/>
  <c r="X18" i="23"/>
  <c r="W18" i="23"/>
  <c r="V18" i="23"/>
  <c r="U18" i="23"/>
  <c r="X17" i="23"/>
  <c r="W17" i="23"/>
  <c r="V17" i="23"/>
  <c r="U17" i="23"/>
  <c r="X16" i="23"/>
  <c r="W16" i="23"/>
  <c r="V16" i="23"/>
  <c r="U16" i="23"/>
  <c r="X15" i="23"/>
  <c r="W15" i="23"/>
  <c r="V15" i="23"/>
  <c r="U15" i="23"/>
  <c r="X14" i="23"/>
  <c r="W14" i="23"/>
  <c r="V14" i="23"/>
  <c r="U14" i="23"/>
  <c r="X13" i="23"/>
  <c r="W13" i="23"/>
  <c r="V13" i="23"/>
  <c r="U13" i="23"/>
  <c r="X12" i="23"/>
  <c r="W12" i="23"/>
  <c r="V12" i="23"/>
  <c r="U12" i="23"/>
  <c r="Y12" i="23" l="1"/>
  <c r="AA52" i="23"/>
  <c r="Y72" i="23"/>
  <c r="AC72" i="23" s="1"/>
  <c r="AA112" i="23"/>
  <c r="Y132" i="23"/>
  <c r="AA172" i="23"/>
  <c r="Y192" i="23"/>
  <c r="AA232" i="23"/>
  <c r="AC232" i="23" s="1"/>
  <c r="Y252" i="23"/>
  <c r="AC252" i="23" s="1"/>
  <c r="AA292" i="23"/>
  <c r="Y312" i="23"/>
  <c r="AA352" i="23"/>
  <c r="AC352" i="23" s="1"/>
  <c r="Y372" i="23"/>
  <c r="Z12" i="23"/>
  <c r="AB52" i="23"/>
  <c r="AC52" i="23" s="1"/>
  <c r="Z72" i="23"/>
  <c r="AB112" i="23"/>
  <c r="Z132" i="23"/>
  <c r="AB172" i="23"/>
  <c r="Z192" i="23"/>
  <c r="AB232" i="23"/>
  <c r="Z252" i="23"/>
  <c r="AB292" i="23"/>
  <c r="AC292" i="23" s="1"/>
  <c r="Z312" i="23"/>
  <c r="AB352" i="23"/>
  <c r="Z372" i="23"/>
  <c r="AC172" i="23"/>
  <c r="AA12" i="23"/>
  <c r="AA72" i="23"/>
  <c r="Y92" i="23"/>
  <c r="AA132" i="23"/>
  <c r="Y152" i="23"/>
  <c r="AC152" i="23" s="1"/>
  <c r="AA192" i="23"/>
  <c r="Y212" i="23"/>
  <c r="AA252" i="23"/>
  <c r="Y272" i="23"/>
  <c r="AA312" i="23"/>
  <c r="Y332" i="23"/>
  <c r="AC332" i="23" s="1"/>
  <c r="AA372" i="23"/>
  <c r="Y392" i="23"/>
  <c r="AC112" i="23"/>
  <c r="AB12" i="23"/>
  <c r="Z32" i="23"/>
  <c r="AB72" i="23"/>
  <c r="Z92" i="23"/>
  <c r="AB132" i="23"/>
  <c r="Z152" i="23"/>
  <c r="AB192" i="23"/>
  <c r="Z212" i="23"/>
  <c r="AB252" i="23"/>
  <c r="Z272" i="23"/>
  <c r="AB312" i="23"/>
  <c r="Z332" i="23"/>
  <c r="AB372" i="23"/>
  <c r="Z392" i="23"/>
  <c r="Y32" i="23"/>
  <c r="AC32" i="23" s="1"/>
  <c r="D139" i="15"/>
  <c r="D131" i="15"/>
  <c r="D143" i="15"/>
  <c r="Y144" i="15"/>
  <c r="X144" i="15"/>
  <c r="W144" i="15"/>
  <c r="V144" i="15"/>
  <c r="Y143" i="15"/>
  <c r="X143" i="15"/>
  <c r="W143" i="15"/>
  <c r="V143" i="15"/>
  <c r="Y129" i="15"/>
  <c r="X129" i="15"/>
  <c r="W129" i="15"/>
  <c r="V129" i="15"/>
  <c r="D128" i="15"/>
  <c r="Z143" i="15" l="1"/>
  <c r="AH143" i="15" s="1"/>
  <c r="AI143" i="15" s="1"/>
  <c r="AJ143" i="15" s="1"/>
  <c r="AC372" i="23"/>
  <c r="AC192" i="23"/>
  <c r="AC12" i="23"/>
  <c r="AC272" i="23"/>
  <c r="AB143" i="15"/>
  <c r="AF143" i="15" s="1"/>
  <c r="AC312" i="23"/>
  <c r="AC132" i="23"/>
  <c r="AA143" i="15"/>
  <c r="AE143" i="15" s="1"/>
  <c r="AC92" i="23"/>
  <c r="AC143" i="15"/>
  <c r="AG143" i="15" s="1"/>
  <c r="AC392" i="23"/>
  <c r="AC212" i="23"/>
  <c r="AD143" i="15" l="1"/>
  <c r="H45" i="22"/>
  <c r="B39" i="22"/>
  <c r="B27" i="22"/>
  <c r="F27" i="22"/>
  <c r="J27" i="22"/>
  <c r="N27" i="22"/>
  <c r="R27" i="22"/>
  <c r="V27" i="22"/>
  <c r="AH27" i="22"/>
  <c r="D15" i="22"/>
  <c r="F15" i="22"/>
  <c r="H15" i="22"/>
  <c r="L15" i="22"/>
  <c r="P15" i="22"/>
  <c r="T15" i="22"/>
  <c r="V15" i="22"/>
  <c r="X15" i="22"/>
  <c r="Z15" i="22"/>
  <c r="AB15" i="22"/>
  <c r="AD15" i="22"/>
  <c r="AF15" i="22"/>
  <c r="AH15" i="22"/>
  <c r="B15" i="22"/>
  <c r="E47" i="22" l="1"/>
  <c r="D47" i="22"/>
  <c r="D65" i="6"/>
  <c r="Y68" i="6"/>
  <c r="X68" i="6"/>
  <c r="W68" i="6"/>
  <c r="V68" i="6"/>
  <c r="Y67" i="6"/>
  <c r="X67" i="6"/>
  <c r="V67" i="6"/>
  <c r="Y66" i="6"/>
  <c r="X66" i="6"/>
  <c r="W66" i="6"/>
  <c r="V66" i="6"/>
  <c r="Y65" i="6"/>
  <c r="X65" i="6"/>
  <c r="W65" i="6"/>
  <c r="V65" i="6"/>
  <c r="Z65" i="6" s="1"/>
  <c r="AA65" i="6" l="1"/>
  <c r="AE65" i="6" s="1"/>
  <c r="AB65" i="6"/>
  <c r="AF65" i="6" s="1"/>
  <c r="AC65" i="6"/>
  <c r="AG65" i="6" s="1"/>
  <c r="AH65" i="6"/>
  <c r="AI65" i="6" s="1"/>
  <c r="AJ65" i="6" s="1"/>
  <c r="AK65" i="6" s="1"/>
  <c r="AD65" i="6"/>
  <c r="D42" i="14" l="1"/>
  <c r="Y45" i="14"/>
  <c r="X45" i="14"/>
  <c r="W45" i="14"/>
  <c r="V45" i="14"/>
  <c r="Y44" i="14"/>
  <c r="X44" i="14"/>
  <c r="W44" i="14"/>
  <c r="V44" i="14"/>
  <c r="Y43" i="14"/>
  <c r="X43" i="14"/>
  <c r="W43" i="14"/>
  <c r="V43" i="14"/>
  <c r="Y42" i="14"/>
  <c r="X42" i="14"/>
  <c r="W42" i="14"/>
  <c r="V42" i="14"/>
  <c r="Z42" i="14" s="1"/>
  <c r="D34" i="14"/>
  <c r="Y41" i="14"/>
  <c r="X41" i="14"/>
  <c r="W41" i="14"/>
  <c r="V41" i="14"/>
  <c r="Y40" i="14"/>
  <c r="X40" i="14"/>
  <c r="W40" i="14"/>
  <c r="V40" i="14"/>
  <c r="Y39" i="14"/>
  <c r="X39" i="14"/>
  <c r="W39" i="14"/>
  <c r="V39" i="14"/>
  <c r="Y38" i="14"/>
  <c r="X38" i="14"/>
  <c r="W38" i="14"/>
  <c r="V38" i="14"/>
  <c r="D38" i="14"/>
  <c r="Y37" i="14"/>
  <c r="X37" i="14"/>
  <c r="W37" i="14"/>
  <c r="V37" i="14"/>
  <c r="Y36" i="14"/>
  <c r="X36" i="14"/>
  <c r="W36" i="14"/>
  <c r="V36" i="14"/>
  <c r="Y35" i="14"/>
  <c r="X35" i="14"/>
  <c r="W35" i="14"/>
  <c r="V35" i="14"/>
  <c r="Y34" i="14"/>
  <c r="AC34" i="14" s="1"/>
  <c r="AG34" i="14" s="1"/>
  <c r="X34" i="14"/>
  <c r="W34" i="14"/>
  <c r="V34" i="14"/>
  <c r="D81" i="13"/>
  <c r="Y86" i="13"/>
  <c r="X86" i="13"/>
  <c r="W86" i="13"/>
  <c r="V86" i="13"/>
  <c r="Y85" i="13"/>
  <c r="X85" i="13"/>
  <c r="W85" i="13"/>
  <c r="V85" i="13"/>
  <c r="Y84" i="13"/>
  <c r="X84" i="13"/>
  <c r="W84" i="13"/>
  <c r="V84" i="13"/>
  <c r="Y83" i="13"/>
  <c r="X83" i="13"/>
  <c r="W83" i="13"/>
  <c r="V83" i="13"/>
  <c r="Y82" i="13"/>
  <c r="X82" i="13"/>
  <c r="W82" i="13"/>
  <c r="V82" i="13"/>
  <c r="AC81" i="13"/>
  <c r="AG81" i="13" s="1"/>
  <c r="AB81" i="13"/>
  <c r="AF81" i="13" s="1"/>
  <c r="AA81" i="13"/>
  <c r="AE81" i="13" s="1"/>
  <c r="Z81" i="13"/>
  <c r="Y165" i="10"/>
  <c r="X165" i="10"/>
  <c r="W165" i="10"/>
  <c r="V165" i="10"/>
  <c r="Y164" i="10"/>
  <c r="AC164" i="10" s="1"/>
  <c r="AG164" i="10" s="1"/>
  <c r="X164" i="10"/>
  <c r="W164" i="10"/>
  <c r="AA164" i="10" s="1"/>
  <c r="AE164" i="10" s="1"/>
  <c r="V164" i="10"/>
  <c r="Z164" i="10" s="1"/>
  <c r="D161" i="10"/>
  <c r="Y163" i="10"/>
  <c r="X163" i="10"/>
  <c r="W163" i="10"/>
  <c r="V163" i="10"/>
  <c r="Y161" i="10"/>
  <c r="AC161" i="10" s="1"/>
  <c r="AG161" i="10" s="1"/>
  <c r="X161" i="10"/>
  <c r="W161" i="10"/>
  <c r="V161" i="10"/>
  <c r="Z161" i="10" s="1"/>
  <c r="D444" i="12"/>
  <c r="D440" i="12"/>
  <c r="Y447" i="12"/>
  <c r="X447" i="12"/>
  <c r="W447" i="12"/>
  <c r="V447" i="12"/>
  <c r="Y446" i="12"/>
  <c r="X446" i="12"/>
  <c r="W446" i="12"/>
  <c r="V446" i="12"/>
  <c r="Y445" i="12"/>
  <c r="X445" i="12"/>
  <c r="W445" i="12"/>
  <c r="V445" i="12"/>
  <c r="Y444" i="12"/>
  <c r="X444" i="12"/>
  <c r="W444" i="12"/>
  <c r="V444" i="12"/>
  <c r="Z444" i="12" s="1"/>
  <c r="AD444" i="12" s="1"/>
  <c r="AH444" i="12" s="1"/>
  <c r="Y443" i="12"/>
  <c r="X443" i="12"/>
  <c r="W443" i="12"/>
  <c r="V443" i="12"/>
  <c r="Y442" i="12"/>
  <c r="X442" i="12"/>
  <c r="W442" i="12"/>
  <c r="V442" i="12"/>
  <c r="Y441" i="12"/>
  <c r="X441" i="12"/>
  <c r="W441" i="12"/>
  <c r="V441" i="12"/>
  <c r="Y440" i="12"/>
  <c r="X440" i="12"/>
  <c r="AB440" i="12" s="1"/>
  <c r="AF440" i="12" s="1"/>
  <c r="AJ440" i="12" s="1"/>
  <c r="W440" i="12"/>
  <c r="AA440" i="12" s="1"/>
  <c r="AE440" i="12" s="1"/>
  <c r="AI440" i="12" s="1"/>
  <c r="V440" i="12"/>
  <c r="Z440" i="12" s="1"/>
  <c r="AD440" i="12" s="1"/>
  <c r="AH440" i="12" s="1"/>
  <c r="D436" i="12"/>
  <c r="Y439" i="12"/>
  <c r="X439" i="12"/>
  <c r="W439" i="12"/>
  <c r="V439" i="12"/>
  <c r="Y438" i="12"/>
  <c r="X438" i="12"/>
  <c r="W438" i="12"/>
  <c r="V438" i="12"/>
  <c r="Y437" i="12"/>
  <c r="X437" i="12"/>
  <c r="W437" i="12"/>
  <c r="V437" i="12"/>
  <c r="Y436" i="12"/>
  <c r="X436" i="12"/>
  <c r="W436" i="12"/>
  <c r="AA436" i="12" s="1"/>
  <c r="AE436" i="12" s="1"/>
  <c r="AI436" i="12" s="1"/>
  <c r="V436" i="12"/>
  <c r="Z436" i="12" s="1"/>
  <c r="AD436" i="12" s="1"/>
  <c r="AH436" i="12" s="1"/>
  <c r="D432" i="12"/>
  <c r="Y435" i="12"/>
  <c r="X435" i="12"/>
  <c r="W435" i="12"/>
  <c r="V435" i="12"/>
  <c r="Y434" i="12"/>
  <c r="X434" i="12"/>
  <c r="W434" i="12"/>
  <c r="V434" i="12"/>
  <c r="Y433" i="12"/>
  <c r="X433" i="12"/>
  <c r="W433" i="12"/>
  <c r="V433" i="12"/>
  <c r="Y432" i="12"/>
  <c r="X432" i="12"/>
  <c r="W432" i="12"/>
  <c r="V432" i="12"/>
  <c r="Z432" i="12" s="1"/>
  <c r="AD432" i="12" s="1"/>
  <c r="AH432" i="12" s="1"/>
  <c r="D428" i="12"/>
  <c r="Y431" i="12"/>
  <c r="X431" i="12"/>
  <c r="W431" i="12"/>
  <c r="V431" i="12"/>
  <c r="Y430" i="12"/>
  <c r="X430" i="12"/>
  <c r="W430" i="12"/>
  <c r="V430" i="12"/>
  <c r="Y429" i="12"/>
  <c r="X429" i="12"/>
  <c r="W429" i="12"/>
  <c r="V429" i="12"/>
  <c r="Y428" i="12"/>
  <c r="X428" i="12"/>
  <c r="W428" i="12"/>
  <c r="V428" i="12"/>
  <c r="Y529" i="19"/>
  <c r="X529" i="19"/>
  <c r="W529" i="19"/>
  <c r="V529" i="19"/>
  <c r="Y528" i="19"/>
  <c r="X528" i="19"/>
  <c r="W528" i="19"/>
  <c r="V528" i="19"/>
  <c r="Y527" i="19"/>
  <c r="X527" i="19"/>
  <c r="W527" i="19"/>
  <c r="V527" i="19"/>
  <c r="Y526" i="19"/>
  <c r="X526" i="19"/>
  <c r="W526" i="19"/>
  <c r="V526" i="19"/>
  <c r="Y525" i="19"/>
  <c r="X525" i="19"/>
  <c r="W525" i="19"/>
  <c r="V525" i="19"/>
  <c r="Y524" i="19"/>
  <c r="X524" i="19"/>
  <c r="W524" i="19"/>
  <c r="V524" i="19"/>
  <c r="Y523" i="19"/>
  <c r="X523" i="19"/>
  <c r="W523" i="19"/>
  <c r="V523" i="19"/>
  <c r="Y522" i="19"/>
  <c r="X522" i="19"/>
  <c r="W522" i="19"/>
  <c r="V522" i="19"/>
  <c r="Y521" i="19"/>
  <c r="X521" i="19"/>
  <c r="W521" i="19"/>
  <c r="V521" i="19"/>
  <c r="Y520" i="19"/>
  <c r="X520" i="19"/>
  <c r="W520" i="19"/>
  <c r="V520" i="19"/>
  <c r="Y519" i="19"/>
  <c r="X519" i="19"/>
  <c r="W519" i="19"/>
  <c r="V519" i="19"/>
  <c r="Y518" i="19"/>
  <c r="X518" i="19"/>
  <c r="W518" i="19"/>
  <c r="V518" i="19"/>
  <c r="Y517" i="19"/>
  <c r="X517" i="19"/>
  <c r="W517" i="19"/>
  <c r="V517" i="19"/>
  <c r="Y516" i="19"/>
  <c r="X516" i="19"/>
  <c r="W516" i="19"/>
  <c r="V516" i="19"/>
  <c r="Y515" i="19"/>
  <c r="X515" i="19"/>
  <c r="W515" i="19"/>
  <c r="V515" i="19"/>
  <c r="Y514" i="19"/>
  <c r="X514" i="19"/>
  <c r="W514" i="19"/>
  <c r="V514" i="19"/>
  <c r="Y513" i="19"/>
  <c r="X513" i="19"/>
  <c r="W513" i="19"/>
  <c r="V513" i="19"/>
  <c r="Y512" i="19"/>
  <c r="X512" i="19"/>
  <c r="W512" i="19"/>
  <c r="V512" i="19"/>
  <c r="Y511" i="19"/>
  <c r="X511" i="19"/>
  <c r="W511" i="19"/>
  <c r="V511" i="19"/>
  <c r="Y510" i="19"/>
  <c r="AC510" i="19" s="1"/>
  <c r="AG510" i="19" s="1"/>
  <c r="X510" i="19"/>
  <c r="W510" i="19"/>
  <c r="AA510" i="19" s="1"/>
  <c r="AE510" i="19" s="1"/>
  <c r="V510" i="19"/>
  <c r="Z510" i="19" s="1"/>
  <c r="Y509" i="19"/>
  <c r="X509" i="19"/>
  <c r="W509" i="19"/>
  <c r="V509" i="19"/>
  <c r="Y508" i="19"/>
  <c r="X508" i="19"/>
  <c r="W508" i="19"/>
  <c r="V508" i="19"/>
  <c r="Y507" i="19"/>
  <c r="X507" i="19"/>
  <c r="W507" i="19"/>
  <c r="V507" i="19"/>
  <c r="Y506" i="19"/>
  <c r="X506" i="19"/>
  <c r="W506" i="19"/>
  <c r="V506" i="19"/>
  <c r="Y505" i="19"/>
  <c r="X505" i="19"/>
  <c r="W505" i="19"/>
  <c r="V505" i="19"/>
  <c r="Y504" i="19"/>
  <c r="X504" i="19"/>
  <c r="W504" i="19"/>
  <c r="V504" i="19"/>
  <c r="Y503" i="19"/>
  <c r="X503" i="19"/>
  <c r="W503" i="19"/>
  <c r="V503" i="19"/>
  <c r="Y502" i="19"/>
  <c r="X502" i="19"/>
  <c r="W502" i="19"/>
  <c r="V502" i="19"/>
  <c r="Y501" i="19"/>
  <c r="X501" i="19"/>
  <c r="W501" i="19"/>
  <c r="V501" i="19"/>
  <c r="Y500" i="19"/>
  <c r="X500" i="19"/>
  <c r="W500" i="19"/>
  <c r="V500" i="19"/>
  <c r="Y499" i="19"/>
  <c r="X499" i="19"/>
  <c r="W499" i="19"/>
  <c r="V499" i="19"/>
  <c r="Y498" i="19"/>
  <c r="X498" i="19"/>
  <c r="W498" i="19"/>
  <c r="V498" i="19"/>
  <c r="Y497" i="19"/>
  <c r="X497" i="19"/>
  <c r="W497" i="19"/>
  <c r="V497" i="19"/>
  <c r="Y496" i="19"/>
  <c r="X496" i="19"/>
  <c r="W496" i="19"/>
  <c r="V496" i="19"/>
  <c r="Y495" i="19"/>
  <c r="X495" i="19"/>
  <c r="W495" i="19"/>
  <c r="V495" i="19"/>
  <c r="Y494" i="19"/>
  <c r="X494" i="19"/>
  <c r="W494" i="19"/>
  <c r="V494" i="19"/>
  <c r="Y493" i="19"/>
  <c r="X493" i="19"/>
  <c r="W493" i="19"/>
  <c r="V493" i="19"/>
  <c r="Y492" i="19"/>
  <c r="X492" i="19"/>
  <c r="W492" i="19"/>
  <c r="V492" i="19"/>
  <c r="Y491" i="19"/>
  <c r="X491" i="19"/>
  <c r="W491" i="19"/>
  <c r="V491" i="19"/>
  <c r="Y490" i="19"/>
  <c r="AC490" i="19" s="1"/>
  <c r="AG490" i="19" s="1"/>
  <c r="X490" i="19"/>
  <c r="AB490" i="19" s="1"/>
  <c r="AF490" i="19" s="1"/>
  <c r="W490" i="19"/>
  <c r="V490" i="19"/>
  <c r="D310" i="19"/>
  <c r="Y329" i="19"/>
  <c r="X329" i="19"/>
  <c r="W329" i="19"/>
  <c r="V329" i="19"/>
  <c r="Y328" i="19"/>
  <c r="X328" i="19"/>
  <c r="W328" i="19"/>
  <c r="V328" i="19"/>
  <c r="Y327" i="19"/>
  <c r="X327" i="19"/>
  <c r="W327" i="19"/>
  <c r="V327" i="19"/>
  <c r="Y326" i="19"/>
  <c r="X326" i="19"/>
  <c r="W326" i="19"/>
  <c r="V326" i="19"/>
  <c r="Y325" i="19"/>
  <c r="X325" i="19"/>
  <c r="W325" i="19"/>
  <c r="V325" i="19"/>
  <c r="Y324" i="19"/>
  <c r="X324" i="19"/>
  <c r="W324" i="19"/>
  <c r="V324" i="19"/>
  <c r="Y323" i="19"/>
  <c r="X323" i="19"/>
  <c r="W323" i="19"/>
  <c r="V323" i="19"/>
  <c r="Y322" i="19"/>
  <c r="X322" i="19"/>
  <c r="W322" i="19"/>
  <c r="V322" i="19"/>
  <c r="Y321" i="19"/>
  <c r="X321" i="19"/>
  <c r="W321" i="19"/>
  <c r="V321" i="19"/>
  <c r="Y320" i="19"/>
  <c r="X320" i="19"/>
  <c r="W320" i="19"/>
  <c r="V320" i="19"/>
  <c r="Y319" i="19"/>
  <c r="X319" i="19"/>
  <c r="W319" i="19"/>
  <c r="V319" i="19"/>
  <c r="Y318" i="19"/>
  <c r="X318" i="19"/>
  <c r="W318" i="19"/>
  <c r="V318" i="19"/>
  <c r="Y317" i="19"/>
  <c r="X317" i="19"/>
  <c r="W317" i="19"/>
  <c r="V317" i="19"/>
  <c r="Y316" i="19"/>
  <c r="X316" i="19"/>
  <c r="W316" i="19"/>
  <c r="V316" i="19"/>
  <c r="Y315" i="19"/>
  <c r="X315" i="19"/>
  <c r="W315" i="19"/>
  <c r="V315" i="19"/>
  <c r="Y314" i="19"/>
  <c r="X314" i="19"/>
  <c r="W314" i="19"/>
  <c r="V314" i="19"/>
  <c r="Y313" i="19"/>
  <c r="X313" i="19"/>
  <c r="W313" i="19"/>
  <c r="V313" i="19"/>
  <c r="Y312" i="19"/>
  <c r="X312" i="19"/>
  <c r="W312" i="19"/>
  <c r="V312" i="19"/>
  <c r="Y311" i="19"/>
  <c r="X311" i="19"/>
  <c r="W311" i="19"/>
  <c r="V311" i="19"/>
  <c r="Y310" i="19"/>
  <c r="X310" i="19"/>
  <c r="W310" i="19"/>
  <c r="V310" i="19"/>
  <c r="Z310" i="19" s="1"/>
  <c r="D330" i="19"/>
  <c r="V330" i="19"/>
  <c r="W330" i="19"/>
  <c r="X330" i="19"/>
  <c r="Y330" i="19"/>
  <c r="V331" i="19"/>
  <c r="W331" i="19"/>
  <c r="X331" i="19"/>
  <c r="Y331" i="19"/>
  <c r="V332" i="19"/>
  <c r="W332" i="19"/>
  <c r="X332" i="19"/>
  <c r="Y332" i="19"/>
  <c r="V333" i="19"/>
  <c r="W333" i="19"/>
  <c r="X333" i="19"/>
  <c r="Y333" i="19"/>
  <c r="V334" i="19"/>
  <c r="W334" i="19"/>
  <c r="X334" i="19"/>
  <c r="Y334" i="19"/>
  <c r="V335" i="19"/>
  <c r="W335" i="19"/>
  <c r="X335" i="19"/>
  <c r="Y335" i="19"/>
  <c r="V336" i="19"/>
  <c r="W336" i="19"/>
  <c r="X336" i="19"/>
  <c r="Y336" i="19"/>
  <c r="V337" i="19"/>
  <c r="W337" i="19"/>
  <c r="X337" i="19"/>
  <c r="Y337" i="19"/>
  <c r="V338" i="19"/>
  <c r="W338" i="19"/>
  <c r="X338" i="19"/>
  <c r="Y338" i="19"/>
  <c r="V339" i="19"/>
  <c r="W339" i="19"/>
  <c r="X339" i="19"/>
  <c r="Y339" i="19"/>
  <c r="V340" i="19"/>
  <c r="W340" i="19"/>
  <c r="X340" i="19"/>
  <c r="Y340" i="19"/>
  <c r="V341" i="19"/>
  <c r="W341" i="19"/>
  <c r="X341" i="19"/>
  <c r="Y341" i="19"/>
  <c r="V342" i="19"/>
  <c r="W342" i="19"/>
  <c r="X342" i="19"/>
  <c r="Y342" i="19"/>
  <c r="V343" i="19"/>
  <c r="W343" i="19"/>
  <c r="X343" i="19"/>
  <c r="Y343" i="19"/>
  <c r="V344" i="19"/>
  <c r="W344" i="19"/>
  <c r="X344" i="19"/>
  <c r="Y344" i="19"/>
  <c r="V345" i="19"/>
  <c r="W345" i="19"/>
  <c r="X345" i="19"/>
  <c r="Y345" i="19"/>
  <c r="V346" i="19"/>
  <c r="W346" i="19"/>
  <c r="X346" i="19"/>
  <c r="Y346" i="19"/>
  <c r="V347" i="19"/>
  <c r="W347" i="19"/>
  <c r="X347" i="19"/>
  <c r="Y347" i="19"/>
  <c r="V348" i="19"/>
  <c r="W348" i="19"/>
  <c r="X348" i="19"/>
  <c r="Y348" i="19"/>
  <c r="V349" i="19"/>
  <c r="W349" i="19"/>
  <c r="X349" i="19"/>
  <c r="Y349" i="19"/>
  <c r="Y289" i="19"/>
  <c r="X289" i="19"/>
  <c r="W289" i="19"/>
  <c r="V289" i="19"/>
  <c r="Y288" i="19"/>
  <c r="X288" i="19"/>
  <c r="W288" i="19"/>
  <c r="V288" i="19"/>
  <c r="Y287" i="19"/>
  <c r="X287" i="19"/>
  <c r="W287" i="19"/>
  <c r="V287" i="19"/>
  <c r="Y286" i="19"/>
  <c r="X286" i="19"/>
  <c r="W286" i="19"/>
  <c r="V286" i="19"/>
  <c r="Y285" i="19"/>
  <c r="X285" i="19"/>
  <c r="W285" i="19"/>
  <c r="V285" i="19"/>
  <c r="Y284" i="19"/>
  <c r="X284" i="19"/>
  <c r="W284" i="19"/>
  <c r="V284" i="19"/>
  <c r="Y283" i="19"/>
  <c r="X283" i="19"/>
  <c r="W283" i="19"/>
  <c r="V283" i="19"/>
  <c r="Y282" i="19"/>
  <c r="X282" i="19"/>
  <c r="W282" i="19"/>
  <c r="V282" i="19"/>
  <c r="Y281" i="19"/>
  <c r="X281" i="19"/>
  <c r="W281" i="19"/>
  <c r="V281" i="19"/>
  <c r="Y280" i="19"/>
  <c r="X280" i="19"/>
  <c r="W280" i="19"/>
  <c r="V280" i="19"/>
  <c r="Y279" i="19"/>
  <c r="X279" i="19"/>
  <c r="W279" i="19"/>
  <c r="V279" i="19"/>
  <c r="Y278" i="19"/>
  <c r="X278" i="19"/>
  <c r="W278" i="19"/>
  <c r="V278" i="19"/>
  <c r="Y277" i="19"/>
  <c r="X277" i="19"/>
  <c r="W277" i="19"/>
  <c r="V277" i="19"/>
  <c r="Y276" i="19"/>
  <c r="X276" i="19"/>
  <c r="W276" i="19"/>
  <c r="V276" i="19"/>
  <c r="Y275" i="19"/>
  <c r="X275" i="19"/>
  <c r="W275" i="19"/>
  <c r="V275" i="19"/>
  <c r="Y274" i="19"/>
  <c r="X274" i="19"/>
  <c r="W274" i="19"/>
  <c r="V274" i="19"/>
  <c r="Y273" i="19"/>
  <c r="X273" i="19"/>
  <c r="W273" i="19"/>
  <c r="V273" i="19"/>
  <c r="Y272" i="19"/>
  <c r="X272" i="19"/>
  <c r="W272" i="19"/>
  <c r="V272" i="19"/>
  <c r="Y271" i="19"/>
  <c r="X271" i="19"/>
  <c r="W271" i="19"/>
  <c r="V271" i="19"/>
  <c r="Y270" i="19"/>
  <c r="AC270" i="19" s="1"/>
  <c r="AG270" i="19" s="1"/>
  <c r="X270" i="19"/>
  <c r="W270" i="19"/>
  <c r="V270" i="19"/>
  <c r="Z270" i="19" l="1"/>
  <c r="AB510" i="19"/>
  <c r="AF510" i="19" s="1"/>
  <c r="Z428" i="12"/>
  <c r="AD428" i="12" s="1"/>
  <c r="AH428" i="12" s="1"/>
  <c r="AA432" i="12"/>
  <c r="AE432" i="12" s="1"/>
  <c r="AI432" i="12" s="1"/>
  <c r="AB436" i="12"/>
  <c r="AF436" i="12" s="1"/>
  <c r="AJ436" i="12" s="1"/>
  <c r="AB164" i="10"/>
  <c r="AF164" i="10" s="1"/>
  <c r="Z38" i="14"/>
  <c r="AB310" i="19"/>
  <c r="AF310" i="19" s="1"/>
  <c r="AA428" i="12"/>
  <c r="AE428" i="12" s="1"/>
  <c r="AI428" i="12" s="1"/>
  <c r="AB432" i="12"/>
  <c r="AF432" i="12" s="1"/>
  <c r="AJ432" i="12" s="1"/>
  <c r="AC436" i="12"/>
  <c r="AG436" i="12" s="1"/>
  <c r="Z34" i="14"/>
  <c r="AH34" i="14" s="1"/>
  <c r="AI34" i="14" s="1"/>
  <c r="AJ34" i="14" s="1"/>
  <c r="AA38" i="14"/>
  <c r="AE38" i="14" s="1"/>
  <c r="AB42" i="14"/>
  <c r="AF42" i="14" s="1"/>
  <c r="AB270" i="19"/>
  <c r="AF270" i="19" s="1"/>
  <c r="AB428" i="12"/>
  <c r="AF428" i="12" s="1"/>
  <c r="AJ428" i="12" s="1"/>
  <c r="AC432" i="12"/>
  <c r="AG432" i="12" s="1"/>
  <c r="AA444" i="12"/>
  <c r="AE444" i="12" s="1"/>
  <c r="AI444" i="12" s="1"/>
  <c r="AA161" i="10"/>
  <c r="AE161" i="10" s="1"/>
  <c r="AA34" i="14"/>
  <c r="AE34" i="14" s="1"/>
  <c r="AB38" i="14"/>
  <c r="AF38" i="14" s="1"/>
  <c r="AC42" i="14"/>
  <c r="AG42" i="14" s="1"/>
  <c r="AC428" i="12"/>
  <c r="AG428" i="12" s="1"/>
  <c r="AB444" i="12"/>
  <c r="AF444" i="12" s="1"/>
  <c r="AJ444" i="12" s="1"/>
  <c r="AB161" i="10"/>
  <c r="AF161" i="10" s="1"/>
  <c r="AB34" i="14"/>
  <c r="AF34" i="14" s="1"/>
  <c r="AC38" i="14"/>
  <c r="AG38" i="14" s="1"/>
  <c r="AA42" i="14"/>
  <c r="AE42" i="14" s="1"/>
  <c r="AA270" i="19"/>
  <c r="AE270" i="19" s="1"/>
  <c r="AA310" i="19"/>
  <c r="AE310" i="19" s="1"/>
  <c r="AA490" i="19"/>
  <c r="AE490" i="19" s="1"/>
  <c r="Z490" i="19"/>
  <c r="AH490" i="19" s="1"/>
  <c r="AI490" i="19" s="1"/>
  <c r="AJ490" i="19" s="1"/>
  <c r="AA330" i="19"/>
  <c r="AE330" i="19" s="1"/>
  <c r="AC444" i="12"/>
  <c r="AG444" i="12" s="1"/>
  <c r="AC440" i="12"/>
  <c r="AG440" i="12" s="1"/>
  <c r="AC330" i="19"/>
  <c r="AG330" i="19" s="1"/>
  <c r="AC310" i="19"/>
  <c r="AG310" i="19" s="1"/>
  <c r="Z330" i="19"/>
  <c r="AD330" i="19" s="1"/>
  <c r="AB330" i="19"/>
  <c r="AF330" i="19" s="1"/>
  <c r="AH42" i="14"/>
  <c r="AI42" i="14" s="1"/>
  <c r="AJ42" i="14" s="1"/>
  <c r="AD42" i="14"/>
  <c r="AH38" i="14"/>
  <c r="AI38" i="14" s="1"/>
  <c r="AJ38" i="14" s="1"/>
  <c r="AD38" i="14"/>
  <c r="AH81" i="13"/>
  <c r="AI81" i="13" s="1"/>
  <c r="AJ81" i="13" s="1"/>
  <c r="AD81" i="13"/>
  <c r="AH164" i="10"/>
  <c r="AI164" i="10" s="1"/>
  <c r="AJ164" i="10" s="1"/>
  <c r="AD164" i="10"/>
  <c r="AH161" i="10"/>
  <c r="AI161" i="10" s="1"/>
  <c r="AJ161" i="10" s="1"/>
  <c r="AD161" i="10"/>
  <c r="AH510" i="19"/>
  <c r="AI510" i="19" s="1"/>
  <c r="AJ510" i="19" s="1"/>
  <c r="AD510" i="19"/>
  <c r="AH310" i="19"/>
  <c r="AI310" i="19" s="1"/>
  <c r="AJ310" i="19" s="1"/>
  <c r="AD310" i="19"/>
  <c r="AH270" i="19"/>
  <c r="AI270" i="19" s="1"/>
  <c r="AJ270" i="19" s="1"/>
  <c r="AD270" i="19"/>
  <c r="AB154" i="21"/>
  <c r="AF154" i="21" s="1"/>
  <c r="AB153" i="21"/>
  <c r="AF153" i="21" s="1"/>
  <c r="Y154" i="21"/>
  <c r="AC154" i="21" s="1"/>
  <c r="Y153" i="21"/>
  <c r="AC153" i="21" s="1"/>
  <c r="W154" i="21"/>
  <c r="AA154" i="21" s="1"/>
  <c r="AE154" i="21" s="1"/>
  <c r="W153" i="21"/>
  <c r="AA153" i="21" s="1"/>
  <c r="AE153" i="21" s="1"/>
  <c r="V154" i="21"/>
  <c r="Z154" i="21" s="1"/>
  <c r="AD154" i="21" s="1"/>
  <c r="V153" i="21"/>
  <c r="Z153" i="21" s="1"/>
  <c r="AD153" i="21" s="1"/>
  <c r="D153" i="21"/>
  <c r="Y152" i="21"/>
  <c r="AC152" i="21" s="1"/>
  <c r="AG152" i="21" s="1"/>
  <c r="X152" i="21"/>
  <c r="W152" i="21"/>
  <c r="AA152" i="21" s="1"/>
  <c r="AE152" i="21" s="1"/>
  <c r="V152" i="21"/>
  <c r="D152" i="21"/>
  <c r="Y151" i="21"/>
  <c r="AC151" i="21" s="1"/>
  <c r="AG151" i="21" s="1"/>
  <c r="X151" i="21"/>
  <c r="W151" i="21"/>
  <c r="AA151" i="21" s="1"/>
  <c r="AE151" i="21" s="1"/>
  <c r="V151" i="21"/>
  <c r="D151" i="21"/>
  <c r="Y150" i="21"/>
  <c r="AC150" i="21" s="1"/>
  <c r="AG150" i="21" s="1"/>
  <c r="X150" i="21"/>
  <c r="W150" i="21"/>
  <c r="AA150" i="21" s="1"/>
  <c r="AE150" i="21" s="1"/>
  <c r="V150" i="21"/>
  <c r="Y148" i="21"/>
  <c r="AC148" i="21" s="1"/>
  <c r="AG148" i="21" s="1"/>
  <c r="X148" i="21"/>
  <c r="W148" i="21"/>
  <c r="AA148" i="21" s="1"/>
  <c r="AE148" i="21" s="1"/>
  <c r="V148" i="21"/>
  <c r="D148" i="21"/>
  <c r="Y147" i="21"/>
  <c r="AC147" i="21" s="1"/>
  <c r="AG147" i="21" s="1"/>
  <c r="X147" i="21"/>
  <c r="W147" i="21"/>
  <c r="AA147" i="21" s="1"/>
  <c r="AE147" i="21" s="1"/>
  <c r="V147" i="21"/>
  <c r="D147" i="21"/>
  <c r="Y146" i="21"/>
  <c r="AC146" i="21" s="1"/>
  <c r="AG146" i="21" s="1"/>
  <c r="X146" i="21"/>
  <c r="W146" i="21"/>
  <c r="AA146" i="21" s="1"/>
  <c r="AE146" i="21" s="1"/>
  <c r="V146" i="21"/>
  <c r="D146" i="21"/>
  <c r="Y145" i="21"/>
  <c r="X145" i="21"/>
  <c r="W145" i="21"/>
  <c r="V145" i="21"/>
  <c r="Y144" i="21"/>
  <c r="X144" i="21"/>
  <c r="W144" i="21"/>
  <c r="V144" i="21"/>
  <c r="Y143" i="21"/>
  <c r="X143" i="21"/>
  <c r="W143" i="21"/>
  <c r="V143" i="21"/>
  <c r="Y142" i="21"/>
  <c r="X142" i="21"/>
  <c r="W142" i="21"/>
  <c r="V142" i="21"/>
  <c r="Y141" i="21"/>
  <c r="X141" i="21"/>
  <c r="W141" i="21"/>
  <c r="V141" i="21"/>
  <c r="Y140" i="21"/>
  <c r="X140" i="21"/>
  <c r="W140" i="21"/>
  <c r="V140" i="21"/>
  <c r="Y139" i="21"/>
  <c r="X139" i="21"/>
  <c r="W139" i="21"/>
  <c r="V139" i="21"/>
  <c r="Y138" i="21"/>
  <c r="X138" i="21"/>
  <c r="W138" i="21"/>
  <c r="V138" i="21"/>
  <c r="Y137" i="21"/>
  <c r="X137" i="21"/>
  <c r="W137" i="21"/>
  <c r="V137" i="21"/>
  <c r="Y136" i="21"/>
  <c r="X136" i="21"/>
  <c r="W136" i="21"/>
  <c r="V136" i="21"/>
  <c r="Y135" i="21"/>
  <c r="X135" i="21"/>
  <c r="W135" i="21"/>
  <c r="V135" i="21"/>
  <c r="Y134" i="21"/>
  <c r="X134" i="21"/>
  <c r="W134" i="21"/>
  <c r="V134" i="21"/>
  <c r="Y133" i="21"/>
  <c r="X133" i="21"/>
  <c r="W133" i="21"/>
  <c r="V133" i="21"/>
  <c r="Y132" i="21"/>
  <c r="X132" i="21"/>
  <c r="W132" i="21"/>
  <c r="AA132" i="21" s="1"/>
  <c r="AE132" i="21" s="1"/>
  <c r="V132" i="21"/>
  <c r="D132" i="21"/>
  <c r="Y131" i="21"/>
  <c r="AC131" i="21" s="1"/>
  <c r="AG131" i="21" s="1"/>
  <c r="X131" i="21"/>
  <c r="W131" i="21"/>
  <c r="AA131" i="21" s="1"/>
  <c r="AE131" i="21" s="1"/>
  <c r="V131" i="21"/>
  <c r="D131" i="21"/>
  <c r="Y130" i="21"/>
  <c r="AC130" i="21" s="1"/>
  <c r="AG130" i="21" s="1"/>
  <c r="X130" i="21"/>
  <c r="W130" i="21"/>
  <c r="AA130" i="21" s="1"/>
  <c r="AE130" i="21" s="1"/>
  <c r="V130" i="21"/>
  <c r="D130" i="21"/>
  <c r="Y129" i="21"/>
  <c r="AC129" i="21" s="1"/>
  <c r="AG129" i="21" s="1"/>
  <c r="X129" i="21"/>
  <c r="W129" i="21"/>
  <c r="AA129" i="21" s="1"/>
  <c r="AE129" i="21" s="1"/>
  <c r="V129" i="21"/>
  <c r="D129" i="21"/>
  <c r="Y127" i="21"/>
  <c r="X127" i="21"/>
  <c r="W127" i="21"/>
  <c r="V127" i="21"/>
  <c r="Y125" i="21"/>
  <c r="X125" i="21"/>
  <c r="W125" i="21"/>
  <c r="V125" i="21"/>
  <c r="Y124" i="21"/>
  <c r="X124" i="21"/>
  <c r="W124" i="21"/>
  <c r="V124" i="21"/>
  <c r="Y123" i="21"/>
  <c r="AC123" i="21" s="1"/>
  <c r="AG123" i="21" s="1"/>
  <c r="X123" i="21"/>
  <c r="W123" i="21"/>
  <c r="V123" i="21"/>
  <c r="D123" i="21"/>
  <c r="Y122" i="21"/>
  <c r="X122" i="21"/>
  <c r="W122" i="21"/>
  <c r="V122" i="21"/>
  <c r="Y121" i="21"/>
  <c r="X121" i="21"/>
  <c r="W121" i="21"/>
  <c r="V121" i="21"/>
  <c r="Y120" i="21"/>
  <c r="X120" i="21"/>
  <c r="W120" i="21"/>
  <c r="V120" i="21"/>
  <c r="Y119" i="21"/>
  <c r="X119" i="21"/>
  <c r="W119" i="21"/>
  <c r="V119" i="21"/>
  <c r="D119" i="21"/>
  <c r="Y118" i="21"/>
  <c r="X118" i="21"/>
  <c r="W118" i="21"/>
  <c r="V118" i="21"/>
  <c r="Y117" i="21"/>
  <c r="X117" i="21"/>
  <c r="W117" i="21"/>
  <c r="V117" i="21"/>
  <c r="Y116" i="21"/>
  <c r="X116" i="21"/>
  <c r="W116" i="21"/>
  <c r="V116" i="21"/>
  <c r="Y115" i="21"/>
  <c r="X115" i="21"/>
  <c r="W115" i="21"/>
  <c r="V115" i="21"/>
  <c r="Y114" i="21"/>
  <c r="X114" i="21"/>
  <c r="W114" i="21"/>
  <c r="V114" i="21"/>
  <c r="Y113" i="21"/>
  <c r="X113" i="21"/>
  <c r="W113" i="21"/>
  <c r="V113" i="21"/>
  <c r="Y112" i="21"/>
  <c r="X112" i="21"/>
  <c r="W112" i="21"/>
  <c r="V112" i="21"/>
  <c r="Y111" i="21"/>
  <c r="X111" i="21"/>
  <c r="W111" i="21"/>
  <c r="V111" i="21"/>
  <c r="Y110" i="21"/>
  <c r="X110" i="21"/>
  <c r="W110" i="21"/>
  <c r="V110" i="21"/>
  <c r="Y109" i="21"/>
  <c r="X109" i="21"/>
  <c r="W109" i="21"/>
  <c r="V109" i="21"/>
  <c r="Y108" i="21"/>
  <c r="X108" i="21"/>
  <c r="W108" i="21"/>
  <c r="V108" i="21"/>
  <c r="Y107" i="21"/>
  <c r="X107" i="21"/>
  <c r="W107" i="21"/>
  <c r="V107" i="21"/>
  <c r="Y106" i="21"/>
  <c r="X106" i="21"/>
  <c r="W106" i="21"/>
  <c r="V106" i="21"/>
  <c r="Y105" i="21"/>
  <c r="X105" i="21"/>
  <c r="W105" i="21"/>
  <c r="V105" i="21"/>
  <c r="Y104" i="21"/>
  <c r="X104" i="21"/>
  <c r="W104" i="21"/>
  <c r="V104" i="21"/>
  <c r="Y103" i="21"/>
  <c r="X103" i="21"/>
  <c r="W103" i="21"/>
  <c r="AA103" i="21" s="1"/>
  <c r="AE103" i="21" s="1"/>
  <c r="V103" i="21"/>
  <c r="D103" i="21"/>
  <c r="Y102" i="21"/>
  <c r="AC102" i="21" s="1"/>
  <c r="AG102" i="21" s="1"/>
  <c r="X102" i="21"/>
  <c r="AB102" i="21" s="1"/>
  <c r="AF102" i="21" s="1"/>
  <c r="W102" i="21"/>
  <c r="AA102" i="21" s="1"/>
  <c r="AE102" i="21" s="1"/>
  <c r="V102" i="21"/>
  <c r="Z102" i="21" s="1"/>
  <c r="D102" i="21"/>
  <c r="Y101" i="21"/>
  <c r="X101" i="21"/>
  <c r="W101" i="21"/>
  <c r="V101" i="21"/>
  <c r="Y100" i="21"/>
  <c r="AC100" i="21" s="1"/>
  <c r="AG100" i="21" s="1"/>
  <c r="X100" i="21"/>
  <c r="W100" i="21"/>
  <c r="V100" i="21"/>
  <c r="D100" i="21"/>
  <c r="Y99" i="21"/>
  <c r="X99" i="21"/>
  <c r="W99" i="21"/>
  <c r="V99" i="21"/>
  <c r="Y98" i="21"/>
  <c r="X98" i="21"/>
  <c r="W98" i="21"/>
  <c r="V98" i="21"/>
  <c r="Y97" i="21"/>
  <c r="X97" i="21"/>
  <c r="W97" i="21"/>
  <c r="V97" i="21"/>
  <c r="Y96" i="21"/>
  <c r="X96" i="21"/>
  <c r="W96" i="21"/>
  <c r="V96" i="21"/>
  <c r="Y95" i="21"/>
  <c r="X95" i="21"/>
  <c r="W95" i="21"/>
  <c r="V95" i="21"/>
  <c r="Y94" i="21"/>
  <c r="X94" i="21"/>
  <c r="W94" i="21"/>
  <c r="V94" i="21"/>
  <c r="Y93" i="21"/>
  <c r="X93" i="21"/>
  <c r="W93" i="21"/>
  <c r="V93" i="21"/>
  <c r="Y92" i="21"/>
  <c r="X92" i="21"/>
  <c r="W92" i="21"/>
  <c r="V92" i="21"/>
  <c r="Y91" i="21"/>
  <c r="X91" i="21"/>
  <c r="W91" i="21"/>
  <c r="V91" i="21"/>
  <c r="Y90" i="21"/>
  <c r="X90" i="21"/>
  <c r="W90" i="21"/>
  <c r="V90" i="21"/>
  <c r="Y89" i="21"/>
  <c r="AC89" i="21" s="1"/>
  <c r="AG89" i="21" s="1"/>
  <c r="X89" i="21"/>
  <c r="W89" i="21"/>
  <c r="AA89" i="21" s="1"/>
  <c r="AE89" i="21" s="1"/>
  <c r="V89" i="21"/>
  <c r="D89" i="21"/>
  <c r="Y88" i="21"/>
  <c r="X88" i="21"/>
  <c r="W88" i="21"/>
  <c r="V88" i="21"/>
  <c r="Y87" i="21"/>
  <c r="X87" i="21"/>
  <c r="W87" i="21"/>
  <c r="V87" i="21"/>
  <c r="Y86" i="21"/>
  <c r="X86" i="21"/>
  <c r="AB86" i="21" s="1"/>
  <c r="AF86" i="21" s="1"/>
  <c r="W86" i="21"/>
  <c r="V86" i="21"/>
  <c r="D86" i="21"/>
  <c r="Y85" i="21"/>
  <c r="X85" i="21"/>
  <c r="W85" i="21"/>
  <c r="V85" i="21"/>
  <c r="Y84" i="21"/>
  <c r="X84" i="21"/>
  <c r="W84" i="21"/>
  <c r="V84" i="21"/>
  <c r="Y83" i="21"/>
  <c r="AC83" i="21" s="1"/>
  <c r="AG83" i="21" s="1"/>
  <c r="X83" i="21"/>
  <c r="W83" i="21"/>
  <c r="V83" i="21"/>
  <c r="D83" i="21"/>
  <c r="Y82" i="21"/>
  <c r="X82" i="21"/>
  <c r="W82" i="21"/>
  <c r="V82" i="21"/>
  <c r="Y81" i="21"/>
  <c r="X81" i="21"/>
  <c r="W81" i="21"/>
  <c r="V81" i="21"/>
  <c r="Y80" i="21"/>
  <c r="X80" i="21"/>
  <c r="W80" i="21"/>
  <c r="V80" i="21"/>
  <c r="Y79" i="21"/>
  <c r="X79" i="21"/>
  <c r="W79" i="21"/>
  <c r="V79" i="21"/>
  <c r="Y78" i="21"/>
  <c r="X78" i="21"/>
  <c r="W78" i="21"/>
  <c r="V78" i="21"/>
  <c r="Y75" i="21"/>
  <c r="X75" i="21"/>
  <c r="W75" i="21"/>
  <c r="V75" i="21"/>
  <c r="Y74" i="21"/>
  <c r="X74" i="21"/>
  <c r="W74" i="21"/>
  <c r="V74" i="21"/>
  <c r="Y73" i="21"/>
  <c r="X73" i="21"/>
  <c r="W73" i="21"/>
  <c r="V73" i="21"/>
  <c r="Y72" i="21"/>
  <c r="AC72" i="21" s="1"/>
  <c r="AG72" i="21" s="1"/>
  <c r="X72" i="21"/>
  <c r="W72" i="21"/>
  <c r="V72" i="21"/>
  <c r="D72" i="21"/>
  <c r="Y71" i="21"/>
  <c r="AC71" i="21" s="1"/>
  <c r="AG71" i="21" s="1"/>
  <c r="X71" i="21"/>
  <c r="AB71" i="21" s="1"/>
  <c r="AF71" i="21" s="1"/>
  <c r="W71" i="21"/>
  <c r="AA71" i="21" s="1"/>
  <c r="AE71" i="21" s="1"/>
  <c r="V71" i="21"/>
  <c r="Z71" i="21" s="1"/>
  <c r="D71" i="21"/>
  <c r="Y70" i="21"/>
  <c r="X70" i="21"/>
  <c r="W70" i="21"/>
  <c r="V70" i="21"/>
  <c r="Y69" i="21"/>
  <c r="X69" i="21"/>
  <c r="W69" i="21"/>
  <c r="V69" i="21"/>
  <c r="Y68" i="21"/>
  <c r="X68" i="21"/>
  <c r="W68" i="21"/>
  <c r="V68" i="21"/>
  <c r="Y67" i="21"/>
  <c r="X67" i="21"/>
  <c r="AB67" i="21" s="1"/>
  <c r="AF67" i="21" s="1"/>
  <c r="W67" i="21"/>
  <c r="V67" i="21"/>
  <c r="Y66" i="21"/>
  <c r="X66" i="21"/>
  <c r="W66" i="21"/>
  <c r="V66" i="21"/>
  <c r="Y65" i="21"/>
  <c r="X65" i="21"/>
  <c r="W65" i="21"/>
  <c r="V65" i="21"/>
  <c r="Y64" i="21"/>
  <c r="X64" i="21"/>
  <c r="AB64" i="21" s="1"/>
  <c r="AF64" i="21" s="1"/>
  <c r="W64" i="21"/>
  <c r="AA64" i="21" s="1"/>
  <c r="AE64" i="21" s="1"/>
  <c r="V64" i="21"/>
  <c r="D64" i="21"/>
  <c r="Y63" i="21"/>
  <c r="X63" i="21"/>
  <c r="W63" i="21"/>
  <c r="V63" i="21"/>
  <c r="Y62" i="21"/>
  <c r="X62" i="21"/>
  <c r="W62" i="21"/>
  <c r="V62" i="21"/>
  <c r="Y61" i="21"/>
  <c r="X61" i="21"/>
  <c r="W61" i="21"/>
  <c r="V61" i="21"/>
  <c r="Y60" i="21"/>
  <c r="X60" i="21"/>
  <c r="W60" i="21"/>
  <c r="AA60" i="21" s="1"/>
  <c r="AE60" i="21" s="1"/>
  <c r="V60" i="21"/>
  <c r="Z60" i="21" s="1"/>
  <c r="D60" i="21"/>
  <c r="Y59" i="21"/>
  <c r="AC59" i="21" s="1"/>
  <c r="AG59" i="21" s="1"/>
  <c r="X59" i="21"/>
  <c r="AB59" i="21" s="1"/>
  <c r="AF59" i="21" s="1"/>
  <c r="W59" i="21"/>
  <c r="AA59" i="21" s="1"/>
  <c r="AE59" i="21" s="1"/>
  <c r="V59" i="21"/>
  <c r="Z59" i="21" s="1"/>
  <c r="D59" i="21"/>
  <c r="Y58" i="21"/>
  <c r="X58" i="21"/>
  <c r="W58" i="21"/>
  <c r="V58" i="21"/>
  <c r="Y57" i="21"/>
  <c r="X57" i="21"/>
  <c r="W57" i="21"/>
  <c r="V57" i="21"/>
  <c r="Y56" i="21"/>
  <c r="X56" i="21"/>
  <c r="W56" i="21"/>
  <c r="AA56" i="21" s="1"/>
  <c r="AE56" i="21" s="1"/>
  <c r="V56" i="21"/>
  <c r="D56" i="21"/>
  <c r="Y55" i="21"/>
  <c r="X55" i="21"/>
  <c r="W55" i="21"/>
  <c r="V55" i="21"/>
  <c r="Y54" i="21"/>
  <c r="X54" i="21"/>
  <c r="W54" i="21"/>
  <c r="V54" i="21"/>
  <c r="Y53" i="21"/>
  <c r="X53" i="21"/>
  <c r="AB53" i="21" s="1"/>
  <c r="AF53" i="21" s="1"/>
  <c r="W53" i="21"/>
  <c r="V53" i="21"/>
  <c r="D53" i="21"/>
  <c r="Y52" i="21"/>
  <c r="X52" i="21"/>
  <c r="W52" i="21"/>
  <c r="V52" i="21"/>
  <c r="Y51" i="21"/>
  <c r="X51" i="21"/>
  <c r="W51" i="21"/>
  <c r="V51" i="21"/>
  <c r="Y50" i="21"/>
  <c r="X50" i="21"/>
  <c r="W50" i="21"/>
  <c r="V50" i="21"/>
  <c r="Y49" i="21"/>
  <c r="X49" i="21"/>
  <c r="W49" i="21"/>
  <c r="V49" i="21"/>
  <c r="Y48" i="21"/>
  <c r="X48" i="21"/>
  <c r="W48" i="21"/>
  <c r="V48" i="21"/>
  <c r="D48" i="21"/>
  <c r="Y47" i="21"/>
  <c r="X47" i="21"/>
  <c r="W47" i="21"/>
  <c r="V47" i="21"/>
  <c r="Y46" i="21"/>
  <c r="X46" i="21"/>
  <c r="W46" i="21"/>
  <c r="V46" i="21"/>
  <c r="Y45" i="21"/>
  <c r="X45" i="21"/>
  <c r="W45" i="21"/>
  <c r="V45" i="21"/>
  <c r="Z45" i="21" s="1"/>
  <c r="D45" i="21"/>
  <c r="Y44" i="21"/>
  <c r="X44" i="21"/>
  <c r="W44" i="21"/>
  <c r="V44" i="21"/>
  <c r="Y43" i="21"/>
  <c r="X43" i="21"/>
  <c r="W43" i="21"/>
  <c r="V43" i="21"/>
  <c r="Y42" i="21"/>
  <c r="X42" i="21"/>
  <c r="W42" i="21"/>
  <c r="AA42" i="21" s="1"/>
  <c r="AE42" i="21" s="1"/>
  <c r="V42" i="21"/>
  <c r="Z42" i="21" s="1"/>
  <c r="D42" i="21"/>
  <c r="Y41" i="21"/>
  <c r="X41" i="21"/>
  <c r="W41" i="21"/>
  <c r="V41" i="21"/>
  <c r="Y40" i="21"/>
  <c r="X40" i="21"/>
  <c r="W40" i="21"/>
  <c r="V40" i="21"/>
  <c r="Y39" i="21"/>
  <c r="X39" i="21"/>
  <c r="W39" i="21"/>
  <c r="V39" i="21"/>
  <c r="Y38" i="21"/>
  <c r="X38" i="21"/>
  <c r="W38" i="21"/>
  <c r="V38" i="21"/>
  <c r="Y37" i="21"/>
  <c r="AC37" i="21" s="1"/>
  <c r="AG37" i="21" s="1"/>
  <c r="X37" i="21"/>
  <c r="W37" i="21"/>
  <c r="V37" i="21"/>
  <c r="D37" i="21"/>
  <c r="Y36" i="21"/>
  <c r="X36" i="21"/>
  <c r="W36" i="21"/>
  <c r="V36" i="21"/>
  <c r="Y35" i="21"/>
  <c r="X35" i="21"/>
  <c r="W35" i="21"/>
  <c r="V35" i="21"/>
  <c r="Y34" i="21"/>
  <c r="X34" i="21"/>
  <c r="W34" i="21"/>
  <c r="V34" i="21"/>
  <c r="D34" i="21"/>
  <c r="Y33" i="21"/>
  <c r="X33" i="21"/>
  <c r="W33" i="21"/>
  <c r="V33" i="21"/>
  <c r="Y32" i="21"/>
  <c r="X32" i="21"/>
  <c r="AB32" i="21" s="1"/>
  <c r="AF32" i="21" s="1"/>
  <c r="W32" i="21"/>
  <c r="AA32" i="21" s="1"/>
  <c r="AE32" i="21" s="1"/>
  <c r="V32" i="21"/>
  <c r="D32" i="21"/>
  <c r="Y31" i="21"/>
  <c r="X31" i="21"/>
  <c r="W31" i="21"/>
  <c r="V31" i="21"/>
  <c r="Y30" i="21"/>
  <c r="X30" i="21"/>
  <c r="W30" i="21"/>
  <c r="V30" i="21"/>
  <c r="Y29" i="21"/>
  <c r="AC29" i="21" s="1"/>
  <c r="AG29" i="21" s="1"/>
  <c r="X29" i="21"/>
  <c r="AB29" i="21" s="1"/>
  <c r="AF29" i="21" s="1"/>
  <c r="W29" i="21"/>
  <c r="V29" i="21"/>
  <c r="D29" i="21"/>
  <c r="Y28" i="21"/>
  <c r="X28" i="21"/>
  <c r="W28" i="21"/>
  <c r="V28" i="21"/>
  <c r="Y27" i="21"/>
  <c r="X27" i="21"/>
  <c r="W27" i="21"/>
  <c r="V27" i="21"/>
  <c r="Y26" i="21"/>
  <c r="X26" i="21"/>
  <c r="W26" i="21"/>
  <c r="V26" i="21"/>
  <c r="Y25" i="21"/>
  <c r="X25" i="21"/>
  <c r="W25" i="21"/>
  <c r="V25" i="21"/>
  <c r="Y24" i="21"/>
  <c r="X24" i="21"/>
  <c r="W24" i="21"/>
  <c r="V24" i="21"/>
  <c r="Z24" i="21" s="1"/>
  <c r="D24" i="21"/>
  <c r="Y23" i="21"/>
  <c r="X23" i="21"/>
  <c r="W23" i="21"/>
  <c r="V23" i="21"/>
  <c r="Y22" i="21"/>
  <c r="X22" i="21"/>
  <c r="W22" i="21"/>
  <c r="V22" i="21"/>
  <c r="Y21" i="21"/>
  <c r="X21" i="21"/>
  <c r="W21" i="21"/>
  <c r="AA21" i="21" s="1"/>
  <c r="AE21" i="21" s="1"/>
  <c r="V21" i="21"/>
  <c r="Z21" i="21" s="1"/>
  <c r="D21" i="21"/>
  <c r="Y20" i="21"/>
  <c r="X20" i="21"/>
  <c r="W20" i="21"/>
  <c r="V20" i="21"/>
  <c r="Y19" i="21"/>
  <c r="X19" i="21"/>
  <c r="W19" i="21"/>
  <c r="V19" i="21"/>
  <c r="Y18" i="21"/>
  <c r="X18" i="21"/>
  <c r="W18" i="21"/>
  <c r="V18" i="21"/>
  <c r="Y17" i="21"/>
  <c r="X17" i="21"/>
  <c r="W17" i="21"/>
  <c r="V17" i="21"/>
  <c r="Y16" i="21"/>
  <c r="AC16" i="21" s="1"/>
  <c r="AG16" i="21" s="1"/>
  <c r="X16" i="21"/>
  <c r="W16" i="21"/>
  <c r="V16" i="21"/>
  <c r="Y15" i="21"/>
  <c r="AC15" i="21" s="1"/>
  <c r="AG15" i="21" s="1"/>
  <c r="X15" i="21"/>
  <c r="AB15" i="21" s="1"/>
  <c r="AF15" i="21" s="1"/>
  <c r="W15" i="21"/>
  <c r="AA15" i="21" s="1"/>
  <c r="AE15" i="21" s="1"/>
  <c r="V15" i="21"/>
  <c r="Z15" i="21" s="1"/>
  <c r="D15" i="21"/>
  <c r="Y14" i="21"/>
  <c r="AC14" i="21" s="1"/>
  <c r="AG14" i="21" s="1"/>
  <c r="X14" i="21"/>
  <c r="AB14" i="21" s="1"/>
  <c r="AF14" i="21" s="1"/>
  <c r="W14" i="21"/>
  <c r="AA14" i="21" s="1"/>
  <c r="AE14" i="21" s="1"/>
  <c r="V14" i="21"/>
  <c r="Z14" i="21" s="1"/>
  <c r="D14" i="21"/>
  <c r="Y13" i="21"/>
  <c r="AC13" i="21" s="1"/>
  <c r="AG13" i="21" s="1"/>
  <c r="X13" i="21"/>
  <c r="AB13" i="21" s="1"/>
  <c r="AF13" i="21" s="1"/>
  <c r="W13" i="21"/>
  <c r="AA13" i="21" s="1"/>
  <c r="AE13" i="21" s="1"/>
  <c r="V13" i="21"/>
  <c r="Z13" i="21" s="1"/>
  <c r="D13" i="21"/>
  <c r="Y12" i="21"/>
  <c r="AC12" i="21" s="1"/>
  <c r="AG12" i="21" s="1"/>
  <c r="X12" i="21"/>
  <c r="AB12" i="21" s="1"/>
  <c r="AF12" i="21" s="1"/>
  <c r="W12" i="21"/>
  <c r="AA12" i="21" s="1"/>
  <c r="AE12" i="21" s="1"/>
  <c r="V12" i="21"/>
  <c r="Z12" i="21" s="1"/>
  <c r="D12" i="21"/>
  <c r="Y34" i="20"/>
  <c r="X34" i="20"/>
  <c r="W34" i="20"/>
  <c r="V34" i="20"/>
  <c r="Y33" i="20"/>
  <c r="X33" i="20"/>
  <c r="W33" i="20"/>
  <c r="V33" i="20"/>
  <c r="Y32" i="20"/>
  <c r="X32" i="20"/>
  <c r="W32" i="20"/>
  <c r="V32" i="20"/>
  <c r="Y31" i="20"/>
  <c r="AC31" i="20" s="1"/>
  <c r="AG31" i="20" s="1"/>
  <c r="X31" i="20"/>
  <c r="W31" i="20"/>
  <c r="V31" i="20"/>
  <c r="Y26" i="20"/>
  <c r="X26" i="20"/>
  <c r="W26" i="20"/>
  <c r="V26" i="20"/>
  <c r="Y23" i="20"/>
  <c r="X23" i="20"/>
  <c r="W23" i="20"/>
  <c r="V23" i="20"/>
  <c r="Y22" i="20"/>
  <c r="X22" i="20"/>
  <c r="W22" i="20"/>
  <c r="V22" i="20"/>
  <c r="Y21" i="20"/>
  <c r="X21" i="20"/>
  <c r="W21" i="20"/>
  <c r="AA21" i="20" s="1"/>
  <c r="AE21" i="20" s="1"/>
  <c r="V21" i="20"/>
  <c r="Z21" i="20" s="1"/>
  <c r="D21" i="20"/>
  <c r="Y20" i="20"/>
  <c r="X20" i="20"/>
  <c r="W20" i="20"/>
  <c r="V20" i="20"/>
  <c r="Y19" i="20"/>
  <c r="X19" i="20"/>
  <c r="W19" i="20"/>
  <c r="V19" i="20"/>
  <c r="Y18" i="20"/>
  <c r="AC18" i="20" s="1"/>
  <c r="AG18" i="20" s="1"/>
  <c r="X18" i="20"/>
  <c r="W18" i="20"/>
  <c r="AA18" i="20" s="1"/>
  <c r="AE18" i="20" s="1"/>
  <c r="V18" i="20"/>
  <c r="D18" i="20"/>
  <c r="Y17" i="20"/>
  <c r="X17" i="20"/>
  <c r="W17" i="20"/>
  <c r="V17" i="20"/>
  <c r="Y16" i="20"/>
  <c r="X16" i="20"/>
  <c r="W16" i="20"/>
  <c r="V16" i="20"/>
  <c r="Y15" i="20"/>
  <c r="X15" i="20"/>
  <c r="W15" i="20"/>
  <c r="V15" i="20"/>
  <c r="Y14" i="20"/>
  <c r="X14" i="20"/>
  <c r="W14" i="20"/>
  <c r="V14" i="20"/>
  <c r="Y13" i="20"/>
  <c r="X13" i="20"/>
  <c r="W13" i="20"/>
  <c r="V13" i="20"/>
  <c r="Y12" i="20"/>
  <c r="AC12" i="20" s="1"/>
  <c r="AG12" i="20" s="1"/>
  <c r="X12" i="20"/>
  <c r="AB12" i="20" s="1"/>
  <c r="AF12" i="20" s="1"/>
  <c r="W12" i="20"/>
  <c r="V12" i="20"/>
  <c r="D12" i="20"/>
  <c r="Y469" i="19"/>
  <c r="X469" i="19"/>
  <c r="W469" i="19"/>
  <c r="V469" i="19"/>
  <c r="Y468" i="19"/>
  <c r="X468" i="19"/>
  <c r="W468" i="19"/>
  <c r="V468" i="19"/>
  <c r="Y467" i="19"/>
  <c r="X467" i="19"/>
  <c r="W467" i="19"/>
  <c r="V467" i="19"/>
  <c r="Y466" i="19"/>
  <c r="X466" i="19"/>
  <c r="W466" i="19"/>
  <c r="V466" i="19"/>
  <c r="Y465" i="19"/>
  <c r="X465" i="19"/>
  <c r="W465" i="19"/>
  <c r="V465" i="19"/>
  <c r="Y464" i="19"/>
  <c r="X464" i="19"/>
  <c r="W464" i="19"/>
  <c r="V464" i="19"/>
  <c r="Y463" i="19"/>
  <c r="X463" i="19"/>
  <c r="W463" i="19"/>
  <c r="V463" i="19"/>
  <c r="Y462" i="19"/>
  <c r="X462" i="19"/>
  <c r="W462" i="19"/>
  <c r="V462" i="19"/>
  <c r="Y461" i="19"/>
  <c r="X461" i="19"/>
  <c r="W461" i="19"/>
  <c r="V461" i="19"/>
  <c r="Y460" i="19"/>
  <c r="X460" i="19"/>
  <c r="W460" i="19"/>
  <c r="V460" i="19"/>
  <c r="Y459" i="19"/>
  <c r="X459" i="19"/>
  <c r="W459" i="19"/>
  <c r="V459" i="19"/>
  <c r="Y458" i="19"/>
  <c r="X458" i="19"/>
  <c r="W458" i="19"/>
  <c r="V458" i="19"/>
  <c r="Y457" i="19"/>
  <c r="X457" i="19"/>
  <c r="W457" i="19"/>
  <c r="V457" i="19"/>
  <c r="Y456" i="19"/>
  <c r="X456" i="19"/>
  <c r="W456" i="19"/>
  <c r="V456" i="19"/>
  <c r="Y455" i="19"/>
  <c r="X455" i="19"/>
  <c r="W455" i="19"/>
  <c r="V455" i="19"/>
  <c r="Y454" i="19"/>
  <c r="X454" i="19"/>
  <c r="W454" i="19"/>
  <c r="V454" i="19"/>
  <c r="Y453" i="19"/>
  <c r="X453" i="19"/>
  <c r="W453" i="19"/>
  <c r="V453" i="19"/>
  <c r="Y452" i="19"/>
  <c r="X452" i="19"/>
  <c r="W452" i="19"/>
  <c r="V452" i="19"/>
  <c r="Y451" i="19"/>
  <c r="X451" i="19"/>
  <c r="W451" i="19"/>
  <c r="V451" i="19"/>
  <c r="Y450" i="19"/>
  <c r="X450" i="19"/>
  <c r="W450" i="19"/>
  <c r="AA450" i="19" s="1"/>
  <c r="AE450" i="19" s="1"/>
  <c r="V450" i="19"/>
  <c r="D450" i="19"/>
  <c r="Y449" i="19"/>
  <c r="X449" i="19"/>
  <c r="W449" i="19"/>
  <c r="V449" i="19"/>
  <c r="Y448" i="19"/>
  <c r="X448" i="19"/>
  <c r="W448" i="19"/>
  <c r="V448" i="19"/>
  <c r="Y447" i="19"/>
  <c r="X447" i="19"/>
  <c r="W447" i="19"/>
  <c r="V447" i="19"/>
  <c r="Y446" i="19"/>
  <c r="X446" i="19"/>
  <c r="W446" i="19"/>
  <c r="V446" i="19"/>
  <c r="Y445" i="19"/>
  <c r="X445" i="19"/>
  <c r="W445" i="19"/>
  <c r="V445" i="19"/>
  <c r="Y444" i="19"/>
  <c r="X444" i="19"/>
  <c r="W444" i="19"/>
  <c r="V444" i="19"/>
  <c r="Y443" i="19"/>
  <c r="X443" i="19"/>
  <c r="W443" i="19"/>
  <c r="V443" i="19"/>
  <c r="Y442" i="19"/>
  <c r="X442" i="19"/>
  <c r="W442" i="19"/>
  <c r="V442" i="19"/>
  <c r="Y441" i="19"/>
  <c r="X441" i="19"/>
  <c r="W441" i="19"/>
  <c r="V441" i="19"/>
  <c r="Y440" i="19"/>
  <c r="X440" i="19"/>
  <c r="W440" i="19"/>
  <c r="V440" i="19"/>
  <c r="Y439" i="19"/>
  <c r="X439" i="19"/>
  <c r="W439" i="19"/>
  <c r="V439" i="19"/>
  <c r="Y438" i="19"/>
  <c r="X438" i="19"/>
  <c r="W438" i="19"/>
  <c r="V438" i="19"/>
  <c r="Y437" i="19"/>
  <c r="X437" i="19"/>
  <c r="W437" i="19"/>
  <c r="V437" i="19"/>
  <c r="Y436" i="19"/>
  <c r="X436" i="19"/>
  <c r="W436" i="19"/>
  <c r="V436" i="19"/>
  <c r="Y435" i="19"/>
  <c r="X435" i="19"/>
  <c r="W435" i="19"/>
  <c r="V435" i="19"/>
  <c r="Y434" i="19"/>
  <c r="X434" i="19"/>
  <c r="W434" i="19"/>
  <c r="V434" i="19"/>
  <c r="Y433" i="19"/>
  <c r="X433" i="19"/>
  <c r="W433" i="19"/>
  <c r="V433" i="19"/>
  <c r="Y432" i="19"/>
  <c r="X432" i="19"/>
  <c r="W432" i="19"/>
  <c r="V432" i="19"/>
  <c r="Y431" i="19"/>
  <c r="X431" i="19"/>
  <c r="W431" i="19"/>
  <c r="V431" i="19"/>
  <c r="Y430" i="19"/>
  <c r="AC430" i="19" s="1"/>
  <c r="AG430" i="19" s="1"/>
  <c r="X430" i="19"/>
  <c r="W430" i="19"/>
  <c r="V430" i="19"/>
  <c r="D430" i="19"/>
  <c r="Y429" i="19"/>
  <c r="X429" i="19"/>
  <c r="W429" i="19"/>
  <c r="V429" i="19"/>
  <c r="Y428" i="19"/>
  <c r="X428" i="19"/>
  <c r="W428" i="19"/>
  <c r="V428" i="19"/>
  <c r="Y427" i="19"/>
  <c r="X427" i="19"/>
  <c r="W427" i="19"/>
  <c r="V427" i="19"/>
  <c r="Y426" i="19"/>
  <c r="X426" i="19"/>
  <c r="W426" i="19"/>
  <c r="V426" i="19"/>
  <c r="Y425" i="19"/>
  <c r="X425" i="19"/>
  <c r="W425" i="19"/>
  <c r="V425" i="19"/>
  <c r="Y424" i="19"/>
  <c r="X424" i="19"/>
  <c r="W424" i="19"/>
  <c r="V424" i="19"/>
  <c r="Y423" i="19"/>
  <c r="X423" i="19"/>
  <c r="W423" i="19"/>
  <c r="V423" i="19"/>
  <c r="Y422" i="19"/>
  <c r="X422" i="19"/>
  <c r="W422" i="19"/>
  <c r="V422" i="19"/>
  <c r="Y421" i="19"/>
  <c r="X421" i="19"/>
  <c r="W421" i="19"/>
  <c r="V421" i="19"/>
  <c r="Y420" i="19"/>
  <c r="X420" i="19"/>
  <c r="W420" i="19"/>
  <c r="V420" i="19"/>
  <c r="Y419" i="19"/>
  <c r="X419" i="19"/>
  <c r="W419" i="19"/>
  <c r="V419" i="19"/>
  <c r="Y418" i="19"/>
  <c r="X418" i="19"/>
  <c r="W418" i="19"/>
  <c r="V418" i="19"/>
  <c r="Y417" i="19"/>
  <c r="X417" i="19"/>
  <c r="W417" i="19"/>
  <c r="V417" i="19"/>
  <c r="Y416" i="19"/>
  <c r="X416" i="19"/>
  <c r="W416" i="19"/>
  <c r="V416" i="19"/>
  <c r="Y415" i="19"/>
  <c r="X415" i="19"/>
  <c r="W415" i="19"/>
  <c r="V415" i="19"/>
  <c r="Y414" i="19"/>
  <c r="X414" i="19"/>
  <c r="W414" i="19"/>
  <c r="V414" i="19"/>
  <c r="Y413" i="19"/>
  <c r="X413" i="19"/>
  <c r="W413" i="19"/>
  <c r="V413" i="19"/>
  <c r="Y412" i="19"/>
  <c r="X412" i="19"/>
  <c r="W412" i="19"/>
  <c r="V412" i="19"/>
  <c r="Y411" i="19"/>
  <c r="X411" i="19"/>
  <c r="W411" i="19"/>
  <c r="V411" i="19"/>
  <c r="Y410" i="19"/>
  <c r="X410" i="19"/>
  <c r="W410" i="19"/>
  <c r="V410" i="19"/>
  <c r="D410" i="19"/>
  <c r="Y409" i="19"/>
  <c r="X409" i="19"/>
  <c r="W409" i="19"/>
  <c r="V409" i="19"/>
  <c r="Y408" i="19"/>
  <c r="X408" i="19"/>
  <c r="W408" i="19"/>
  <c r="V408" i="19"/>
  <c r="Y407" i="19"/>
  <c r="X407" i="19"/>
  <c r="W407" i="19"/>
  <c r="V407" i="19"/>
  <c r="Y406" i="19"/>
  <c r="X406" i="19"/>
  <c r="W406" i="19"/>
  <c r="V406" i="19"/>
  <c r="Y405" i="19"/>
  <c r="X405" i="19"/>
  <c r="W405" i="19"/>
  <c r="V405" i="19"/>
  <c r="Y404" i="19"/>
  <c r="X404" i="19"/>
  <c r="W404" i="19"/>
  <c r="V404" i="19"/>
  <c r="Y403" i="19"/>
  <c r="X403" i="19"/>
  <c r="W403" i="19"/>
  <c r="V403" i="19"/>
  <c r="Y402" i="19"/>
  <c r="X402" i="19"/>
  <c r="W402" i="19"/>
  <c r="V402" i="19"/>
  <c r="Y401" i="19"/>
  <c r="X401" i="19"/>
  <c r="W401" i="19"/>
  <c r="V401" i="19"/>
  <c r="Y400" i="19"/>
  <c r="X400" i="19"/>
  <c r="W400" i="19"/>
  <c r="V400" i="19"/>
  <c r="Y399" i="19"/>
  <c r="X399" i="19"/>
  <c r="W399" i="19"/>
  <c r="V399" i="19"/>
  <c r="Y398" i="19"/>
  <c r="X398" i="19"/>
  <c r="W398" i="19"/>
  <c r="V398" i="19"/>
  <c r="Y397" i="19"/>
  <c r="X397" i="19"/>
  <c r="W397" i="19"/>
  <c r="V397" i="19"/>
  <c r="Y396" i="19"/>
  <c r="X396" i="19"/>
  <c r="W396" i="19"/>
  <c r="V396" i="19"/>
  <c r="Y395" i="19"/>
  <c r="X395" i="19"/>
  <c r="W395" i="19"/>
  <c r="V395" i="19"/>
  <c r="Y394" i="19"/>
  <c r="X394" i="19"/>
  <c r="W394" i="19"/>
  <c r="V394" i="19"/>
  <c r="Y393" i="19"/>
  <c r="X393" i="19"/>
  <c r="W393" i="19"/>
  <c r="V393" i="19"/>
  <c r="Y392" i="19"/>
  <c r="X392" i="19"/>
  <c r="W392" i="19"/>
  <c r="V392" i="19"/>
  <c r="Y391" i="19"/>
  <c r="X391" i="19"/>
  <c r="W391" i="19"/>
  <c r="V391" i="19"/>
  <c r="Y390" i="19"/>
  <c r="AC390" i="19" s="1"/>
  <c r="AG390" i="19" s="1"/>
  <c r="X390" i="19"/>
  <c r="W390" i="19"/>
  <c r="V390" i="19"/>
  <c r="Z390" i="19" s="1"/>
  <c r="D390" i="19"/>
  <c r="Y389" i="19"/>
  <c r="X389" i="19"/>
  <c r="W389" i="19"/>
  <c r="V389" i="19"/>
  <c r="Y388" i="19"/>
  <c r="X388" i="19"/>
  <c r="W388" i="19"/>
  <c r="V388" i="19"/>
  <c r="Y387" i="19"/>
  <c r="X387" i="19"/>
  <c r="W387" i="19"/>
  <c r="V387" i="19"/>
  <c r="Y386" i="19"/>
  <c r="X386" i="19"/>
  <c r="W386" i="19"/>
  <c r="V386" i="19"/>
  <c r="Y385" i="19"/>
  <c r="X385" i="19"/>
  <c r="W385" i="19"/>
  <c r="V385" i="19"/>
  <c r="Y384" i="19"/>
  <c r="X384" i="19"/>
  <c r="W384" i="19"/>
  <c r="V384" i="19"/>
  <c r="Y383" i="19"/>
  <c r="X383" i="19"/>
  <c r="W383" i="19"/>
  <c r="V383" i="19"/>
  <c r="Y382" i="19"/>
  <c r="X382" i="19"/>
  <c r="W382" i="19"/>
  <c r="V382" i="19"/>
  <c r="Y381" i="19"/>
  <c r="X381" i="19"/>
  <c r="W381" i="19"/>
  <c r="V381" i="19"/>
  <c r="Y380" i="19"/>
  <c r="X380" i="19"/>
  <c r="W380" i="19"/>
  <c r="V380" i="19"/>
  <c r="Y379" i="19"/>
  <c r="X379" i="19"/>
  <c r="W379" i="19"/>
  <c r="V379" i="19"/>
  <c r="Y378" i="19"/>
  <c r="X378" i="19"/>
  <c r="W378" i="19"/>
  <c r="V378" i="19"/>
  <c r="Y377" i="19"/>
  <c r="X377" i="19"/>
  <c r="W377" i="19"/>
  <c r="V377" i="19"/>
  <c r="Y376" i="19"/>
  <c r="X376" i="19"/>
  <c r="W376" i="19"/>
  <c r="V376" i="19"/>
  <c r="Y375" i="19"/>
  <c r="X375" i="19"/>
  <c r="W375" i="19"/>
  <c r="V375" i="19"/>
  <c r="Y374" i="19"/>
  <c r="X374" i="19"/>
  <c r="W374" i="19"/>
  <c r="V374" i="19"/>
  <c r="Y373" i="19"/>
  <c r="X373" i="19"/>
  <c r="W373" i="19"/>
  <c r="V373" i="19"/>
  <c r="Y372" i="19"/>
  <c r="X372" i="19"/>
  <c r="W372" i="19"/>
  <c r="V372" i="19"/>
  <c r="Y371" i="19"/>
  <c r="X371" i="19"/>
  <c r="W371" i="19"/>
  <c r="V371" i="19"/>
  <c r="Y370" i="19"/>
  <c r="AC370" i="19" s="1"/>
  <c r="AG370" i="19" s="1"/>
  <c r="X370" i="19"/>
  <c r="W370" i="19"/>
  <c r="V370" i="19"/>
  <c r="D370" i="19"/>
  <c r="Y369" i="19"/>
  <c r="X369" i="19"/>
  <c r="W369" i="19"/>
  <c r="V369" i="19"/>
  <c r="Y368" i="19"/>
  <c r="X368" i="19"/>
  <c r="W368" i="19"/>
  <c r="V368" i="19"/>
  <c r="Y367" i="19"/>
  <c r="X367" i="19"/>
  <c r="W367" i="19"/>
  <c r="V367" i="19"/>
  <c r="Y366" i="19"/>
  <c r="X366" i="19"/>
  <c r="W366" i="19"/>
  <c r="V366" i="19"/>
  <c r="Y365" i="19"/>
  <c r="X365" i="19"/>
  <c r="W365" i="19"/>
  <c r="V365" i="19"/>
  <c r="Y364" i="19"/>
  <c r="X364" i="19"/>
  <c r="W364" i="19"/>
  <c r="V364" i="19"/>
  <c r="Y363" i="19"/>
  <c r="X363" i="19"/>
  <c r="W363" i="19"/>
  <c r="V363" i="19"/>
  <c r="Y362" i="19"/>
  <c r="X362" i="19"/>
  <c r="W362" i="19"/>
  <c r="V362" i="19"/>
  <c r="Y361" i="19"/>
  <c r="X361" i="19"/>
  <c r="W361" i="19"/>
  <c r="V361" i="19"/>
  <c r="Y360" i="19"/>
  <c r="X360" i="19"/>
  <c r="W360" i="19"/>
  <c r="V360" i="19"/>
  <c r="Y359" i="19"/>
  <c r="X359" i="19"/>
  <c r="W359" i="19"/>
  <c r="V359" i="19"/>
  <c r="Y358" i="19"/>
  <c r="X358" i="19"/>
  <c r="W358" i="19"/>
  <c r="V358" i="19"/>
  <c r="Y357" i="19"/>
  <c r="X357" i="19"/>
  <c r="W357" i="19"/>
  <c r="V357" i="19"/>
  <c r="Y356" i="19"/>
  <c r="X356" i="19"/>
  <c r="W356" i="19"/>
  <c r="V356" i="19"/>
  <c r="Y355" i="19"/>
  <c r="X355" i="19"/>
  <c r="W355" i="19"/>
  <c r="V355" i="19"/>
  <c r="Y354" i="19"/>
  <c r="X354" i="19"/>
  <c r="W354" i="19"/>
  <c r="V354" i="19"/>
  <c r="Y353" i="19"/>
  <c r="X353" i="19"/>
  <c r="W353" i="19"/>
  <c r="V353" i="19"/>
  <c r="Y352" i="19"/>
  <c r="X352" i="19"/>
  <c r="W352" i="19"/>
  <c r="V352" i="19"/>
  <c r="Y351" i="19"/>
  <c r="X351" i="19"/>
  <c r="W351" i="19"/>
  <c r="V351" i="19"/>
  <c r="Y350" i="19"/>
  <c r="AC350" i="19" s="1"/>
  <c r="AG350" i="19" s="1"/>
  <c r="X350" i="19"/>
  <c r="W350" i="19"/>
  <c r="V350" i="19"/>
  <c r="D350" i="19"/>
  <c r="Y309" i="19"/>
  <c r="X309" i="19"/>
  <c r="W309" i="19"/>
  <c r="V309" i="19"/>
  <c r="Y308" i="19"/>
  <c r="X308" i="19"/>
  <c r="W308" i="19"/>
  <c r="V308" i="19"/>
  <c r="Y307" i="19"/>
  <c r="X307" i="19"/>
  <c r="W307" i="19"/>
  <c r="V307" i="19"/>
  <c r="Y306" i="19"/>
  <c r="X306" i="19"/>
  <c r="W306" i="19"/>
  <c r="V306" i="19"/>
  <c r="Y305" i="19"/>
  <c r="X305" i="19"/>
  <c r="W305" i="19"/>
  <c r="V305" i="19"/>
  <c r="Y304" i="19"/>
  <c r="X304" i="19"/>
  <c r="W304" i="19"/>
  <c r="V304" i="19"/>
  <c r="Y303" i="19"/>
  <c r="X303" i="19"/>
  <c r="W303" i="19"/>
  <c r="V303" i="19"/>
  <c r="Y302" i="19"/>
  <c r="X302" i="19"/>
  <c r="W302" i="19"/>
  <c r="V302" i="19"/>
  <c r="Y301" i="19"/>
  <c r="X301" i="19"/>
  <c r="W301" i="19"/>
  <c r="V301" i="19"/>
  <c r="Y300" i="19"/>
  <c r="X300" i="19"/>
  <c r="W300" i="19"/>
  <c r="V300" i="19"/>
  <c r="Y299" i="19"/>
  <c r="X299" i="19"/>
  <c r="W299" i="19"/>
  <c r="V299" i="19"/>
  <c r="Y298" i="19"/>
  <c r="X298" i="19"/>
  <c r="W298" i="19"/>
  <c r="V298" i="19"/>
  <c r="Y297" i="19"/>
  <c r="X297" i="19"/>
  <c r="W297" i="19"/>
  <c r="V297" i="19"/>
  <c r="Y296" i="19"/>
  <c r="X296" i="19"/>
  <c r="W296" i="19"/>
  <c r="V296" i="19"/>
  <c r="Y295" i="19"/>
  <c r="X295" i="19"/>
  <c r="W295" i="19"/>
  <c r="V295" i="19"/>
  <c r="Y294" i="19"/>
  <c r="X294" i="19"/>
  <c r="W294" i="19"/>
  <c r="V294" i="19"/>
  <c r="Y293" i="19"/>
  <c r="X293" i="19"/>
  <c r="W293" i="19"/>
  <c r="V293" i="19"/>
  <c r="Y292" i="19"/>
  <c r="X292" i="19"/>
  <c r="W292" i="19"/>
  <c r="V292" i="19"/>
  <c r="Y291" i="19"/>
  <c r="X291" i="19"/>
  <c r="W291" i="19"/>
  <c r="V291" i="19"/>
  <c r="Y290" i="19"/>
  <c r="X290" i="19"/>
  <c r="W290" i="19"/>
  <c r="AA290" i="19" s="1"/>
  <c r="AE290" i="19" s="1"/>
  <c r="V290" i="19"/>
  <c r="Z290" i="19" s="1"/>
  <c r="D290" i="19"/>
  <c r="Y269" i="19"/>
  <c r="X269" i="19"/>
  <c r="W269" i="19"/>
  <c r="V269" i="19"/>
  <c r="Y268" i="19"/>
  <c r="X268" i="19"/>
  <c r="W268" i="19"/>
  <c r="V268" i="19"/>
  <c r="Y267" i="19"/>
  <c r="X267" i="19"/>
  <c r="W267" i="19"/>
  <c r="V267" i="19"/>
  <c r="Y266" i="19"/>
  <c r="X266" i="19"/>
  <c r="W266" i="19"/>
  <c r="V266" i="19"/>
  <c r="Y265" i="19"/>
  <c r="X265" i="19"/>
  <c r="W265" i="19"/>
  <c r="V265" i="19"/>
  <c r="Y264" i="19"/>
  <c r="X264" i="19"/>
  <c r="W264" i="19"/>
  <c r="V264" i="19"/>
  <c r="Y263" i="19"/>
  <c r="X263" i="19"/>
  <c r="W263" i="19"/>
  <c r="V263" i="19"/>
  <c r="Y262" i="19"/>
  <c r="X262" i="19"/>
  <c r="W262" i="19"/>
  <c r="V262" i="19"/>
  <c r="Y261" i="19"/>
  <c r="X261" i="19"/>
  <c r="W261" i="19"/>
  <c r="V261" i="19"/>
  <c r="Y260" i="19"/>
  <c r="X260" i="19"/>
  <c r="W260" i="19"/>
  <c r="V260" i="19"/>
  <c r="Y259" i="19"/>
  <c r="X259" i="19"/>
  <c r="W259" i="19"/>
  <c r="V259" i="19"/>
  <c r="Y258" i="19"/>
  <c r="X258" i="19"/>
  <c r="W258" i="19"/>
  <c r="V258" i="19"/>
  <c r="Y257" i="19"/>
  <c r="X257" i="19"/>
  <c r="W257" i="19"/>
  <c r="V257" i="19"/>
  <c r="Y256" i="19"/>
  <c r="X256" i="19"/>
  <c r="W256" i="19"/>
  <c r="V256" i="19"/>
  <c r="Y255" i="19"/>
  <c r="X255" i="19"/>
  <c r="W255" i="19"/>
  <c r="V255" i="19"/>
  <c r="Y254" i="19"/>
  <c r="X254" i="19"/>
  <c r="W254" i="19"/>
  <c r="V254" i="19"/>
  <c r="Y253" i="19"/>
  <c r="X253" i="19"/>
  <c r="W253" i="19"/>
  <c r="V253" i="19"/>
  <c r="Y252" i="19"/>
  <c r="X252" i="19"/>
  <c r="W252" i="19"/>
  <c r="V252" i="19"/>
  <c r="Y251" i="19"/>
  <c r="X251" i="19"/>
  <c r="W251" i="19"/>
  <c r="V251" i="19"/>
  <c r="Y250" i="19"/>
  <c r="X250" i="19"/>
  <c r="W250" i="19"/>
  <c r="V250" i="19"/>
  <c r="Z250" i="19" s="1"/>
  <c r="D250" i="19"/>
  <c r="Y249" i="19"/>
  <c r="X249" i="19"/>
  <c r="W249" i="19"/>
  <c r="V249" i="19"/>
  <c r="Y248" i="19"/>
  <c r="X248" i="19"/>
  <c r="W248" i="19"/>
  <c r="V248" i="19"/>
  <c r="Y247" i="19"/>
  <c r="X247" i="19"/>
  <c r="W247" i="19"/>
  <c r="V247" i="19"/>
  <c r="Y246" i="19"/>
  <c r="X246" i="19"/>
  <c r="W246" i="19"/>
  <c r="V246" i="19"/>
  <c r="Y245" i="19"/>
  <c r="X245" i="19"/>
  <c r="W245" i="19"/>
  <c r="V245" i="19"/>
  <c r="Y244" i="19"/>
  <c r="X244" i="19"/>
  <c r="W244" i="19"/>
  <c r="V244" i="19"/>
  <c r="Y243" i="19"/>
  <c r="X243" i="19"/>
  <c r="W243" i="19"/>
  <c r="V243" i="19"/>
  <c r="Y242" i="19"/>
  <c r="X242" i="19"/>
  <c r="W242" i="19"/>
  <c r="V242" i="19"/>
  <c r="Y241" i="19"/>
  <c r="X241" i="19"/>
  <c r="W241" i="19"/>
  <c r="V241" i="19"/>
  <c r="Y240" i="19"/>
  <c r="X240" i="19"/>
  <c r="W240" i="19"/>
  <c r="V240" i="19"/>
  <c r="Y239" i="19"/>
  <c r="X239" i="19"/>
  <c r="W239" i="19"/>
  <c r="V239" i="19"/>
  <c r="Y238" i="19"/>
  <c r="X238" i="19"/>
  <c r="W238" i="19"/>
  <c r="V238" i="19"/>
  <c r="Y237" i="19"/>
  <c r="X237" i="19"/>
  <c r="W237" i="19"/>
  <c r="V237" i="19"/>
  <c r="Y236" i="19"/>
  <c r="X236" i="19"/>
  <c r="W236" i="19"/>
  <c r="V236" i="19"/>
  <c r="Y235" i="19"/>
  <c r="X235" i="19"/>
  <c r="W235" i="19"/>
  <c r="V235" i="19"/>
  <c r="Y234" i="19"/>
  <c r="X234" i="19"/>
  <c r="W234" i="19"/>
  <c r="V234" i="19"/>
  <c r="Y233" i="19"/>
  <c r="X233" i="19"/>
  <c r="W233" i="19"/>
  <c r="V233" i="19"/>
  <c r="Y232" i="19"/>
  <c r="X232" i="19"/>
  <c r="W232" i="19"/>
  <c r="V232" i="19"/>
  <c r="Y231" i="19"/>
  <c r="X231" i="19"/>
  <c r="W231" i="19"/>
  <c r="V231" i="19"/>
  <c r="Y230" i="19"/>
  <c r="X230" i="19"/>
  <c r="W230" i="19"/>
  <c r="AA230" i="19" s="1"/>
  <c r="AE230" i="19" s="1"/>
  <c r="V230" i="19"/>
  <c r="D230" i="19"/>
  <c r="Y229" i="19"/>
  <c r="X229" i="19"/>
  <c r="W229" i="19"/>
  <c r="V229" i="19"/>
  <c r="Y228" i="19"/>
  <c r="X228" i="19"/>
  <c r="W228" i="19"/>
  <c r="V228" i="19"/>
  <c r="Y227" i="19"/>
  <c r="X227" i="19"/>
  <c r="W227" i="19"/>
  <c r="V227" i="19"/>
  <c r="Y226" i="19"/>
  <c r="X226" i="19"/>
  <c r="W226" i="19"/>
  <c r="V226" i="19"/>
  <c r="Y225" i="19"/>
  <c r="X225" i="19"/>
  <c r="W225" i="19"/>
  <c r="V225" i="19"/>
  <c r="Y224" i="19"/>
  <c r="X224" i="19"/>
  <c r="W224" i="19"/>
  <c r="V224" i="19"/>
  <c r="Y223" i="19"/>
  <c r="X223" i="19"/>
  <c r="W223" i="19"/>
  <c r="V223" i="19"/>
  <c r="Y222" i="19"/>
  <c r="X222" i="19"/>
  <c r="W222" i="19"/>
  <c r="V222" i="19"/>
  <c r="Y221" i="19"/>
  <c r="X221" i="19"/>
  <c r="W221" i="19"/>
  <c r="V221" i="19"/>
  <c r="Y220" i="19"/>
  <c r="X220" i="19"/>
  <c r="W220" i="19"/>
  <c r="V220" i="19"/>
  <c r="Y219" i="19"/>
  <c r="X219" i="19"/>
  <c r="W219" i="19"/>
  <c r="V219" i="19"/>
  <c r="Y218" i="19"/>
  <c r="X218" i="19"/>
  <c r="W218" i="19"/>
  <c r="V218" i="19"/>
  <c r="Y217" i="19"/>
  <c r="X217" i="19"/>
  <c r="W217" i="19"/>
  <c r="V217" i="19"/>
  <c r="Y216" i="19"/>
  <c r="X216" i="19"/>
  <c r="W216" i="19"/>
  <c r="V216" i="19"/>
  <c r="Y215" i="19"/>
  <c r="X215" i="19"/>
  <c r="W215" i="19"/>
  <c r="V215" i="19"/>
  <c r="Y214" i="19"/>
  <c r="X214" i="19"/>
  <c r="W214" i="19"/>
  <c r="V214" i="19"/>
  <c r="Y213" i="19"/>
  <c r="X213" i="19"/>
  <c r="W213" i="19"/>
  <c r="V213" i="19"/>
  <c r="Y212" i="19"/>
  <c r="X212" i="19"/>
  <c r="W212" i="19"/>
  <c r="V212" i="19"/>
  <c r="Y211" i="19"/>
  <c r="X211" i="19"/>
  <c r="W211" i="19"/>
  <c r="V211" i="19"/>
  <c r="Y210" i="19"/>
  <c r="AC210" i="19" s="1"/>
  <c r="AG210" i="19" s="1"/>
  <c r="X210" i="19"/>
  <c r="W210" i="19"/>
  <c r="V210" i="19"/>
  <c r="D210" i="19"/>
  <c r="Y209" i="19"/>
  <c r="X209" i="19"/>
  <c r="W209" i="19"/>
  <c r="V209" i="19"/>
  <c r="Y208" i="19"/>
  <c r="X208" i="19"/>
  <c r="W208" i="19"/>
  <c r="V208" i="19"/>
  <c r="Y207" i="19"/>
  <c r="X207" i="19"/>
  <c r="W207" i="19"/>
  <c r="V207" i="19"/>
  <c r="Y206" i="19"/>
  <c r="X206" i="19"/>
  <c r="W206" i="19"/>
  <c r="V206" i="19"/>
  <c r="Y205" i="19"/>
  <c r="X205" i="19"/>
  <c r="W205" i="19"/>
  <c r="V205" i="19"/>
  <c r="Y204" i="19"/>
  <c r="X204" i="19"/>
  <c r="W204" i="19"/>
  <c r="V204" i="19"/>
  <c r="Y203" i="19"/>
  <c r="X203" i="19"/>
  <c r="W203" i="19"/>
  <c r="V203" i="19"/>
  <c r="Y202" i="19"/>
  <c r="X202" i="19"/>
  <c r="W202" i="19"/>
  <c r="V202" i="19"/>
  <c r="Y201" i="19"/>
  <c r="X201" i="19"/>
  <c r="W201" i="19"/>
  <c r="V201" i="19"/>
  <c r="Y200" i="19"/>
  <c r="X200" i="19"/>
  <c r="W200" i="19"/>
  <c r="V200" i="19"/>
  <c r="Y199" i="19"/>
  <c r="X199" i="19"/>
  <c r="W199" i="19"/>
  <c r="V199" i="19"/>
  <c r="Y198" i="19"/>
  <c r="X198" i="19"/>
  <c r="W198" i="19"/>
  <c r="V198" i="19"/>
  <c r="Y197" i="19"/>
  <c r="X197" i="19"/>
  <c r="W197" i="19"/>
  <c r="V197" i="19"/>
  <c r="Y196" i="19"/>
  <c r="X196" i="19"/>
  <c r="W196" i="19"/>
  <c r="V196" i="19"/>
  <c r="Y195" i="19"/>
  <c r="X195" i="19"/>
  <c r="W195" i="19"/>
  <c r="V195" i="19"/>
  <c r="Y194" i="19"/>
  <c r="X194" i="19"/>
  <c r="W194" i="19"/>
  <c r="V194" i="19"/>
  <c r="Y193" i="19"/>
  <c r="X193" i="19"/>
  <c r="W193" i="19"/>
  <c r="V193" i="19"/>
  <c r="Y192" i="19"/>
  <c r="X192" i="19"/>
  <c r="W192" i="19"/>
  <c r="V192" i="19"/>
  <c r="Y191" i="19"/>
  <c r="X191" i="19"/>
  <c r="W191" i="19"/>
  <c r="V191" i="19"/>
  <c r="Y190" i="19"/>
  <c r="AC190" i="19" s="1"/>
  <c r="AG190" i="19" s="1"/>
  <c r="X190" i="19"/>
  <c r="W190" i="19"/>
  <c r="V190" i="19"/>
  <c r="Z190" i="19" s="1"/>
  <c r="D190" i="19"/>
  <c r="Y189" i="19"/>
  <c r="X189" i="19"/>
  <c r="W189" i="19"/>
  <c r="V189" i="19"/>
  <c r="Y188" i="19"/>
  <c r="X188" i="19"/>
  <c r="W188" i="19"/>
  <c r="V188" i="19"/>
  <c r="Y187" i="19"/>
  <c r="X187" i="19"/>
  <c r="W187" i="19"/>
  <c r="V187" i="19"/>
  <c r="Y186" i="19"/>
  <c r="X186" i="19"/>
  <c r="W186" i="19"/>
  <c r="V186" i="19"/>
  <c r="Y185" i="19"/>
  <c r="X185" i="19"/>
  <c r="W185" i="19"/>
  <c r="V185" i="19"/>
  <c r="Y184" i="19"/>
  <c r="X184" i="19"/>
  <c r="W184" i="19"/>
  <c r="V184" i="19"/>
  <c r="Y183" i="19"/>
  <c r="X183" i="19"/>
  <c r="W183" i="19"/>
  <c r="V183" i="19"/>
  <c r="Y182" i="19"/>
  <c r="X182" i="19"/>
  <c r="W182" i="19"/>
  <c r="V182" i="19"/>
  <c r="Y181" i="19"/>
  <c r="X181" i="19"/>
  <c r="W181" i="19"/>
  <c r="V181" i="19"/>
  <c r="Y180" i="19"/>
  <c r="X180" i="19"/>
  <c r="W180" i="19"/>
  <c r="V180" i="19"/>
  <c r="Y179" i="19"/>
  <c r="X179" i="19"/>
  <c r="W179" i="19"/>
  <c r="V179" i="19"/>
  <c r="Y178" i="19"/>
  <c r="X178" i="19"/>
  <c r="W178" i="19"/>
  <c r="V178" i="19"/>
  <c r="Y177" i="19"/>
  <c r="X177" i="19"/>
  <c r="W177" i="19"/>
  <c r="V177" i="19"/>
  <c r="Y176" i="19"/>
  <c r="X176" i="19"/>
  <c r="W176" i="19"/>
  <c r="V176" i="19"/>
  <c r="Y175" i="19"/>
  <c r="X175" i="19"/>
  <c r="W175" i="19"/>
  <c r="V175" i="19"/>
  <c r="Y174" i="19"/>
  <c r="X174" i="19"/>
  <c r="W174" i="19"/>
  <c r="V174" i="19"/>
  <c r="Y173" i="19"/>
  <c r="X173" i="19"/>
  <c r="W173" i="19"/>
  <c r="V173" i="19"/>
  <c r="Y172" i="19"/>
  <c r="X172" i="19"/>
  <c r="W172" i="19"/>
  <c r="V172" i="19"/>
  <c r="Y171" i="19"/>
  <c r="X171" i="19"/>
  <c r="W171" i="19"/>
  <c r="V171" i="19"/>
  <c r="Y170" i="19"/>
  <c r="X170" i="19"/>
  <c r="W170" i="19"/>
  <c r="V170" i="19"/>
  <c r="Z170" i="19" s="1"/>
  <c r="D170" i="19"/>
  <c r="Y169" i="19"/>
  <c r="X169" i="19"/>
  <c r="W169" i="19"/>
  <c r="V169" i="19"/>
  <c r="Y168" i="19"/>
  <c r="X168" i="19"/>
  <c r="W168" i="19"/>
  <c r="V168" i="19"/>
  <c r="Y167" i="19"/>
  <c r="X167" i="19"/>
  <c r="W167" i="19"/>
  <c r="V167" i="19"/>
  <c r="Y166" i="19"/>
  <c r="X166" i="19"/>
  <c r="W166" i="19"/>
  <c r="V166" i="19"/>
  <c r="Y165" i="19"/>
  <c r="X165" i="19"/>
  <c r="W165" i="19"/>
  <c r="V165" i="19"/>
  <c r="Y164" i="19"/>
  <c r="X164" i="19"/>
  <c r="W164" i="19"/>
  <c r="V164" i="19"/>
  <c r="Y163" i="19"/>
  <c r="X163" i="19"/>
  <c r="W163" i="19"/>
  <c r="V163" i="19"/>
  <c r="Y162" i="19"/>
  <c r="X162" i="19"/>
  <c r="W162" i="19"/>
  <c r="V162" i="19"/>
  <c r="Y161" i="19"/>
  <c r="X161" i="19"/>
  <c r="W161" i="19"/>
  <c r="V161" i="19"/>
  <c r="Y160" i="19"/>
  <c r="X160" i="19"/>
  <c r="W160" i="19"/>
  <c r="V160" i="19"/>
  <c r="Y159" i="19"/>
  <c r="X159" i="19"/>
  <c r="W159" i="19"/>
  <c r="V159" i="19"/>
  <c r="Y158" i="19"/>
  <c r="X158" i="19"/>
  <c r="W158" i="19"/>
  <c r="V158" i="19"/>
  <c r="Y157" i="19"/>
  <c r="X157" i="19"/>
  <c r="W157" i="19"/>
  <c r="V157" i="19"/>
  <c r="Y156" i="19"/>
  <c r="X156" i="19"/>
  <c r="W156" i="19"/>
  <c r="V156" i="19"/>
  <c r="Y155" i="19"/>
  <c r="X155" i="19"/>
  <c r="W155" i="19"/>
  <c r="V155" i="19"/>
  <c r="Y154" i="19"/>
  <c r="X154" i="19"/>
  <c r="W154" i="19"/>
  <c r="V154" i="19"/>
  <c r="Y153" i="19"/>
  <c r="X153" i="19"/>
  <c r="W153" i="19"/>
  <c r="V153" i="19"/>
  <c r="Y152" i="19"/>
  <c r="X152" i="19"/>
  <c r="W152" i="19"/>
  <c r="V152" i="19"/>
  <c r="Y151" i="19"/>
  <c r="X151" i="19"/>
  <c r="W151" i="19"/>
  <c r="V151" i="19"/>
  <c r="Y150" i="19"/>
  <c r="AC150" i="19" s="1"/>
  <c r="AG150" i="19" s="1"/>
  <c r="X150" i="19"/>
  <c r="W150" i="19"/>
  <c r="AA150" i="19" s="1"/>
  <c r="AE150" i="19" s="1"/>
  <c r="V150" i="19"/>
  <c r="D150" i="19"/>
  <c r="Y149" i="19"/>
  <c r="X149" i="19"/>
  <c r="W149" i="19"/>
  <c r="V149" i="19"/>
  <c r="Y148" i="19"/>
  <c r="X148" i="19"/>
  <c r="W148" i="19"/>
  <c r="V148" i="19"/>
  <c r="Y147" i="19"/>
  <c r="X147" i="19"/>
  <c r="W147" i="19"/>
  <c r="V147" i="19"/>
  <c r="Y146" i="19"/>
  <c r="X146" i="19"/>
  <c r="W146" i="19"/>
  <c r="V146" i="19"/>
  <c r="Y145" i="19"/>
  <c r="X145" i="19"/>
  <c r="W145" i="19"/>
  <c r="V145" i="19"/>
  <c r="Y144" i="19"/>
  <c r="X144" i="19"/>
  <c r="W144" i="19"/>
  <c r="V144" i="19"/>
  <c r="Y143" i="19"/>
  <c r="X143" i="19"/>
  <c r="W143" i="19"/>
  <c r="V143" i="19"/>
  <c r="Y142" i="19"/>
  <c r="X142" i="19"/>
  <c r="W142" i="19"/>
  <c r="V142" i="19"/>
  <c r="Y141" i="19"/>
  <c r="X141" i="19"/>
  <c r="W141" i="19"/>
  <c r="V141" i="19"/>
  <c r="Y140" i="19"/>
  <c r="X140" i="19"/>
  <c r="W140" i="19"/>
  <c r="V140" i="19"/>
  <c r="Y139" i="19"/>
  <c r="X139" i="19"/>
  <c r="W139" i="19"/>
  <c r="V139" i="19"/>
  <c r="Y138" i="19"/>
  <c r="X138" i="19"/>
  <c r="W138" i="19"/>
  <c r="V138" i="19"/>
  <c r="Y137" i="19"/>
  <c r="X137" i="19"/>
  <c r="W137" i="19"/>
  <c r="V137" i="19"/>
  <c r="Y136" i="19"/>
  <c r="X136" i="19"/>
  <c r="W136" i="19"/>
  <c r="V136" i="19"/>
  <c r="Y135" i="19"/>
  <c r="X135" i="19"/>
  <c r="W135" i="19"/>
  <c r="V135" i="19"/>
  <c r="Y134" i="19"/>
  <c r="X134" i="19"/>
  <c r="W134" i="19"/>
  <c r="V134" i="19"/>
  <c r="Y133" i="19"/>
  <c r="X133" i="19"/>
  <c r="W133" i="19"/>
  <c r="V133" i="19"/>
  <c r="Y132" i="19"/>
  <c r="X132" i="19"/>
  <c r="W132" i="19"/>
  <c r="V132" i="19"/>
  <c r="Y131" i="19"/>
  <c r="X131" i="19"/>
  <c r="W131" i="19"/>
  <c r="V131" i="19"/>
  <c r="Y130" i="19"/>
  <c r="AC130" i="19" s="1"/>
  <c r="AG130" i="19" s="1"/>
  <c r="X130" i="19"/>
  <c r="W130" i="19"/>
  <c r="V130" i="19"/>
  <c r="Z130" i="19" s="1"/>
  <c r="D130" i="19"/>
  <c r="Y129" i="19"/>
  <c r="X129" i="19"/>
  <c r="W129" i="19"/>
  <c r="V129" i="19"/>
  <c r="Y128" i="19"/>
  <c r="X128" i="19"/>
  <c r="W128" i="19"/>
  <c r="V128" i="19"/>
  <c r="Y127" i="19"/>
  <c r="X127" i="19"/>
  <c r="W127" i="19"/>
  <c r="V127" i="19"/>
  <c r="Y126" i="19"/>
  <c r="X126" i="19"/>
  <c r="W126" i="19"/>
  <c r="V126" i="19"/>
  <c r="Y125" i="19"/>
  <c r="X125" i="19"/>
  <c r="W125" i="19"/>
  <c r="V125" i="19"/>
  <c r="Y124" i="19"/>
  <c r="X124" i="19"/>
  <c r="W124" i="19"/>
  <c r="V124" i="19"/>
  <c r="Y123" i="19"/>
  <c r="X123" i="19"/>
  <c r="W123" i="19"/>
  <c r="V123" i="19"/>
  <c r="Y122" i="19"/>
  <c r="X122" i="19"/>
  <c r="W122" i="19"/>
  <c r="V122" i="19"/>
  <c r="Y121" i="19"/>
  <c r="X121" i="19"/>
  <c r="W121" i="19"/>
  <c r="V121" i="19"/>
  <c r="Y120" i="19"/>
  <c r="X120" i="19"/>
  <c r="W120" i="19"/>
  <c r="V120" i="19"/>
  <c r="Y119" i="19"/>
  <c r="X119" i="19"/>
  <c r="W119" i="19"/>
  <c r="V119" i="19"/>
  <c r="Y118" i="19"/>
  <c r="X118" i="19"/>
  <c r="W118" i="19"/>
  <c r="V118" i="19"/>
  <c r="Y117" i="19"/>
  <c r="X117" i="19"/>
  <c r="W117" i="19"/>
  <c r="V117" i="19"/>
  <c r="Y116" i="19"/>
  <c r="X116" i="19"/>
  <c r="W116" i="19"/>
  <c r="V116" i="19"/>
  <c r="Y115" i="19"/>
  <c r="X115" i="19"/>
  <c r="W115" i="19"/>
  <c r="V115" i="19"/>
  <c r="Y114" i="19"/>
  <c r="X114" i="19"/>
  <c r="W114" i="19"/>
  <c r="V114" i="19"/>
  <c r="Y113" i="19"/>
  <c r="X113" i="19"/>
  <c r="W113" i="19"/>
  <c r="V113" i="19"/>
  <c r="Y112" i="19"/>
  <c r="X112" i="19"/>
  <c r="W112" i="19"/>
  <c r="V112" i="19"/>
  <c r="Y111" i="19"/>
  <c r="X111" i="19"/>
  <c r="W111" i="19"/>
  <c r="V111" i="19"/>
  <c r="Y110" i="19"/>
  <c r="X110" i="19"/>
  <c r="W110" i="19"/>
  <c r="V110" i="19"/>
  <c r="Z110" i="19" s="1"/>
  <c r="D110" i="19"/>
  <c r="Y109" i="19"/>
  <c r="X109" i="19"/>
  <c r="W109" i="19"/>
  <c r="V109" i="19"/>
  <c r="Y108" i="19"/>
  <c r="X108" i="19"/>
  <c r="W108" i="19"/>
  <c r="V108" i="19"/>
  <c r="Y107" i="19"/>
  <c r="X107" i="19"/>
  <c r="W107" i="19"/>
  <c r="V107" i="19"/>
  <c r="Y106" i="19"/>
  <c r="X106" i="19"/>
  <c r="W106" i="19"/>
  <c r="V106" i="19"/>
  <c r="Y105" i="19"/>
  <c r="X105" i="19"/>
  <c r="W105" i="19"/>
  <c r="V105" i="19"/>
  <c r="Y104" i="19"/>
  <c r="X104" i="19"/>
  <c r="W104" i="19"/>
  <c r="V104" i="19"/>
  <c r="Y103" i="19"/>
  <c r="X103" i="19"/>
  <c r="W103" i="19"/>
  <c r="V103" i="19"/>
  <c r="Y102" i="19"/>
  <c r="X102" i="19"/>
  <c r="W102" i="19"/>
  <c r="V102" i="19"/>
  <c r="Y101" i="19"/>
  <c r="X101" i="19"/>
  <c r="W101" i="19"/>
  <c r="V101" i="19"/>
  <c r="Y100" i="19"/>
  <c r="X100" i="19"/>
  <c r="W100" i="19"/>
  <c r="V100" i="19"/>
  <c r="Y99" i="19"/>
  <c r="X99" i="19"/>
  <c r="W99" i="19"/>
  <c r="V99" i="19"/>
  <c r="Y98" i="19"/>
  <c r="X98" i="19"/>
  <c r="W98" i="19"/>
  <c r="V98" i="19"/>
  <c r="Y97" i="19"/>
  <c r="X97" i="19"/>
  <c r="W97" i="19"/>
  <c r="V97" i="19"/>
  <c r="Y96" i="19"/>
  <c r="X96" i="19"/>
  <c r="W96" i="19"/>
  <c r="V96" i="19"/>
  <c r="Y95" i="19"/>
  <c r="X95" i="19"/>
  <c r="W95" i="19"/>
  <c r="V95" i="19"/>
  <c r="Y94" i="19"/>
  <c r="X94" i="19"/>
  <c r="W94" i="19"/>
  <c r="V94" i="19"/>
  <c r="Y93" i="19"/>
  <c r="X93" i="19"/>
  <c r="W93" i="19"/>
  <c r="V93" i="19"/>
  <c r="Y92" i="19"/>
  <c r="X92" i="19"/>
  <c r="W92" i="19"/>
  <c r="V92" i="19"/>
  <c r="Y91" i="19"/>
  <c r="X91" i="19"/>
  <c r="W91" i="19"/>
  <c r="V91" i="19"/>
  <c r="Y90" i="19"/>
  <c r="X90" i="19"/>
  <c r="W90" i="19"/>
  <c r="V90" i="19"/>
  <c r="Z90" i="19" s="1"/>
  <c r="D90" i="19"/>
  <c r="Y89" i="19"/>
  <c r="X89" i="19"/>
  <c r="W89" i="19"/>
  <c r="V89" i="19"/>
  <c r="Y88" i="19"/>
  <c r="X88" i="19"/>
  <c r="W88" i="19"/>
  <c r="V88" i="19"/>
  <c r="Y87" i="19"/>
  <c r="X87" i="19"/>
  <c r="W87" i="19"/>
  <c r="V87" i="19"/>
  <c r="Y86" i="19"/>
  <c r="X86" i="19"/>
  <c r="W86" i="19"/>
  <c r="V86" i="19"/>
  <c r="Y85" i="19"/>
  <c r="X85" i="19"/>
  <c r="W85" i="19"/>
  <c r="V85" i="19"/>
  <c r="Y84" i="19"/>
  <c r="X84" i="19"/>
  <c r="W84" i="19"/>
  <c r="V84" i="19"/>
  <c r="Y83" i="19"/>
  <c r="X83" i="19"/>
  <c r="W83" i="19"/>
  <c r="V83" i="19"/>
  <c r="Y82" i="19"/>
  <c r="X82" i="19"/>
  <c r="W82" i="19"/>
  <c r="V82" i="19"/>
  <c r="Y81" i="19"/>
  <c r="X81" i="19"/>
  <c r="W81" i="19"/>
  <c r="V81" i="19"/>
  <c r="Y80" i="19"/>
  <c r="X80" i="19"/>
  <c r="W80" i="19"/>
  <c r="V80" i="19"/>
  <c r="Y79" i="19"/>
  <c r="X79" i="19"/>
  <c r="W79" i="19"/>
  <c r="V79" i="19"/>
  <c r="Y78" i="19"/>
  <c r="X78" i="19"/>
  <c r="W78" i="19"/>
  <c r="V78" i="19"/>
  <c r="Y77" i="19"/>
  <c r="X77" i="19"/>
  <c r="W77" i="19"/>
  <c r="V77" i="19"/>
  <c r="Y76" i="19"/>
  <c r="X76" i="19"/>
  <c r="W76" i="19"/>
  <c r="V76" i="19"/>
  <c r="Y75" i="19"/>
  <c r="X75" i="19"/>
  <c r="W75" i="19"/>
  <c r="V75" i="19"/>
  <c r="Y74" i="19"/>
  <c r="X74" i="19"/>
  <c r="W74" i="19"/>
  <c r="V74" i="19"/>
  <c r="Y73" i="19"/>
  <c r="X73" i="19"/>
  <c r="W73" i="19"/>
  <c r="V73" i="19"/>
  <c r="Y72" i="19"/>
  <c r="X72" i="19"/>
  <c r="W72" i="19"/>
  <c r="V72" i="19"/>
  <c r="Y71" i="19"/>
  <c r="X71" i="19"/>
  <c r="W71" i="19"/>
  <c r="V71" i="19"/>
  <c r="Y70" i="19"/>
  <c r="AC70" i="19" s="1"/>
  <c r="AG70" i="19" s="1"/>
  <c r="X70" i="19"/>
  <c r="W70" i="19"/>
  <c r="V70" i="19"/>
  <c r="D70" i="19"/>
  <c r="Y69" i="19"/>
  <c r="X69" i="19"/>
  <c r="W69" i="19"/>
  <c r="V69" i="19"/>
  <c r="Y68" i="19"/>
  <c r="X68" i="19"/>
  <c r="W68" i="19"/>
  <c r="V68" i="19"/>
  <c r="Y67" i="19"/>
  <c r="X67" i="19"/>
  <c r="W67" i="19"/>
  <c r="V67" i="19"/>
  <c r="Y66" i="19"/>
  <c r="X66" i="19"/>
  <c r="W66" i="19"/>
  <c r="V66" i="19"/>
  <c r="Y65" i="19"/>
  <c r="X65" i="19"/>
  <c r="W65" i="19"/>
  <c r="V65" i="19"/>
  <c r="Y64" i="19"/>
  <c r="X64" i="19"/>
  <c r="W64" i="19"/>
  <c r="V64" i="19"/>
  <c r="Y63" i="19"/>
  <c r="X63" i="19"/>
  <c r="W63" i="19"/>
  <c r="V63" i="19"/>
  <c r="Y62" i="19"/>
  <c r="X62" i="19"/>
  <c r="W62" i="19"/>
  <c r="V62" i="19"/>
  <c r="Y61" i="19"/>
  <c r="X61" i="19"/>
  <c r="W61" i="19"/>
  <c r="V61" i="19"/>
  <c r="Y60" i="19"/>
  <c r="X60" i="19"/>
  <c r="W60" i="19"/>
  <c r="V60" i="19"/>
  <c r="Y59" i="19"/>
  <c r="X59" i="19"/>
  <c r="W59" i="19"/>
  <c r="V59" i="19"/>
  <c r="Y58" i="19"/>
  <c r="X58" i="19"/>
  <c r="W58" i="19"/>
  <c r="V58" i="19"/>
  <c r="Y57" i="19"/>
  <c r="X57" i="19"/>
  <c r="W57" i="19"/>
  <c r="V57" i="19"/>
  <c r="Y56" i="19"/>
  <c r="X56" i="19"/>
  <c r="W56" i="19"/>
  <c r="V56" i="19"/>
  <c r="Y55" i="19"/>
  <c r="X55" i="19"/>
  <c r="W55" i="19"/>
  <c r="V55" i="19"/>
  <c r="Y54" i="19"/>
  <c r="X54" i="19"/>
  <c r="W54" i="19"/>
  <c r="V54" i="19"/>
  <c r="Y53" i="19"/>
  <c r="X53" i="19"/>
  <c r="W53" i="19"/>
  <c r="V53" i="19"/>
  <c r="Y52" i="19"/>
  <c r="X52" i="19"/>
  <c r="W52" i="19"/>
  <c r="V52" i="19"/>
  <c r="Y51" i="19"/>
  <c r="X51" i="19"/>
  <c r="W51" i="19"/>
  <c r="V51" i="19"/>
  <c r="Y50" i="19"/>
  <c r="X50" i="19"/>
  <c r="W50" i="19"/>
  <c r="V50" i="19"/>
  <c r="D50" i="19"/>
  <c r="Y49" i="19"/>
  <c r="X49" i="19"/>
  <c r="W49" i="19"/>
  <c r="V49" i="19"/>
  <c r="Y48" i="19"/>
  <c r="X48" i="19"/>
  <c r="W48" i="19"/>
  <c r="V48" i="19"/>
  <c r="Y47" i="19"/>
  <c r="X47" i="19"/>
  <c r="W47" i="19"/>
  <c r="V47" i="19"/>
  <c r="Y46" i="19"/>
  <c r="X46" i="19"/>
  <c r="W46" i="19"/>
  <c r="V46" i="19"/>
  <c r="Y45" i="19"/>
  <c r="X45" i="19"/>
  <c r="W45" i="19"/>
  <c r="V45" i="19"/>
  <c r="Y44" i="19"/>
  <c r="X44" i="19"/>
  <c r="W44" i="19"/>
  <c r="V44" i="19"/>
  <c r="Y43" i="19"/>
  <c r="X43" i="19"/>
  <c r="W43" i="19"/>
  <c r="V43" i="19"/>
  <c r="Y42" i="19"/>
  <c r="X42" i="19"/>
  <c r="W42" i="19"/>
  <c r="V42" i="19"/>
  <c r="Y41" i="19"/>
  <c r="X41" i="19"/>
  <c r="W41" i="19"/>
  <c r="V41" i="19"/>
  <c r="Y40" i="19"/>
  <c r="X40" i="19"/>
  <c r="W40" i="19"/>
  <c r="V40" i="19"/>
  <c r="Y39" i="19"/>
  <c r="X39" i="19"/>
  <c r="W39" i="19"/>
  <c r="V39" i="19"/>
  <c r="Y38" i="19"/>
  <c r="X38" i="19"/>
  <c r="W38" i="19"/>
  <c r="V38" i="19"/>
  <c r="Y37" i="19"/>
  <c r="X37" i="19"/>
  <c r="W37" i="19"/>
  <c r="V37" i="19"/>
  <c r="Y36" i="19"/>
  <c r="X36" i="19"/>
  <c r="W36" i="19"/>
  <c r="V36" i="19"/>
  <c r="Y35" i="19"/>
  <c r="X35" i="19"/>
  <c r="W35" i="19"/>
  <c r="V35" i="19"/>
  <c r="Y34" i="19"/>
  <c r="X34" i="19"/>
  <c r="W34" i="19"/>
  <c r="V34" i="19"/>
  <c r="Y33" i="19"/>
  <c r="X33" i="19"/>
  <c r="W33" i="19"/>
  <c r="V33" i="19"/>
  <c r="Y32" i="19"/>
  <c r="X32" i="19"/>
  <c r="W32" i="19"/>
  <c r="V32" i="19"/>
  <c r="Y31" i="19"/>
  <c r="X31" i="19"/>
  <c r="W31" i="19"/>
  <c r="V31" i="19"/>
  <c r="D31" i="19"/>
  <c r="AC50" i="19" l="1"/>
  <c r="AG50" i="19" s="1"/>
  <c r="AA70" i="19"/>
  <c r="AE70" i="19" s="1"/>
  <c r="AA370" i="19"/>
  <c r="AE370" i="19" s="1"/>
  <c r="AC119" i="21"/>
  <c r="AG119" i="21" s="1"/>
  <c r="AB70" i="19"/>
  <c r="AF70" i="19" s="1"/>
  <c r="AB150" i="19"/>
  <c r="AF150" i="19" s="1"/>
  <c r="AB230" i="19"/>
  <c r="AF230" i="19" s="1"/>
  <c r="AB370" i="19"/>
  <c r="AF370" i="19" s="1"/>
  <c r="AB410" i="19"/>
  <c r="AF410" i="19" s="1"/>
  <c r="AB450" i="19"/>
  <c r="AF450" i="19" s="1"/>
  <c r="AC21" i="20"/>
  <c r="AG21" i="20" s="1"/>
  <c r="AB21" i="21"/>
  <c r="AF21" i="21" s="1"/>
  <c r="AA24" i="21"/>
  <c r="AE24" i="21" s="1"/>
  <c r="AC32" i="21"/>
  <c r="AG32" i="21" s="1"/>
  <c r="Z34" i="21"/>
  <c r="AB42" i="21"/>
  <c r="AF42" i="21" s="1"/>
  <c r="AA45" i="21"/>
  <c r="AE45" i="21" s="1"/>
  <c r="Z48" i="21"/>
  <c r="AH48" i="21" s="1"/>
  <c r="AI48" i="21" s="1"/>
  <c r="AJ48" i="21" s="1"/>
  <c r="AC53" i="21"/>
  <c r="AG53" i="21" s="1"/>
  <c r="AB56" i="21"/>
  <c r="AF56" i="21" s="1"/>
  <c r="AB60" i="21"/>
  <c r="AF60" i="21" s="1"/>
  <c r="AC64" i="21"/>
  <c r="AG64" i="21" s="1"/>
  <c r="AC67" i="21"/>
  <c r="AG67" i="21" s="1"/>
  <c r="AC86" i="21"/>
  <c r="AG86" i="21" s="1"/>
  <c r="AC103" i="21"/>
  <c r="AG103" i="21" s="1"/>
  <c r="AC132" i="21"/>
  <c r="AG132" i="21" s="1"/>
  <c r="AC410" i="19"/>
  <c r="AG410" i="19" s="1"/>
  <c r="AC450" i="19"/>
  <c r="AG450" i="19" s="1"/>
  <c r="Z16" i="21"/>
  <c r="AC21" i="21"/>
  <c r="AG21" i="21" s="1"/>
  <c r="AB24" i="21"/>
  <c r="AF24" i="21" s="1"/>
  <c r="AA34" i="21"/>
  <c r="AE34" i="21" s="1"/>
  <c r="Z37" i="21"/>
  <c r="AC42" i="21"/>
  <c r="AG42" i="21" s="1"/>
  <c r="AB45" i="21"/>
  <c r="AF45" i="21" s="1"/>
  <c r="AA48" i="21"/>
  <c r="AE48" i="21" s="1"/>
  <c r="AC56" i="21"/>
  <c r="AG56" i="21" s="1"/>
  <c r="Z72" i="21"/>
  <c r="AD34" i="14"/>
  <c r="AA90" i="19"/>
  <c r="AE90" i="19" s="1"/>
  <c r="AA170" i="19"/>
  <c r="AE170" i="19" s="1"/>
  <c r="AA250" i="19"/>
  <c r="AE250" i="19" s="1"/>
  <c r="AA390" i="19"/>
  <c r="AE390" i="19" s="1"/>
  <c r="AA12" i="20"/>
  <c r="AE12" i="20" s="1"/>
  <c r="Z18" i="20"/>
  <c r="AA31" i="20"/>
  <c r="AE31" i="20" s="1"/>
  <c r="AA16" i="21"/>
  <c r="AE16" i="21" s="1"/>
  <c r="AC24" i="21"/>
  <c r="AG24" i="21" s="1"/>
  <c r="Z29" i="21"/>
  <c r="AB34" i="21"/>
  <c r="AF34" i="21" s="1"/>
  <c r="AC45" i="21"/>
  <c r="AG45" i="21" s="1"/>
  <c r="AB48" i="21"/>
  <c r="AF48" i="21" s="1"/>
  <c r="AA72" i="21"/>
  <c r="AE72" i="21" s="1"/>
  <c r="Z83" i="21"/>
  <c r="AH83" i="21" s="1"/>
  <c r="AI83" i="21" s="1"/>
  <c r="AJ83" i="21" s="1"/>
  <c r="AA100" i="21"/>
  <c r="AE100" i="21" s="1"/>
  <c r="AA123" i="21"/>
  <c r="AE123" i="21" s="1"/>
  <c r="Z410" i="19"/>
  <c r="Z31" i="19"/>
  <c r="AB90" i="19"/>
  <c r="AF90" i="19" s="1"/>
  <c r="AB170" i="19"/>
  <c r="AF170" i="19" s="1"/>
  <c r="AB250" i="19"/>
  <c r="AF250" i="19" s="1"/>
  <c r="AB350" i="19"/>
  <c r="AF350" i="19" s="1"/>
  <c r="AB31" i="20"/>
  <c r="AF31" i="20" s="1"/>
  <c r="AB16" i="21"/>
  <c r="AF16" i="21" s="1"/>
  <c r="AA29" i="21"/>
  <c r="AE29" i="21" s="1"/>
  <c r="Z32" i="21"/>
  <c r="AD32" i="21" s="1"/>
  <c r="AC34" i="21"/>
  <c r="AG34" i="21" s="1"/>
  <c r="AB37" i="21"/>
  <c r="AF37" i="21" s="1"/>
  <c r="AC48" i="21"/>
  <c r="AG48" i="21" s="1"/>
  <c r="Z53" i="21"/>
  <c r="Z64" i="21"/>
  <c r="Z67" i="21"/>
  <c r="AH67" i="21" s="1"/>
  <c r="AI67" i="21" s="1"/>
  <c r="AJ67" i="21" s="1"/>
  <c r="AB72" i="21"/>
  <c r="AF72" i="21" s="1"/>
  <c r="AA83" i="21"/>
  <c r="AE83" i="21" s="1"/>
  <c r="Z86" i="21"/>
  <c r="AA119" i="21"/>
  <c r="AE119" i="21" s="1"/>
  <c r="AC90" i="19"/>
  <c r="AG90" i="19" s="1"/>
  <c r="AA67" i="21"/>
  <c r="AE67" i="21" s="1"/>
  <c r="Z56" i="21"/>
  <c r="AA53" i="21"/>
  <c r="AE53" i="21" s="1"/>
  <c r="AA37" i="21"/>
  <c r="AE37" i="21" s="1"/>
  <c r="AD490" i="19"/>
  <c r="AC230" i="19"/>
  <c r="AG230" i="19" s="1"/>
  <c r="AB390" i="19"/>
  <c r="AF390" i="19" s="1"/>
  <c r="Z150" i="19"/>
  <c r="AD150" i="19" s="1"/>
  <c r="Z450" i="19"/>
  <c r="AH450" i="19" s="1"/>
  <c r="AI450" i="19" s="1"/>
  <c r="AJ450" i="19" s="1"/>
  <c r="AC31" i="19"/>
  <c r="AG31" i="19" s="1"/>
  <c r="Z430" i="19"/>
  <c r="AA410" i="19"/>
  <c r="AE410" i="19" s="1"/>
  <c r="Z350" i="19"/>
  <c r="AH350" i="19" s="1"/>
  <c r="AI350" i="19" s="1"/>
  <c r="AJ350" i="19" s="1"/>
  <c r="Z210" i="19"/>
  <c r="AA190" i="19"/>
  <c r="AE190" i="19" s="1"/>
  <c r="AA110" i="19"/>
  <c r="AE110" i="19" s="1"/>
  <c r="Z50" i="19"/>
  <c r="AD50" i="19" s="1"/>
  <c r="AA31" i="19"/>
  <c r="AE31" i="19" s="1"/>
  <c r="AB31" i="19"/>
  <c r="AF31" i="19" s="1"/>
  <c r="Z31" i="20"/>
  <c r="AB21" i="20"/>
  <c r="AF21" i="20" s="1"/>
  <c r="Z70" i="19"/>
  <c r="AA130" i="19"/>
  <c r="AE130" i="19" s="1"/>
  <c r="AA210" i="19"/>
  <c r="AE210" i="19" s="1"/>
  <c r="Z230" i="19"/>
  <c r="AH230" i="19" s="1"/>
  <c r="AI230" i="19" s="1"/>
  <c r="AJ230" i="19" s="1"/>
  <c r="AB83" i="21"/>
  <c r="AF83" i="21" s="1"/>
  <c r="AA86" i="21"/>
  <c r="AE86" i="21" s="1"/>
  <c r="AA50" i="19"/>
  <c r="AE50" i="19" s="1"/>
  <c r="AB110" i="19"/>
  <c r="AF110" i="19" s="1"/>
  <c r="AC250" i="19"/>
  <c r="AG250" i="19" s="1"/>
  <c r="AB290" i="19"/>
  <c r="AF290" i="19" s="1"/>
  <c r="AA430" i="19"/>
  <c r="AE430" i="19" s="1"/>
  <c r="AB50" i="19"/>
  <c r="AF50" i="19" s="1"/>
  <c r="AC110" i="19"/>
  <c r="AG110" i="19" s="1"/>
  <c r="AC290" i="19"/>
  <c r="AG290" i="19" s="1"/>
  <c r="AB430" i="19"/>
  <c r="AF430" i="19" s="1"/>
  <c r="Z12" i="20"/>
  <c r="AD12" i="20" s="1"/>
  <c r="AC60" i="21"/>
  <c r="AG60" i="21" s="1"/>
  <c r="AH330" i="19"/>
  <c r="AI330" i="19" s="1"/>
  <c r="AJ330" i="19" s="1"/>
  <c r="AC170" i="19"/>
  <c r="AG170" i="19" s="1"/>
  <c r="AB190" i="19"/>
  <c r="AF190" i="19" s="1"/>
  <c r="AA350" i="19"/>
  <c r="AE350" i="19" s="1"/>
  <c r="Z370" i="19"/>
  <c r="AD370" i="19" s="1"/>
  <c r="AB18" i="20"/>
  <c r="AF18" i="20" s="1"/>
  <c r="AB210" i="19"/>
  <c r="AF210" i="19" s="1"/>
  <c r="AH154" i="21"/>
  <c r="AI154" i="21" s="1"/>
  <c r="AJ154" i="21" s="1"/>
  <c r="AG154" i="21"/>
  <c r="AG153" i="21"/>
  <c r="AH153" i="21"/>
  <c r="AI153" i="21" s="1"/>
  <c r="AJ153" i="21" s="1"/>
  <c r="AB130" i="19"/>
  <c r="AF130" i="19" s="1"/>
  <c r="Z100" i="21"/>
  <c r="AB100" i="21"/>
  <c r="AF100" i="21" s="1"/>
  <c r="AH13" i="21"/>
  <c r="AI13" i="21" s="1"/>
  <c r="AJ13" i="21" s="1"/>
  <c r="AD13" i="21"/>
  <c r="AH15" i="21"/>
  <c r="AI15" i="21" s="1"/>
  <c r="AJ15" i="21" s="1"/>
  <c r="AD15" i="21"/>
  <c r="AD21" i="21"/>
  <c r="AH29" i="21"/>
  <c r="AI29" i="21" s="1"/>
  <c r="AJ29" i="21" s="1"/>
  <c r="AD29" i="21"/>
  <c r="AH34" i="21"/>
  <c r="AI34" i="21" s="1"/>
  <c r="AJ34" i="21" s="1"/>
  <c r="AD34" i="21"/>
  <c r="AH42" i="21"/>
  <c r="AI42" i="21" s="1"/>
  <c r="AJ42" i="21" s="1"/>
  <c r="AD42" i="21"/>
  <c r="AH56" i="21"/>
  <c r="AI56" i="21" s="1"/>
  <c r="AJ56" i="21" s="1"/>
  <c r="AD56" i="21"/>
  <c r="AH60" i="21"/>
  <c r="AI60" i="21" s="1"/>
  <c r="AJ60" i="21" s="1"/>
  <c r="AD60" i="21"/>
  <c r="AH72" i="21"/>
  <c r="AI72" i="21" s="1"/>
  <c r="AJ72" i="21" s="1"/>
  <c r="AD72" i="21"/>
  <c r="AD86" i="21"/>
  <c r="AH12" i="21"/>
  <c r="AI12" i="21" s="1"/>
  <c r="AJ12" i="21" s="1"/>
  <c r="AD12" i="21"/>
  <c r="AH14" i="21"/>
  <c r="AI14" i="21" s="1"/>
  <c r="AJ14" i="21" s="1"/>
  <c r="AD14" i="21"/>
  <c r="AD16" i="21"/>
  <c r="AD24" i="21"/>
  <c r="AH32" i="21"/>
  <c r="AI32" i="21" s="1"/>
  <c r="AJ32" i="21" s="1"/>
  <c r="AH37" i="21"/>
  <c r="AI37" i="21" s="1"/>
  <c r="AJ37" i="21" s="1"/>
  <c r="AD37" i="21"/>
  <c r="AH45" i="21"/>
  <c r="AI45" i="21" s="1"/>
  <c r="AJ45" i="21" s="1"/>
  <c r="AD45" i="21"/>
  <c r="AH53" i="21"/>
  <c r="AI53" i="21" s="1"/>
  <c r="AJ53" i="21" s="1"/>
  <c r="AD53" i="21"/>
  <c r="AH59" i="21"/>
  <c r="AI59" i="21" s="1"/>
  <c r="AJ59" i="21" s="1"/>
  <c r="AD59" i="21"/>
  <c r="AH64" i="21"/>
  <c r="AI64" i="21" s="1"/>
  <c r="AJ64" i="21" s="1"/>
  <c r="AD64" i="21"/>
  <c r="AH71" i="21"/>
  <c r="AI71" i="21" s="1"/>
  <c r="AJ71" i="21" s="1"/>
  <c r="AD71" i="21"/>
  <c r="Z89" i="21"/>
  <c r="AB89" i="21"/>
  <c r="AF89" i="21" s="1"/>
  <c r="AD100" i="21"/>
  <c r="AH102" i="21"/>
  <c r="AI102" i="21" s="1"/>
  <c r="AJ102" i="21" s="1"/>
  <c r="AD102" i="21"/>
  <c r="Z103" i="21"/>
  <c r="AB103" i="21"/>
  <c r="AF103" i="21" s="1"/>
  <c r="Z119" i="21"/>
  <c r="AB119" i="21"/>
  <c r="AF119" i="21" s="1"/>
  <c r="Z123" i="21"/>
  <c r="AB123" i="21"/>
  <c r="AF123" i="21" s="1"/>
  <c r="Z129" i="21"/>
  <c r="AB129" i="21"/>
  <c r="AF129" i="21" s="1"/>
  <c r="Z130" i="21"/>
  <c r="AB130" i="21"/>
  <c r="AF130" i="21" s="1"/>
  <c r="Z131" i="21"/>
  <c r="AB131" i="21"/>
  <c r="AF131" i="21" s="1"/>
  <c r="Z132" i="21"/>
  <c r="AB132" i="21"/>
  <c r="AF132" i="21" s="1"/>
  <c r="Z146" i="21"/>
  <c r="AB146" i="21"/>
  <c r="AF146" i="21" s="1"/>
  <c r="Z147" i="21"/>
  <c r="AB147" i="21"/>
  <c r="AF147" i="21" s="1"/>
  <c r="Z148" i="21"/>
  <c r="AB148" i="21"/>
  <c r="AF148" i="21" s="1"/>
  <c r="Z150" i="21"/>
  <c r="AB150" i="21"/>
  <c r="AF150" i="21" s="1"/>
  <c r="Z151" i="21"/>
  <c r="AB151" i="21"/>
  <c r="AF151" i="21" s="1"/>
  <c r="Z152" i="21"/>
  <c r="AB152" i="21"/>
  <c r="AF152" i="21" s="1"/>
  <c r="AD18" i="20"/>
  <c r="AH31" i="20"/>
  <c r="AI31" i="20" s="1"/>
  <c r="AJ31" i="20" s="1"/>
  <c r="AD31" i="20"/>
  <c r="AH21" i="20"/>
  <c r="AI21" i="20" s="1"/>
  <c r="AJ21" i="20" s="1"/>
  <c r="AD21" i="20"/>
  <c r="AH90" i="19"/>
  <c r="AI90" i="19" s="1"/>
  <c r="AJ90" i="19" s="1"/>
  <c r="AD90" i="19"/>
  <c r="AD130" i="19"/>
  <c r="AD31" i="19"/>
  <c r="AH70" i="19"/>
  <c r="AI70" i="19" s="1"/>
  <c r="AJ70" i="19" s="1"/>
  <c r="AD70" i="19"/>
  <c r="AD110" i="19"/>
  <c r="AD170" i="19"/>
  <c r="AD210" i="19"/>
  <c r="AD250" i="19"/>
  <c r="AH410" i="19"/>
  <c r="AI410" i="19" s="1"/>
  <c r="AJ410" i="19" s="1"/>
  <c r="AD410" i="19"/>
  <c r="AD190" i="19"/>
  <c r="AD290" i="19"/>
  <c r="AD390" i="19"/>
  <c r="AD430" i="19"/>
  <c r="AH150" i="21" l="1"/>
  <c r="AD67" i="21"/>
  <c r="AD48" i="21"/>
  <c r="AH16" i="21"/>
  <c r="AI16" i="21" s="1"/>
  <c r="AJ16" i="21" s="1"/>
  <c r="AH24" i="21"/>
  <c r="AI24" i="21" s="1"/>
  <c r="AJ24" i="21" s="1"/>
  <c r="AH370" i="19"/>
  <c r="AI370" i="19" s="1"/>
  <c r="AJ370" i="19" s="1"/>
  <c r="AH250" i="19"/>
  <c r="AI250" i="19" s="1"/>
  <c r="AJ250" i="19" s="1"/>
  <c r="AD83" i="21"/>
  <c r="AH390" i="19"/>
  <c r="AI390" i="19" s="1"/>
  <c r="AJ390" i="19" s="1"/>
  <c r="AH12" i="20"/>
  <c r="AI12" i="20" s="1"/>
  <c r="AJ12" i="20" s="1"/>
  <c r="AH86" i="21"/>
  <c r="AI86" i="21" s="1"/>
  <c r="AJ86" i="21" s="1"/>
  <c r="AH21" i="21"/>
  <c r="AI21" i="21" s="1"/>
  <c r="AJ21" i="21" s="1"/>
  <c r="AH150" i="19"/>
  <c r="AI150" i="19" s="1"/>
  <c r="AJ150" i="19" s="1"/>
  <c r="AH31" i="19"/>
  <c r="AI31" i="19" s="1"/>
  <c r="AJ31" i="19" s="1"/>
  <c r="AH290" i="19"/>
  <c r="AI290" i="19" s="1"/>
  <c r="AJ290" i="19" s="1"/>
  <c r="AD450" i="19"/>
  <c r="AD350" i="19"/>
  <c r="AH130" i="19"/>
  <c r="AI130" i="19" s="1"/>
  <c r="AJ130" i="19" s="1"/>
  <c r="AH18" i="20"/>
  <c r="AI18" i="20" s="1"/>
  <c r="AJ18" i="20" s="1"/>
  <c r="AH430" i="19"/>
  <c r="AI430" i="19" s="1"/>
  <c r="AJ430" i="19" s="1"/>
  <c r="AH190" i="19"/>
  <c r="AI190" i="19" s="1"/>
  <c r="AJ190" i="19" s="1"/>
  <c r="AH210" i="19"/>
  <c r="AI210" i="19" s="1"/>
  <c r="AJ210" i="19" s="1"/>
  <c r="AH110" i="19"/>
  <c r="AI110" i="19" s="1"/>
  <c r="AJ110" i="19" s="1"/>
  <c r="AD230" i="19"/>
  <c r="AH170" i="19"/>
  <c r="AI170" i="19" s="1"/>
  <c r="AJ170" i="19" s="1"/>
  <c r="AH50" i="19"/>
  <c r="AI50" i="19" s="1"/>
  <c r="AJ50" i="19" s="1"/>
  <c r="AH100" i="21"/>
  <c r="AI100" i="21" s="1"/>
  <c r="AJ100" i="21" s="1"/>
  <c r="AH152" i="21"/>
  <c r="AI152" i="21" s="1"/>
  <c r="AJ152" i="21" s="1"/>
  <c r="AD152" i="21"/>
  <c r="AH151" i="21"/>
  <c r="AI151" i="21" s="1"/>
  <c r="AJ151" i="21" s="1"/>
  <c r="AD151" i="21"/>
  <c r="AI150" i="21"/>
  <c r="AJ150" i="21" s="1"/>
  <c r="AD150" i="21"/>
  <c r="AH148" i="21"/>
  <c r="AI148" i="21" s="1"/>
  <c r="AJ148" i="21" s="1"/>
  <c r="AD148" i="21"/>
  <c r="AH147" i="21"/>
  <c r="AI147" i="21" s="1"/>
  <c r="AJ147" i="21" s="1"/>
  <c r="AD147" i="21"/>
  <c r="AH146" i="21"/>
  <c r="AI146" i="21" s="1"/>
  <c r="AJ146" i="21" s="1"/>
  <c r="AD146" i="21"/>
  <c r="AH132" i="21"/>
  <c r="AI132" i="21" s="1"/>
  <c r="AJ132" i="21" s="1"/>
  <c r="AD132" i="21"/>
  <c r="AH131" i="21"/>
  <c r="AI131" i="21" s="1"/>
  <c r="AJ131" i="21" s="1"/>
  <c r="AD131" i="21"/>
  <c r="AH130" i="21"/>
  <c r="AI130" i="21" s="1"/>
  <c r="AJ130" i="21" s="1"/>
  <c r="AD130" i="21"/>
  <c r="AH129" i="21"/>
  <c r="AI129" i="21" s="1"/>
  <c r="AJ129" i="21" s="1"/>
  <c r="AD129" i="21"/>
  <c r="AH123" i="21"/>
  <c r="AI123" i="21" s="1"/>
  <c r="AJ123" i="21" s="1"/>
  <c r="AD123" i="21"/>
  <c r="AH119" i="21"/>
  <c r="AI119" i="21" s="1"/>
  <c r="AJ119" i="21" s="1"/>
  <c r="AD119" i="21"/>
  <c r="AH103" i="21"/>
  <c r="AI103" i="21" s="1"/>
  <c r="AJ103" i="21" s="1"/>
  <c r="AD103" i="21"/>
  <c r="AH89" i="21"/>
  <c r="AI89" i="21" s="1"/>
  <c r="AJ89" i="21" s="1"/>
  <c r="AD89" i="21"/>
  <c r="Y146" i="18"/>
  <c r="X146" i="18"/>
  <c r="W146" i="18"/>
  <c r="V146" i="18"/>
  <c r="Y145" i="18"/>
  <c r="X145" i="18"/>
  <c r="W145" i="18"/>
  <c r="V145" i="18"/>
  <c r="Y144" i="18"/>
  <c r="X144" i="18"/>
  <c r="W144" i="18"/>
  <c r="V144" i="18"/>
  <c r="Y143" i="18"/>
  <c r="X143" i="18"/>
  <c r="W143" i="18"/>
  <c r="V143" i="18"/>
  <c r="Y142" i="18"/>
  <c r="X142" i="18"/>
  <c r="W142" i="18"/>
  <c r="V142" i="18"/>
  <c r="Y141" i="18"/>
  <c r="X141" i="18"/>
  <c r="W141" i="18"/>
  <c r="V141" i="18"/>
  <c r="Y140" i="18"/>
  <c r="X140" i="18"/>
  <c r="W140" i="18"/>
  <c r="V140" i="18"/>
  <c r="Y139" i="18"/>
  <c r="X139" i="18"/>
  <c r="W139" i="18"/>
  <c r="V139" i="18"/>
  <c r="Y138" i="18"/>
  <c r="X138" i="18"/>
  <c r="W138" i="18"/>
  <c r="V138" i="18"/>
  <c r="Y137" i="18"/>
  <c r="X137" i="18"/>
  <c r="W137" i="18"/>
  <c r="V137" i="18"/>
  <c r="Y136" i="18"/>
  <c r="X136" i="18"/>
  <c r="W136" i="18"/>
  <c r="V136" i="18"/>
  <c r="Y135" i="18"/>
  <c r="X135" i="18"/>
  <c r="AB135" i="18" s="1"/>
  <c r="W135" i="18"/>
  <c r="AA135" i="18" s="1"/>
  <c r="V135" i="18"/>
  <c r="D135" i="18"/>
  <c r="Y134" i="18"/>
  <c r="X134" i="18"/>
  <c r="W134" i="18"/>
  <c r="V134" i="18"/>
  <c r="Y133" i="18"/>
  <c r="X133" i="18"/>
  <c r="W133" i="18"/>
  <c r="V133" i="18"/>
  <c r="Y132" i="18"/>
  <c r="X132" i="18"/>
  <c r="W132" i="18"/>
  <c r="V132" i="18"/>
  <c r="Y131" i="18"/>
  <c r="X131" i="18"/>
  <c r="W131" i="18"/>
  <c r="V131" i="18"/>
  <c r="Y130" i="18"/>
  <c r="X130" i="18"/>
  <c r="W130" i="18"/>
  <c r="V130" i="18"/>
  <c r="D130" i="18"/>
  <c r="Y129" i="18"/>
  <c r="X129" i="18"/>
  <c r="W129" i="18"/>
  <c r="V129" i="18"/>
  <c r="Y128" i="18"/>
  <c r="X128" i="18"/>
  <c r="W128" i="18"/>
  <c r="V128" i="18"/>
  <c r="Y127" i="18"/>
  <c r="X127" i="18"/>
  <c r="W127" i="18"/>
  <c r="V127" i="18"/>
  <c r="Y126" i="18"/>
  <c r="X126" i="18"/>
  <c r="W126" i="18"/>
  <c r="V126" i="18"/>
  <c r="Y125" i="18"/>
  <c r="X125" i="18"/>
  <c r="AB125" i="18" s="1"/>
  <c r="AF125" i="18" s="1"/>
  <c r="W125" i="18"/>
  <c r="AA125" i="18" s="1"/>
  <c r="AE125" i="18" s="1"/>
  <c r="V125" i="18"/>
  <c r="D125" i="18"/>
  <c r="Y124" i="18"/>
  <c r="X124" i="18"/>
  <c r="W124" i="18"/>
  <c r="V124" i="18"/>
  <c r="Y123" i="18"/>
  <c r="X123" i="18"/>
  <c r="W123" i="18"/>
  <c r="V123" i="18"/>
  <c r="Y122" i="18"/>
  <c r="X122" i="18"/>
  <c r="W122" i="18"/>
  <c r="V122" i="18"/>
  <c r="Y121" i="18"/>
  <c r="X121" i="18"/>
  <c r="W121" i="18"/>
  <c r="V121" i="18"/>
  <c r="Y120" i="18"/>
  <c r="X120" i="18"/>
  <c r="W120" i="18"/>
  <c r="V120" i="18"/>
  <c r="D120" i="18"/>
  <c r="Y119" i="18"/>
  <c r="X119" i="18"/>
  <c r="W119" i="18"/>
  <c r="V119" i="18"/>
  <c r="Y118" i="18"/>
  <c r="X118" i="18"/>
  <c r="W118" i="18"/>
  <c r="V118" i="18"/>
  <c r="Y117" i="18"/>
  <c r="X117" i="18"/>
  <c r="W117" i="18"/>
  <c r="V117" i="18"/>
  <c r="Z117" i="18" s="1"/>
  <c r="D117" i="18"/>
  <c r="Y116" i="18"/>
  <c r="X116" i="18"/>
  <c r="W116" i="18"/>
  <c r="V116" i="18"/>
  <c r="Y114" i="18"/>
  <c r="X114" i="18"/>
  <c r="W114" i="18"/>
  <c r="V114" i="18"/>
  <c r="Y113" i="18"/>
  <c r="X113" i="18"/>
  <c r="W113" i="18"/>
  <c r="V113" i="18"/>
  <c r="Y112" i="18"/>
  <c r="X112" i="18"/>
  <c r="W112" i="18"/>
  <c r="V112" i="18"/>
  <c r="Y111" i="18"/>
  <c r="AC111" i="18" s="1"/>
  <c r="AG111" i="18" s="1"/>
  <c r="X111" i="18"/>
  <c r="AB111" i="18" s="1"/>
  <c r="AF111" i="18" s="1"/>
  <c r="W111" i="18"/>
  <c r="V111" i="18"/>
  <c r="D111" i="18"/>
  <c r="Y110" i="18"/>
  <c r="X110" i="18"/>
  <c r="W110" i="18"/>
  <c r="V110" i="18"/>
  <c r="Y109" i="18"/>
  <c r="X109" i="18"/>
  <c r="W109" i="18"/>
  <c r="AA109" i="18" s="1"/>
  <c r="AE109" i="18" s="1"/>
  <c r="V109" i="18"/>
  <c r="Z109" i="18" s="1"/>
  <c r="D109" i="18"/>
  <c r="Y108" i="18"/>
  <c r="X108" i="18"/>
  <c r="W108" i="18"/>
  <c r="V108" i="18"/>
  <c r="Y107" i="18"/>
  <c r="X107" i="18"/>
  <c r="W107" i="18"/>
  <c r="V107" i="18"/>
  <c r="Y106" i="18"/>
  <c r="X106" i="18"/>
  <c r="W106" i="18"/>
  <c r="AA106" i="18" s="1"/>
  <c r="AE106" i="18" s="1"/>
  <c r="V106" i="18"/>
  <c r="Z106" i="18" s="1"/>
  <c r="D106" i="18"/>
  <c r="Y105" i="18"/>
  <c r="X105" i="18"/>
  <c r="W105" i="18"/>
  <c r="V105" i="18"/>
  <c r="Y104" i="18"/>
  <c r="AC104" i="18" s="1"/>
  <c r="AG104" i="18" s="1"/>
  <c r="X104" i="18"/>
  <c r="AB104" i="18" s="1"/>
  <c r="AF104" i="18" s="1"/>
  <c r="W104" i="18"/>
  <c r="V104" i="18"/>
  <c r="D104" i="18"/>
  <c r="Y103" i="18"/>
  <c r="X103" i="18"/>
  <c r="W103" i="18"/>
  <c r="V103" i="18"/>
  <c r="Y102" i="18"/>
  <c r="X102" i="18"/>
  <c r="W102" i="18"/>
  <c r="AA102" i="18" s="1"/>
  <c r="AE102" i="18" s="1"/>
  <c r="V102" i="18"/>
  <c r="Z102" i="18" s="1"/>
  <c r="D102" i="18"/>
  <c r="Y101" i="18"/>
  <c r="X101" i="18"/>
  <c r="W101" i="18"/>
  <c r="V101" i="18"/>
  <c r="Y100" i="18"/>
  <c r="X100" i="18"/>
  <c r="W100" i="18"/>
  <c r="V100" i="18"/>
  <c r="Y99" i="18"/>
  <c r="X99" i="18"/>
  <c r="W99" i="18"/>
  <c r="V99" i="18"/>
  <c r="Y98" i="18"/>
  <c r="X98" i="18"/>
  <c r="W98" i="18"/>
  <c r="V98" i="18"/>
  <c r="Y97" i="18"/>
  <c r="X97" i="18"/>
  <c r="W97" i="18"/>
  <c r="V97" i="18"/>
  <c r="Y96" i="18"/>
  <c r="X96" i="18"/>
  <c r="W96" i="18"/>
  <c r="V96" i="18"/>
  <c r="Y95" i="18"/>
  <c r="X95" i="18"/>
  <c r="W95" i="18"/>
  <c r="V95" i="18"/>
  <c r="Y94" i="18"/>
  <c r="X94" i="18"/>
  <c r="W94" i="18"/>
  <c r="V94" i="18"/>
  <c r="Y93" i="18"/>
  <c r="X93" i="18"/>
  <c r="W93" i="18"/>
  <c r="V93" i="18"/>
  <c r="Y92" i="18"/>
  <c r="X92" i="18"/>
  <c r="W92" i="18"/>
  <c r="V92" i="18"/>
  <c r="Y91" i="18"/>
  <c r="X91" i="18"/>
  <c r="W91" i="18"/>
  <c r="V91" i="18"/>
  <c r="Y90" i="18"/>
  <c r="X90" i="18"/>
  <c r="W90" i="18"/>
  <c r="V90" i="18"/>
  <c r="Y89" i="18"/>
  <c r="X89" i="18"/>
  <c r="W89" i="18"/>
  <c r="V89" i="18"/>
  <c r="Z89" i="18" s="1"/>
  <c r="D89" i="18"/>
  <c r="Y88" i="18"/>
  <c r="X88" i="18"/>
  <c r="W88" i="18"/>
  <c r="V88" i="18"/>
  <c r="Y87" i="18"/>
  <c r="X87" i="18"/>
  <c r="W87" i="18"/>
  <c r="V87" i="18"/>
  <c r="Y86" i="18"/>
  <c r="X86" i="18"/>
  <c r="W86" i="18"/>
  <c r="V86" i="18"/>
  <c r="Y85" i="18"/>
  <c r="X85" i="18"/>
  <c r="W85" i="18"/>
  <c r="V85" i="18"/>
  <c r="D85" i="18"/>
  <c r="Y84" i="18"/>
  <c r="X84" i="18"/>
  <c r="W84" i="18"/>
  <c r="V84" i="18"/>
  <c r="Y83" i="18"/>
  <c r="X83" i="18"/>
  <c r="W83" i="18"/>
  <c r="V83" i="18"/>
  <c r="Y82" i="18"/>
  <c r="X82" i="18"/>
  <c r="W82" i="18"/>
  <c r="V82" i="18"/>
  <c r="Y81" i="18"/>
  <c r="X81" i="18"/>
  <c r="W81" i="18"/>
  <c r="V81" i="18"/>
  <c r="Y80" i="18"/>
  <c r="X80" i="18"/>
  <c r="AB80" i="18" s="1"/>
  <c r="AF80" i="18" s="1"/>
  <c r="W80" i="18"/>
  <c r="AA80" i="18" s="1"/>
  <c r="AE80" i="18" s="1"/>
  <c r="V80" i="18"/>
  <c r="D80" i="18"/>
  <c r="Y79" i="18"/>
  <c r="X79" i="18"/>
  <c r="W79" i="18"/>
  <c r="V79" i="18"/>
  <c r="Y78" i="18"/>
  <c r="X78" i="18"/>
  <c r="W78" i="18"/>
  <c r="V78" i="18"/>
  <c r="Y77" i="18"/>
  <c r="X77" i="18"/>
  <c r="W77" i="18"/>
  <c r="V77" i="18"/>
  <c r="Y76" i="18"/>
  <c r="X76" i="18"/>
  <c r="W76" i="18"/>
  <c r="V76" i="18"/>
  <c r="Y75" i="18"/>
  <c r="X75" i="18"/>
  <c r="W75" i="18"/>
  <c r="V75" i="18"/>
  <c r="Y74" i="18"/>
  <c r="AC74" i="18" s="1"/>
  <c r="AG74" i="18" s="1"/>
  <c r="X74" i="18"/>
  <c r="AB74" i="18" s="1"/>
  <c r="AF74" i="18" s="1"/>
  <c r="W74" i="18"/>
  <c r="V74" i="18"/>
  <c r="D74" i="18"/>
  <c r="Y73" i="18"/>
  <c r="X73" i="18"/>
  <c r="W73" i="18"/>
  <c r="V73" i="18"/>
  <c r="Y72" i="18"/>
  <c r="X72" i="18"/>
  <c r="W72" i="18"/>
  <c r="V72" i="18"/>
  <c r="Y71" i="18"/>
  <c r="X71" i="18"/>
  <c r="W71" i="18"/>
  <c r="V71" i="18"/>
  <c r="Y70" i="18"/>
  <c r="X70" i="18"/>
  <c r="AB70" i="18" s="1"/>
  <c r="AF70" i="18" s="1"/>
  <c r="W70" i="18"/>
  <c r="AA70" i="18" s="1"/>
  <c r="AE70" i="18" s="1"/>
  <c r="V70" i="18"/>
  <c r="D70" i="18"/>
  <c r="Y69" i="18"/>
  <c r="X69" i="18"/>
  <c r="W69" i="18"/>
  <c r="V69" i="18"/>
  <c r="Y68" i="18"/>
  <c r="X68" i="18"/>
  <c r="W68" i="18"/>
  <c r="V68" i="18"/>
  <c r="Y67" i="18"/>
  <c r="X67" i="18"/>
  <c r="W67" i="18"/>
  <c r="V67" i="18"/>
  <c r="Y66" i="18"/>
  <c r="X66" i="18"/>
  <c r="W66" i="18"/>
  <c r="V66" i="18"/>
  <c r="Y65" i="18"/>
  <c r="X65" i="18"/>
  <c r="W65" i="18"/>
  <c r="V65" i="18"/>
  <c r="Y64" i="18"/>
  <c r="X64" i="18"/>
  <c r="W64" i="18"/>
  <c r="V64" i="18"/>
  <c r="Y63" i="18"/>
  <c r="X63" i="18"/>
  <c r="W63" i="18"/>
  <c r="V63" i="18"/>
  <c r="Y62" i="18"/>
  <c r="X62" i="18"/>
  <c r="W62" i="18"/>
  <c r="V62" i="18"/>
  <c r="D62" i="18"/>
  <c r="Y61" i="18"/>
  <c r="X61" i="18"/>
  <c r="W61" i="18"/>
  <c r="V61" i="18"/>
  <c r="Y60" i="18"/>
  <c r="X60" i="18"/>
  <c r="W60" i="18"/>
  <c r="V60" i="18"/>
  <c r="Y59" i="18"/>
  <c r="X59" i="18"/>
  <c r="W59" i="18"/>
  <c r="V59" i="18"/>
  <c r="Y58" i="18"/>
  <c r="X58" i="18"/>
  <c r="W58" i="18"/>
  <c r="V58" i="18"/>
  <c r="Y57" i="18"/>
  <c r="X57" i="18"/>
  <c r="W57" i="18"/>
  <c r="V57" i="18"/>
  <c r="Y56" i="18"/>
  <c r="X56" i="18"/>
  <c r="W56" i="18"/>
  <c r="V56" i="18"/>
  <c r="Z56" i="18" s="1"/>
  <c r="D56" i="18"/>
  <c r="Y55" i="18"/>
  <c r="X55" i="18"/>
  <c r="W55" i="18"/>
  <c r="V55" i="18"/>
  <c r="Y54" i="18"/>
  <c r="X54" i="18"/>
  <c r="W54" i="18"/>
  <c r="V54" i="18"/>
  <c r="Y53" i="18"/>
  <c r="X53" i="18"/>
  <c r="W53" i="18"/>
  <c r="V53" i="18"/>
  <c r="Y52" i="18"/>
  <c r="X52" i="18"/>
  <c r="W52" i="18"/>
  <c r="V52" i="18"/>
  <c r="Y51" i="18"/>
  <c r="X51" i="18"/>
  <c r="W51" i="18"/>
  <c r="V51" i="18"/>
  <c r="Y50" i="18"/>
  <c r="X50" i="18"/>
  <c r="W50" i="18"/>
  <c r="V50" i="18"/>
  <c r="Z50" i="18" s="1"/>
  <c r="D50" i="18"/>
  <c r="Y49" i="18"/>
  <c r="X49" i="18"/>
  <c r="W49" i="18"/>
  <c r="V49" i="18"/>
  <c r="Y48" i="18"/>
  <c r="X48" i="18"/>
  <c r="W48" i="18"/>
  <c r="V48" i="18"/>
  <c r="Y47" i="18"/>
  <c r="X47" i="18"/>
  <c r="W47" i="18"/>
  <c r="V47" i="18"/>
  <c r="Y46" i="18"/>
  <c r="X46" i="18"/>
  <c r="W46" i="18"/>
  <c r="V46" i="18"/>
  <c r="Y45" i="18"/>
  <c r="X45" i="18"/>
  <c r="W45" i="18"/>
  <c r="V45" i="18"/>
  <c r="Y44" i="18"/>
  <c r="X44" i="18"/>
  <c r="W44" i="18"/>
  <c r="V44" i="18"/>
  <c r="Y43" i="18"/>
  <c r="X43" i="18"/>
  <c r="W43" i="18"/>
  <c r="V43" i="18"/>
  <c r="Y42" i="18"/>
  <c r="AC42" i="18" s="1"/>
  <c r="AG42" i="18" s="1"/>
  <c r="X42" i="18"/>
  <c r="W42" i="18"/>
  <c r="V42" i="18"/>
  <c r="D42" i="18"/>
  <c r="Y41" i="18"/>
  <c r="X41" i="18"/>
  <c r="W41" i="18"/>
  <c r="V41" i="18"/>
  <c r="Y40" i="18"/>
  <c r="X40" i="18"/>
  <c r="W40" i="18"/>
  <c r="V40" i="18"/>
  <c r="Y39" i="18"/>
  <c r="X39" i="18"/>
  <c r="W39" i="18"/>
  <c r="V39" i="18"/>
  <c r="Y38" i="18"/>
  <c r="X38" i="18"/>
  <c r="W38" i="18"/>
  <c r="V38" i="18"/>
  <c r="Y37" i="18"/>
  <c r="X37" i="18"/>
  <c r="W37" i="18"/>
  <c r="V37" i="18"/>
  <c r="Y36" i="18"/>
  <c r="X36" i="18"/>
  <c r="W36" i="18"/>
  <c r="V36" i="18"/>
  <c r="Y35" i="18"/>
  <c r="X35" i="18"/>
  <c r="W35" i="18"/>
  <c r="V35" i="18"/>
  <c r="Y34" i="18"/>
  <c r="X34" i="18"/>
  <c r="W34" i="18"/>
  <c r="AA34" i="18" s="1"/>
  <c r="AE34" i="18" s="1"/>
  <c r="V34" i="18"/>
  <c r="Z34" i="18" s="1"/>
  <c r="D34" i="18"/>
  <c r="Y33" i="18"/>
  <c r="X33" i="18"/>
  <c r="W33" i="18"/>
  <c r="V33" i="18"/>
  <c r="Y32" i="18"/>
  <c r="X32" i="18"/>
  <c r="W32" i="18"/>
  <c r="V32" i="18"/>
  <c r="Y31" i="18"/>
  <c r="X31" i="18"/>
  <c r="W31" i="18"/>
  <c r="V31" i="18"/>
  <c r="Y30" i="18"/>
  <c r="X30" i="18"/>
  <c r="W30" i="18"/>
  <c r="V30" i="18"/>
  <c r="Y29" i="18"/>
  <c r="X29" i="18"/>
  <c r="W29" i="18"/>
  <c r="V29" i="18"/>
  <c r="Y28" i="18"/>
  <c r="X28" i="18"/>
  <c r="W28" i="18"/>
  <c r="V28" i="18"/>
  <c r="Y27" i="18"/>
  <c r="X27" i="18"/>
  <c r="W27" i="18"/>
  <c r="V27" i="18"/>
  <c r="Z27" i="18" s="1"/>
  <c r="D27" i="18"/>
  <c r="Y26" i="18"/>
  <c r="X26" i="18"/>
  <c r="W26" i="18"/>
  <c r="V26" i="18"/>
  <c r="Y25" i="18"/>
  <c r="X25" i="18"/>
  <c r="W25" i="18"/>
  <c r="V25" i="18"/>
  <c r="Y24" i="18"/>
  <c r="X24" i="18"/>
  <c r="W24" i="18"/>
  <c r="V24" i="18"/>
  <c r="Y23" i="18"/>
  <c r="X23" i="18"/>
  <c r="W23" i="18"/>
  <c r="V23" i="18"/>
  <c r="Y22" i="18"/>
  <c r="X22" i="18"/>
  <c r="W22" i="18"/>
  <c r="V22" i="18"/>
  <c r="D22" i="18"/>
  <c r="Y21" i="18"/>
  <c r="X21" i="18"/>
  <c r="W21" i="18"/>
  <c r="V21" i="18"/>
  <c r="Y20" i="18"/>
  <c r="X20" i="18"/>
  <c r="W20" i="18"/>
  <c r="V20" i="18"/>
  <c r="Y19" i="18"/>
  <c r="X19" i="18"/>
  <c r="W19" i="18"/>
  <c r="V19" i="18"/>
  <c r="Y18" i="18"/>
  <c r="X18" i="18"/>
  <c r="AB18" i="18" s="1"/>
  <c r="AF18" i="18" s="1"/>
  <c r="W18" i="18"/>
  <c r="AA18" i="18" s="1"/>
  <c r="AE18" i="18" s="1"/>
  <c r="V18" i="18"/>
  <c r="D18" i="18"/>
  <c r="Y17" i="18"/>
  <c r="X17" i="18"/>
  <c r="W17" i="18"/>
  <c r="V17" i="18"/>
  <c r="Y16" i="18"/>
  <c r="X16" i="18"/>
  <c r="W16" i="18"/>
  <c r="V16" i="18"/>
  <c r="Y15" i="18"/>
  <c r="X15" i="18"/>
  <c r="W15" i="18"/>
  <c r="V15" i="18"/>
  <c r="Y14" i="18"/>
  <c r="X14" i="18"/>
  <c r="W14" i="18"/>
  <c r="V14" i="18"/>
  <c r="Y13" i="18"/>
  <c r="X13" i="18"/>
  <c r="W13" i="18"/>
  <c r="V13" i="18"/>
  <c r="Y12" i="18"/>
  <c r="AC12" i="18" s="1"/>
  <c r="AG12" i="18" s="1"/>
  <c r="X12" i="18"/>
  <c r="AB12" i="18" s="1"/>
  <c r="AF12" i="18" s="1"/>
  <c r="W12" i="18"/>
  <c r="V12" i="18"/>
  <c r="D12" i="18"/>
  <c r="AC18" i="18" l="1"/>
  <c r="AG18" i="18" s="1"/>
  <c r="AB34" i="18"/>
  <c r="AF34" i="18" s="1"/>
  <c r="AB50" i="18"/>
  <c r="AF50" i="18" s="1"/>
  <c r="AA56" i="18"/>
  <c r="AE56" i="18" s="1"/>
  <c r="Z62" i="18"/>
  <c r="AC70" i="18"/>
  <c r="AG70" i="18" s="1"/>
  <c r="AC80" i="18"/>
  <c r="AG80" i="18" s="1"/>
  <c r="AA89" i="18"/>
  <c r="AE89" i="18" s="1"/>
  <c r="AB102" i="18"/>
  <c r="AF102" i="18" s="1"/>
  <c r="AB106" i="18"/>
  <c r="AF106" i="18" s="1"/>
  <c r="AA117" i="18"/>
  <c r="AE117" i="18" s="1"/>
  <c r="Z120" i="18"/>
  <c r="AH120" i="18" s="1"/>
  <c r="AI120" i="18" s="1"/>
  <c r="AJ120" i="18" s="1"/>
  <c r="AC125" i="18"/>
  <c r="AG125" i="18" s="1"/>
  <c r="Z130" i="18"/>
  <c r="AC135" i="18"/>
  <c r="AG135" i="18" s="1"/>
  <c r="AB27" i="18"/>
  <c r="AF27" i="18" s="1"/>
  <c r="Z42" i="18"/>
  <c r="AD42" i="18" s="1"/>
  <c r="AC50" i="18"/>
  <c r="AG50" i="18" s="1"/>
  <c r="AB56" i="18"/>
  <c r="AF56" i="18" s="1"/>
  <c r="AA62" i="18"/>
  <c r="AE62" i="18" s="1"/>
  <c r="AA85" i="18"/>
  <c r="AE85" i="18" s="1"/>
  <c r="AC102" i="18"/>
  <c r="AG102" i="18" s="1"/>
  <c r="Z104" i="18"/>
  <c r="AD104" i="18" s="1"/>
  <c r="AC106" i="18"/>
  <c r="AG106" i="18" s="1"/>
  <c r="AB109" i="18"/>
  <c r="AF109" i="18" s="1"/>
  <c r="AB117" i="18"/>
  <c r="AF117" i="18" s="1"/>
  <c r="AA120" i="18"/>
  <c r="AE120" i="18" s="1"/>
  <c r="AC22" i="18"/>
  <c r="AG22" i="18" s="1"/>
  <c r="Z12" i="18"/>
  <c r="AD12" i="18" s="1"/>
  <c r="Z22" i="18"/>
  <c r="AC27" i="18"/>
  <c r="AG27" i="18" s="1"/>
  <c r="AA42" i="18"/>
  <c r="AE42" i="18" s="1"/>
  <c r="AC56" i="18"/>
  <c r="AG56" i="18" s="1"/>
  <c r="AB62" i="18"/>
  <c r="AF62" i="18" s="1"/>
  <c r="Z74" i="18"/>
  <c r="AH74" i="18" s="1"/>
  <c r="AI74" i="18" s="1"/>
  <c r="AJ74" i="18" s="1"/>
  <c r="AB85" i="18"/>
  <c r="AF85" i="18" s="1"/>
  <c r="AC89" i="18"/>
  <c r="AG89" i="18" s="1"/>
  <c r="AA104" i="18"/>
  <c r="AE104" i="18" s="1"/>
  <c r="AC109" i="18"/>
  <c r="AG109" i="18" s="1"/>
  <c r="Z111" i="18"/>
  <c r="AH111" i="18" s="1"/>
  <c r="AI111" i="18" s="1"/>
  <c r="AJ111" i="18" s="1"/>
  <c r="AC117" i="18"/>
  <c r="AG117" i="18" s="1"/>
  <c r="AB120" i="18"/>
  <c r="AF120" i="18" s="1"/>
  <c r="AB130" i="18"/>
  <c r="AF130" i="18" s="1"/>
  <c r="AA12" i="18"/>
  <c r="AE12" i="18" s="1"/>
  <c r="Z18" i="18"/>
  <c r="AH18" i="18" s="1"/>
  <c r="AI18" i="18" s="1"/>
  <c r="AJ18" i="18" s="1"/>
  <c r="AB42" i="18"/>
  <c r="AF42" i="18" s="1"/>
  <c r="AC62" i="18"/>
  <c r="AG62" i="18" s="1"/>
  <c r="Z70" i="18"/>
  <c r="AC120" i="18"/>
  <c r="AG120" i="18" s="1"/>
  <c r="Z125" i="18"/>
  <c r="AC130" i="18"/>
  <c r="AG130" i="18" s="1"/>
  <c r="Z135" i="18"/>
  <c r="AE135" i="18"/>
  <c r="AA130" i="18"/>
  <c r="AE130" i="18" s="1"/>
  <c r="AA111" i="18"/>
  <c r="AE111" i="18" s="1"/>
  <c r="AC34" i="18"/>
  <c r="AG34" i="18" s="1"/>
  <c r="AA74" i="18"/>
  <c r="AE74" i="18" s="1"/>
  <c r="Z80" i="18"/>
  <c r="AH80" i="18" s="1"/>
  <c r="AI80" i="18" s="1"/>
  <c r="AJ80" i="18" s="1"/>
  <c r="AA22" i="18"/>
  <c r="AE22" i="18" s="1"/>
  <c r="AA50" i="18"/>
  <c r="AE50" i="18" s="1"/>
  <c r="AC85" i="18"/>
  <c r="AG85" i="18" s="1"/>
  <c r="AB89" i="18"/>
  <c r="AF89" i="18" s="1"/>
  <c r="AB22" i="18"/>
  <c r="AF22" i="18" s="1"/>
  <c r="AA27" i="18"/>
  <c r="AE27" i="18" s="1"/>
  <c r="Z85" i="18"/>
  <c r="AH85" i="18" s="1"/>
  <c r="AI85" i="18" s="1"/>
  <c r="AJ85" i="18" s="1"/>
  <c r="AF135" i="18"/>
  <c r="AD18" i="18"/>
  <c r="AD27" i="18"/>
  <c r="AH42" i="18"/>
  <c r="AI42" i="18" s="1"/>
  <c r="AJ42" i="18" s="1"/>
  <c r="AH56" i="18"/>
  <c r="AI56" i="18" s="1"/>
  <c r="AJ56" i="18" s="1"/>
  <c r="AD56" i="18"/>
  <c r="AD70" i="18"/>
  <c r="AH12" i="18"/>
  <c r="AI12" i="18" s="1"/>
  <c r="AJ12" i="18" s="1"/>
  <c r="AD22" i="18"/>
  <c r="AH34" i="18"/>
  <c r="AI34" i="18" s="1"/>
  <c r="AJ34" i="18" s="1"/>
  <c r="AD34" i="18"/>
  <c r="AD50" i="18"/>
  <c r="AD62" i="18"/>
  <c r="AD89" i="18"/>
  <c r="AH109" i="18"/>
  <c r="AI109" i="18" s="1"/>
  <c r="AJ109" i="18" s="1"/>
  <c r="AD109" i="18"/>
  <c r="AD117" i="18"/>
  <c r="AH125" i="18"/>
  <c r="AI125" i="18" s="1"/>
  <c r="AJ125" i="18" s="1"/>
  <c r="AD125" i="18"/>
  <c r="AD135" i="18"/>
  <c r="AH102" i="18"/>
  <c r="AI102" i="18" s="1"/>
  <c r="AJ102" i="18" s="1"/>
  <c r="AD102" i="18"/>
  <c r="AH106" i="18"/>
  <c r="AI106" i="18" s="1"/>
  <c r="AJ106" i="18" s="1"/>
  <c r="AD106" i="18"/>
  <c r="AD111" i="18"/>
  <c r="AH130" i="18"/>
  <c r="AI130" i="18" s="1"/>
  <c r="AJ130" i="18" s="1"/>
  <c r="AD130" i="18"/>
  <c r="AH70" i="18" l="1"/>
  <c r="AI70" i="18" s="1"/>
  <c r="AJ70" i="18" s="1"/>
  <c r="AH27" i="18"/>
  <c r="AI27" i="18" s="1"/>
  <c r="AJ27" i="18" s="1"/>
  <c r="AH104" i="18"/>
  <c r="AI104" i="18" s="1"/>
  <c r="AJ104" i="18" s="1"/>
  <c r="AD120" i="18"/>
  <c r="AD74" i="18"/>
  <c r="AH117" i="18"/>
  <c r="AI117" i="18" s="1"/>
  <c r="AJ117" i="18" s="1"/>
  <c r="AH22" i="18"/>
  <c r="AI22" i="18" s="1"/>
  <c r="AJ22" i="18" s="1"/>
  <c r="AH62" i="18"/>
  <c r="AI62" i="18" s="1"/>
  <c r="AJ62" i="18" s="1"/>
  <c r="AD80" i="18"/>
  <c r="AH50" i="18"/>
  <c r="AI50" i="18" s="1"/>
  <c r="AJ50" i="18" s="1"/>
  <c r="AD85" i="18"/>
  <c r="AH135" i="18"/>
  <c r="AI135" i="18" s="1"/>
  <c r="AJ135" i="18" s="1"/>
  <c r="AH89" i="18"/>
  <c r="AI89" i="18" s="1"/>
  <c r="AJ89" i="18" s="1"/>
  <c r="Y171" i="17"/>
  <c r="X171" i="17"/>
  <c r="W171" i="17"/>
  <c r="V171" i="17"/>
  <c r="Y170" i="17"/>
  <c r="X170" i="17"/>
  <c r="W170" i="17"/>
  <c r="V170" i="17"/>
  <c r="Y169" i="17"/>
  <c r="X169" i="17"/>
  <c r="W169" i="17"/>
  <c r="V169" i="17"/>
  <c r="Y168" i="17"/>
  <c r="X168" i="17"/>
  <c r="W168" i="17"/>
  <c r="V168" i="17"/>
  <c r="Y167" i="17"/>
  <c r="X167" i="17"/>
  <c r="W167" i="17"/>
  <c r="V167" i="17"/>
  <c r="Y166" i="17"/>
  <c r="X166" i="17"/>
  <c r="W166" i="17"/>
  <c r="V166" i="17"/>
  <c r="Y165" i="17"/>
  <c r="X165" i="17"/>
  <c r="W165" i="17"/>
  <c r="V165" i="17"/>
  <c r="Y164" i="17"/>
  <c r="AC164" i="17" s="1"/>
  <c r="AG164" i="17" s="1"/>
  <c r="X164" i="17"/>
  <c r="W164" i="17"/>
  <c r="V164" i="17"/>
  <c r="D164" i="17"/>
  <c r="Y163" i="17"/>
  <c r="X163" i="17"/>
  <c r="W163" i="17"/>
  <c r="V163" i="17"/>
  <c r="Y162" i="17"/>
  <c r="X162" i="17"/>
  <c r="W162" i="17"/>
  <c r="V162" i="17"/>
  <c r="Y161" i="17"/>
  <c r="X161" i="17"/>
  <c r="W161" i="17"/>
  <c r="V161" i="17"/>
  <c r="Y160" i="17"/>
  <c r="AC160" i="17" s="1"/>
  <c r="AG160" i="17" s="1"/>
  <c r="X160" i="17"/>
  <c r="AB160" i="17" s="1"/>
  <c r="AF160" i="17" s="1"/>
  <c r="W160" i="17"/>
  <c r="V160" i="17"/>
  <c r="D160" i="17"/>
  <c r="Y159" i="17"/>
  <c r="X159" i="17"/>
  <c r="W159" i="17"/>
  <c r="V159" i="17"/>
  <c r="Y158" i="17"/>
  <c r="X158" i="17"/>
  <c r="W158" i="17"/>
  <c r="V158" i="17"/>
  <c r="Y157" i="17"/>
  <c r="X157" i="17"/>
  <c r="W157" i="17"/>
  <c r="V157" i="17"/>
  <c r="Y156" i="17"/>
  <c r="X156" i="17"/>
  <c r="W156" i="17"/>
  <c r="V156" i="17"/>
  <c r="Y155" i="17"/>
  <c r="X155" i="17"/>
  <c r="W155" i="17"/>
  <c r="V155" i="17"/>
  <c r="D155" i="17"/>
  <c r="Y154" i="17"/>
  <c r="X154" i="17"/>
  <c r="W154" i="17"/>
  <c r="V154" i="17"/>
  <c r="Y153" i="17"/>
  <c r="AC153" i="17" s="1"/>
  <c r="AG153" i="17" s="1"/>
  <c r="X153" i="17"/>
  <c r="AB153" i="17" s="1"/>
  <c r="AF153" i="17" s="1"/>
  <c r="W153" i="17"/>
  <c r="V153" i="17"/>
  <c r="Z153" i="17" s="1"/>
  <c r="D153" i="17"/>
  <c r="Y152" i="17"/>
  <c r="X152" i="17"/>
  <c r="W152" i="17"/>
  <c r="V152" i="17"/>
  <c r="Y151" i="17"/>
  <c r="AC151" i="17" s="1"/>
  <c r="AG151" i="17" s="1"/>
  <c r="X151" i="17"/>
  <c r="W151" i="17"/>
  <c r="V151" i="17"/>
  <c r="Z151" i="17" s="1"/>
  <c r="D151" i="17"/>
  <c r="Y150" i="17"/>
  <c r="X150" i="17"/>
  <c r="W150" i="17"/>
  <c r="V150" i="17"/>
  <c r="Y149" i="17"/>
  <c r="X149" i="17"/>
  <c r="W149" i="17"/>
  <c r="V149" i="17"/>
  <c r="Y148" i="17"/>
  <c r="X148" i="17"/>
  <c r="W148" i="17"/>
  <c r="V148" i="17"/>
  <c r="Y147" i="17"/>
  <c r="X147" i="17"/>
  <c r="W147" i="17"/>
  <c r="V147" i="17"/>
  <c r="Y146" i="17"/>
  <c r="X146" i="17"/>
  <c r="W146" i="17"/>
  <c r="V146" i="17"/>
  <c r="Y145" i="17"/>
  <c r="X145" i="17"/>
  <c r="W145" i="17"/>
  <c r="V145" i="17"/>
  <c r="Y144" i="17"/>
  <c r="X144" i="17"/>
  <c r="W144" i="17"/>
  <c r="V144" i="17"/>
  <c r="Y143" i="17"/>
  <c r="X143" i="17"/>
  <c r="W143" i="17"/>
  <c r="V143" i="17"/>
  <c r="Y142" i="17"/>
  <c r="X142" i="17"/>
  <c r="W142" i="17"/>
  <c r="V142" i="17"/>
  <c r="Y141" i="17"/>
  <c r="X141" i="17"/>
  <c r="W141" i="17"/>
  <c r="V141" i="17"/>
  <c r="Y140" i="17"/>
  <c r="X140" i="17"/>
  <c r="W140" i="17"/>
  <c r="V140" i="17"/>
  <c r="Y139" i="17"/>
  <c r="X139" i="17"/>
  <c r="W139" i="17"/>
  <c r="V139" i="17"/>
  <c r="D139" i="17"/>
  <c r="Y138" i="17"/>
  <c r="X138" i="17"/>
  <c r="W138" i="17"/>
  <c r="V138" i="17"/>
  <c r="Y137" i="17"/>
  <c r="X137" i="17"/>
  <c r="W137" i="17"/>
  <c r="V137" i="17"/>
  <c r="Y136" i="17"/>
  <c r="X136" i="17"/>
  <c r="W136" i="17"/>
  <c r="V136" i="17"/>
  <c r="Y135" i="17"/>
  <c r="X135" i="17"/>
  <c r="W135" i="17"/>
  <c r="V135" i="17"/>
  <c r="Z135" i="17" s="1"/>
  <c r="D135" i="17"/>
  <c r="Y134" i="17"/>
  <c r="X134" i="17"/>
  <c r="W134" i="17"/>
  <c r="V134" i="17"/>
  <c r="Y133" i="17"/>
  <c r="AC133" i="17" s="1"/>
  <c r="AG133" i="17" s="1"/>
  <c r="X133" i="17"/>
  <c r="AB133" i="17" s="1"/>
  <c r="AF133" i="17" s="1"/>
  <c r="W133" i="17"/>
  <c r="AA133" i="17" s="1"/>
  <c r="AE133" i="17" s="1"/>
  <c r="V133" i="17"/>
  <c r="Z133" i="17" s="1"/>
  <c r="D133" i="17"/>
  <c r="Y132" i="17"/>
  <c r="X132" i="17"/>
  <c r="W132" i="17"/>
  <c r="V132" i="17"/>
  <c r="Y131" i="17"/>
  <c r="X131" i="17"/>
  <c r="W131" i="17"/>
  <c r="V131" i="17"/>
  <c r="Y130" i="17"/>
  <c r="X130" i="17"/>
  <c r="W130" i="17"/>
  <c r="V130" i="17"/>
  <c r="Y129" i="17"/>
  <c r="X129" i="17"/>
  <c r="W129" i="17"/>
  <c r="AA129" i="17" s="1"/>
  <c r="AE129" i="17" s="1"/>
  <c r="V129" i="17"/>
  <c r="D129" i="17"/>
  <c r="Y128" i="17"/>
  <c r="X128" i="17"/>
  <c r="W128" i="17"/>
  <c r="V128" i="17"/>
  <c r="Y127" i="17"/>
  <c r="X127" i="17"/>
  <c r="W127" i="17"/>
  <c r="V127" i="17"/>
  <c r="Y126" i="17"/>
  <c r="X126" i="17"/>
  <c r="W126" i="17"/>
  <c r="V126" i="17"/>
  <c r="Y125" i="17"/>
  <c r="X125" i="17"/>
  <c r="W125" i="17"/>
  <c r="V125" i="17"/>
  <c r="Y124" i="17"/>
  <c r="X124" i="17"/>
  <c r="W124" i="17"/>
  <c r="V124" i="17"/>
  <c r="Y123" i="17"/>
  <c r="X123" i="17"/>
  <c r="W123" i="17"/>
  <c r="V123" i="17"/>
  <c r="Y122" i="17"/>
  <c r="X122" i="17"/>
  <c r="W122" i="17"/>
  <c r="V122" i="17"/>
  <c r="Y121" i="17"/>
  <c r="X121" i="17"/>
  <c r="W121" i="17"/>
  <c r="V121" i="17"/>
  <c r="Y120" i="17"/>
  <c r="X120" i="17"/>
  <c r="W120" i="17"/>
  <c r="V120" i="17"/>
  <c r="Y119" i="17"/>
  <c r="X119" i="17"/>
  <c r="W119" i="17"/>
  <c r="V119" i="17"/>
  <c r="Y118" i="17"/>
  <c r="X118" i="17"/>
  <c r="W118" i="17"/>
  <c r="V118" i="17"/>
  <c r="Y117" i="17"/>
  <c r="X117" i="17"/>
  <c r="W117" i="17"/>
  <c r="V117" i="17"/>
  <c r="Y116" i="17"/>
  <c r="X116" i="17"/>
  <c r="W116" i="17"/>
  <c r="V116" i="17"/>
  <c r="Y115" i="17"/>
  <c r="X115" i="17"/>
  <c r="W115" i="17"/>
  <c r="V115" i="17"/>
  <c r="D115" i="17"/>
  <c r="Y114" i="17"/>
  <c r="X114" i="17"/>
  <c r="W114" i="17"/>
  <c r="V114" i="17"/>
  <c r="Y113" i="17"/>
  <c r="X113" i="17"/>
  <c r="W113" i="17"/>
  <c r="V113" i="17"/>
  <c r="Y112" i="17"/>
  <c r="X112" i="17"/>
  <c r="AB112" i="17" s="1"/>
  <c r="AF112" i="17" s="1"/>
  <c r="W112" i="17"/>
  <c r="V112" i="17"/>
  <c r="Z112" i="17" s="1"/>
  <c r="D112" i="17"/>
  <c r="Y111" i="17"/>
  <c r="X111" i="17"/>
  <c r="W111" i="17"/>
  <c r="V111" i="17"/>
  <c r="Y110" i="17"/>
  <c r="AC110" i="17" s="1"/>
  <c r="AG110" i="17" s="1"/>
  <c r="X110" i="17"/>
  <c r="AB110" i="17" s="1"/>
  <c r="AF110" i="17" s="1"/>
  <c r="W110" i="17"/>
  <c r="V110" i="17"/>
  <c r="Z110" i="17" s="1"/>
  <c r="D110" i="17"/>
  <c r="Y109" i="17"/>
  <c r="X109" i="17"/>
  <c r="W109" i="17"/>
  <c r="V109" i="17"/>
  <c r="Y108" i="17"/>
  <c r="X108" i="17"/>
  <c r="W108" i="17"/>
  <c r="V108" i="17"/>
  <c r="Y107" i="17"/>
  <c r="AC107" i="17" s="1"/>
  <c r="AG107" i="17" s="1"/>
  <c r="X107" i="17"/>
  <c r="W107" i="17"/>
  <c r="V107" i="17"/>
  <c r="D107" i="17"/>
  <c r="Y106" i="17"/>
  <c r="X106" i="17"/>
  <c r="W106" i="17"/>
  <c r="V106" i="17"/>
  <c r="Y105" i="17"/>
  <c r="X105" i="17"/>
  <c r="W105" i="17"/>
  <c r="V105" i="17"/>
  <c r="Y104" i="17"/>
  <c r="X104" i="17"/>
  <c r="W104" i="17"/>
  <c r="V104" i="17"/>
  <c r="Y103" i="17"/>
  <c r="X103" i="17"/>
  <c r="W103" i="17"/>
  <c r="V103" i="17"/>
  <c r="Y102" i="17"/>
  <c r="X102" i="17"/>
  <c r="W102" i="17"/>
  <c r="V102" i="17"/>
  <c r="Y101" i="17"/>
  <c r="X101" i="17"/>
  <c r="W101" i="17"/>
  <c r="V101" i="17"/>
  <c r="D101" i="17"/>
  <c r="Y100" i="17"/>
  <c r="X100" i="17"/>
  <c r="W100" i="17"/>
  <c r="V100" i="17"/>
  <c r="Y99" i="17"/>
  <c r="X99" i="17"/>
  <c r="W99" i="17"/>
  <c r="V99" i="17"/>
  <c r="Y98" i="17"/>
  <c r="X98" i="17"/>
  <c r="W98" i="17"/>
  <c r="V98" i="17"/>
  <c r="Y97" i="17"/>
  <c r="X97" i="17"/>
  <c r="W97" i="17"/>
  <c r="V97" i="17"/>
  <c r="Y96" i="17"/>
  <c r="X96" i="17"/>
  <c r="W96" i="17"/>
  <c r="V96" i="17"/>
  <c r="Y95" i="17"/>
  <c r="X95" i="17"/>
  <c r="W95" i="17"/>
  <c r="V95" i="17"/>
  <c r="Y94" i="17"/>
  <c r="X94" i="17"/>
  <c r="W94" i="17"/>
  <c r="V94" i="17"/>
  <c r="Y93" i="17"/>
  <c r="X93" i="17"/>
  <c r="W93" i="17"/>
  <c r="V93" i="17"/>
  <c r="Y92" i="17"/>
  <c r="X92" i="17"/>
  <c r="W92" i="17"/>
  <c r="V92" i="17"/>
  <c r="Y91" i="17"/>
  <c r="X91" i="17"/>
  <c r="W91" i="17"/>
  <c r="V91" i="17"/>
  <c r="Y90" i="17"/>
  <c r="X90" i="17"/>
  <c r="W90" i="17"/>
  <c r="V90" i="17"/>
  <c r="Y89" i="17"/>
  <c r="X89" i="17"/>
  <c r="W89" i="17"/>
  <c r="V89" i="17"/>
  <c r="Z89" i="17" s="1"/>
  <c r="D89" i="17"/>
  <c r="Y88" i="17"/>
  <c r="X88" i="17"/>
  <c r="W88" i="17"/>
  <c r="V88" i="17"/>
  <c r="Y87" i="17"/>
  <c r="X87" i="17"/>
  <c r="W87" i="17"/>
  <c r="V87" i="17"/>
  <c r="Y86" i="17"/>
  <c r="X86" i="17"/>
  <c r="W86" i="17"/>
  <c r="V86" i="17"/>
  <c r="Y85" i="17"/>
  <c r="X85" i="17"/>
  <c r="W85" i="17"/>
  <c r="V85" i="17"/>
  <c r="Y84" i="17"/>
  <c r="X84" i="17"/>
  <c r="W84" i="17"/>
  <c r="V84" i="17"/>
  <c r="Y83" i="17"/>
  <c r="X83" i="17"/>
  <c r="W83" i="17"/>
  <c r="AA83" i="17" s="1"/>
  <c r="AE83" i="17" s="1"/>
  <c r="V83" i="17"/>
  <c r="Z83" i="17" s="1"/>
  <c r="D83" i="17"/>
  <c r="Y82" i="17"/>
  <c r="X82" i="17"/>
  <c r="W82" i="17"/>
  <c r="V82" i="17"/>
  <c r="Y81" i="17"/>
  <c r="X81" i="17"/>
  <c r="W81" i="17"/>
  <c r="V81" i="17"/>
  <c r="Y80" i="17"/>
  <c r="X80" i="17"/>
  <c r="W80" i="17"/>
  <c r="V80" i="17"/>
  <c r="Y79" i="17"/>
  <c r="X79" i="17"/>
  <c r="W79" i="17"/>
  <c r="V79" i="17"/>
  <c r="Z79" i="17" s="1"/>
  <c r="D79" i="17"/>
  <c r="Y78" i="17"/>
  <c r="X78" i="17"/>
  <c r="W78" i="17"/>
  <c r="V78" i="17"/>
  <c r="Y77" i="17"/>
  <c r="X77" i="17"/>
  <c r="W77" i="17"/>
  <c r="V77" i="17"/>
  <c r="Y76" i="17"/>
  <c r="X76" i="17"/>
  <c r="W76" i="17"/>
  <c r="V76" i="17"/>
  <c r="Y75" i="17"/>
  <c r="X75" i="17"/>
  <c r="W75" i="17"/>
  <c r="V75" i="17"/>
  <c r="Y74" i="17"/>
  <c r="X74" i="17"/>
  <c r="W74" i="17"/>
  <c r="V74" i="17"/>
  <c r="Y73" i="17"/>
  <c r="X73" i="17"/>
  <c r="W73" i="17"/>
  <c r="V73" i="17"/>
  <c r="Y72" i="17"/>
  <c r="X72" i="17"/>
  <c r="W72" i="17"/>
  <c r="V72" i="17"/>
  <c r="Y71" i="17"/>
  <c r="AC71" i="17" s="1"/>
  <c r="AG71" i="17" s="1"/>
  <c r="X71" i="17"/>
  <c r="AB71" i="17" s="1"/>
  <c r="AF71" i="17" s="1"/>
  <c r="W71" i="17"/>
  <c r="V71" i="17"/>
  <c r="D71" i="17"/>
  <c r="Y70" i="17"/>
  <c r="X70" i="17"/>
  <c r="W70" i="17"/>
  <c r="V70" i="17"/>
  <c r="Y69" i="17"/>
  <c r="X69" i="17"/>
  <c r="W69" i="17"/>
  <c r="V69" i="17"/>
  <c r="Y68" i="17"/>
  <c r="X68" i="17"/>
  <c r="W68" i="17"/>
  <c r="V68" i="17"/>
  <c r="Y67" i="17"/>
  <c r="X67" i="17"/>
  <c r="W67" i="17"/>
  <c r="V67" i="17"/>
  <c r="Y66" i="17"/>
  <c r="X66" i="17"/>
  <c r="W66" i="17"/>
  <c r="V66" i="17"/>
  <c r="Y65" i="17"/>
  <c r="X65" i="17"/>
  <c r="W65" i="17"/>
  <c r="V65" i="17"/>
  <c r="Y64" i="17"/>
  <c r="X64" i="17"/>
  <c r="W64" i="17"/>
  <c r="V64" i="17"/>
  <c r="Y63" i="17"/>
  <c r="X63" i="17"/>
  <c r="W63" i="17"/>
  <c r="V63" i="17"/>
  <c r="D63" i="17"/>
  <c r="Y62" i="17"/>
  <c r="X62" i="17"/>
  <c r="W62" i="17"/>
  <c r="V62" i="17"/>
  <c r="Y61" i="17"/>
  <c r="X61" i="17"/>
  <c r="W61" i="17"/>
  <c r="V61" i="17"/>
  <c r="Y60" i="17"/>
  <c r="X60" i="17"/>
  <c r="W60" i="17"/>
  <c r="V60" i="17"/>
  <c r="Y59" i="17"/>
  <c r="X59" i="17"/>
  <c r="W59" i="17"/>
  <c r="V59" i="17"/>
  <c r="Y58" i="17"/>
  <c r="X58" i="17"/>
  <c r="W58" i="17"/>
  <c r="V58" i="17"/>
  <c r="Y57" i="17"/>
  <c r="X57" i="17"/>
  <c r="W57" i="17"/>
  <c r="V57" i="17"/>
  <c r="Y56" i="17"/>
  <c r="X56" i="17"/>
  <c r="W56" i="17"/>
  <c r="V56" i="17"/>
  <c r="Y55" i="17"/>
  <c r="X55" i="17"/>
  <c r="W55" i="17"/>
  <c r="V55" i="17"/>
  <c r="Y54" i="17"/>
  <c r="X54" i="17"/>
  <c r="W54" i="17"/>
  <c r="V54" i="17"/>
  <c r="Y53" i="17"/>
  <c r="X53" i="17"/>
  <c r="W53" i="17"/>
  <c r="V53" i="17"/>
  <c r="Y52" i="17"/>
  <c r="X52" i="17"/>
  <c r="W52" i="17"/>
  <c r="V52" i="17"/>
  <c r="Y51" i="17"/>
  <c r="X51" i="17"/>
  <c r="W51" i="17"/>
  <c r="AA51" i="17" s="1"/>
  <c r="AE51" i="17" s="1"/>
  <c r="V51" i="17"/>
  <c r="Z51" i="17" s="1"/>
  <c r="D51" i="17"/>
  <c r="Y50" i="17"/>
  <c r="X50" i="17"/>
  <c r="W50" i="17"/>
  <c r="V50" i="17"/>
  <c r="Y49" i="17"/>
  <c r="AC49" i="17" s="1"/>
  <c r="AG49" i="17" s="1"/>
  <c r="X49" i="17"/>
  <c r="W49" i="17"/>
  <c r="AA49" i="17" s="1"/>
  <c r="AE49" i="17" s="1"/>
  <c r="V49" i="17"/>
  <c r="D49" i="17"/>
  <c r="Y48" i="17"/>
  <c r="X48" i="17"/>
  <c r="W48" i="17"/>
  <c r="V48" i="17"/>
  <c r="Y47" i="17"/>
  <c r="X47" i="17"/>
  <c r="W47" i="17"/>
  <c r="V47" i="17"/>
  <c r="Y46" i="17"/>
  <c r="X46" i="17"/>
  <c r="W46" i="17"/>
  <c r="V46" i="17"/>
  <c r="Y45" i="17"/>
  <c r="X45" i="17"/>
  <c r="W45" i="17"/>
  <c r="V45" i="17"/>
  <c r="Y44" i="17"/>
  <c r="X44" i="17"/>
  <c r="W44" i="17"/>
  <c r="AA44" i="17" s="1"/>
  <c r="AE44" i="17" s="1"/>
  <c r="V44" i="17"/>
  <c r="Z44" i="17" s="1"/>
  <c r="D44" i="17"/>
  <c r="Y43" i="17"/>
  <c r="X43" i="17"/>
  <c r="W43" i="17"/>
  <c r="V43" i="17"/>
  <c r="Y42" i="17"/>
  <c r="X42" i="17"/>
  <c r="W42" i="17"/>
  <c r="V42" i="17"/>
  <c r="Y41" i="17"/>
  <c r="X41" i="17"/>
  <c r="W41" i="17"/>
  <c r="V41" i="17"/>
  <c r="Y40" i="17"/>
  <c r="X40" i="17"/>
  <c r="W40" i="17"/>
  <c r="V40" i="17"/>
  <c r="Y39" i="17"/>
  <c r="X39" i="17"/>
  <c r="W39" i="17"/>
  <c r="V39" i="17"/>
  <c r="Y38" i="17"/>
  <c r="X38" i="17"/>
  <c r="W38" i="17"/>
  <c r="V38" i="17"/>
  <c r="Y37" i="17"/>
  <c r="X37" i="17"/>
  <c r="W37" i="17"/>
  <c r="V37" i="17"/>
  <c r="Y36" i="17"/>
  <c r="X36" i="17"/>
  <c r="W36" i="17"/>
  <c r="V36" i="17"/>
  <c r="Y35" i="17"/>
  <c r="X35" i="17"/>
  <c r="W35" i="17"/>
  <c r="V35" i="17"/>
  <c r="Y34" i="17"/>
  <c r="X34" i="17"/>
  <c r="W34" i="17"/>
  <c r="V34" i="17"/>
  <c r="Y33" i="17"/>
  <c r="X33" i="17"/>
  <c r="W33" i="17"/>
  <c r="V33" i="17"/>
  <c r="Y32" i="17"/>
  <c r="X32" i="17"/>
  <c r="W32" i="17"/>
  <c r="V32" i="17"/>
  <c r="Y31" i="17"/>
  <c r="X31" i="17"/>
  <c r="W31" i="17"/>
  <c r="V31" i="17"/>
  <c r="Y30" i="17"/>
  <c r="X30" i="17"/>
  <c r="W30" i="17"/>
  <c r="V30" i="17"/>
  <c r="Y29" i="17"/>
  <c r="X29" i="17"/>
  <c r="W29" i="17"/>
  <c r="V29" i="17"/>
  <c r="Y28" i="17"/>
  <c r="X28" i="17"/>
  <c r="W28" i="17"/>
  <c r="V28" i="17"/>
  <c r="Y27" i="17"/>
  <c r="X27" i="17"/>
  <c r="W27" i="17"/>
  <c r="V27" i="17"/>
  <c r="Y26" i="17"/>
  <c r="X26" i="17"/>
  <c r="W26" i="17"/>
  <c r="V26" i="17"/>
  <c r="Y25" i="17"/>
  <c r="X25" i="17"/>
  <c r="W25" i="17"/>
  <c r="V25" i="17"/>
  <c r="Y24" i="17"/>
  <c r="AC24" i="17" s="1"/>
  <c r="AG24" i="17" s="1"/>
  <c r="X24" i="17"/>
  <c r="W24" i="17"/>
  <c r="V24" i="17"/>
  <c r="D24" i="17"/>
  <c r="Y23" i="17"/>
  <c r="X23" i="17"/>
  <c r="W23" i="17"/>
  <c r="V23" i="17"/>
  <c r="Y22" i="17"/>
  <c r="X22" i="17"/>
  <c r="W22" i="17"/>
  <c r="V22" i="17"/>
  <c r="Y21" i="17"/>
  <c r="X21" i="17"/>
  <c r="W21" i="17"/>
  <c r="V21" i="17"/>
  <c r="Y20" i="17"/>
  <c r="X20" i="17"/>
  <c r="W20" i="17"/>
  <c r="V20" i="17"/>
  <c r="Y19" i="17"/>
  <c r="X19" i="17"/>
  <c r="W19" i="17"/>
  <c r="V19" i="17"/>
  <c r="Y18" i="17"/>
  <c r="X18" i="17"/>
  <c r="W18" i="17"/>
  <c r="V18" i="17"/>
  <c r="Y17" i="17"/>
  <c r="X17" i="17"/>
  <c r="W17" i="17"/>
  <c r="V17" i="17"/>
  <c r="Y16" i="17"/>
  <c r="X16" i="17"/>
  <c r="W16" i="17"/>
  <c r="V16" i="17"/>
  <c r="Y15" i="17"/>
  <c r="X15" i="17"/>
  <c r="W15" i="17"/>
  <c r="V15" i="17"/>
  <c r="Y14" i="17"/>
  <c r="X14" i="17"/>
  <c r="W14" i="17"/>
  <c r="V14" i="17"/>
  <c r="Y13" i="17"/>
  <c r="X13" i="17"/>
  <c r="W13" i="17"/>
  <c r="V13" i="17"/>
  <c r="Y12" i="17"/>
  <c r="X12" i="17"/>
  <c r="W12" i="17"/>
  <c r="V12" i="17"/>
  <c r="D12" i="17"/>
  <c r="Y142" i="15"/>
  <c r="X142" i="15"/>
  <c r="W142" i="15"/>
  <c r="V142" i="15"/>
  <c r="Y141" i="15"/>
  <c r="X141" i="15"/>
  <c r="W141" i="15"/>
  <c r="AA141" i="15" s="1"/>
  <c r="AE141" i="15" s="1"/>
  <c r="V141" i="15"/>
  <c r="D141" i="15"/>
  <c r="Y140" i="15"/>
  <c r="X140" i="15"/>
  <c r="W140" i="15"/>
  <c r="V140" i="15"/>
  <c r="Y139" i="15"/>
  <c r="X139" i="15"/>
  <c r="W139" i="15"/>
  <c r="V139" i="15"/>
  <c r="Y138" i="15"/>
  <c r="X138" i="15"/>
  <c r="W138" i="15"/>
  <c r="V138" i="15"/>
  <c r="Y137" i="15"/>
  <c r="X137" i="15"/>
  <c r="W137" i="15"/>
  <c r="AA137" i="15" s="1"/>
  <c r="AE137" i="15" s="1"/>
  <c r="V137" i="15"/>
  <c r="D137" i="15"/>
  <c r="Y136" i="15"/>
  <c r="X136" i="15"/>
  <c r="W136" i="15"/>
  <c r="V136" i="15"/>
  <c r="Y135" i="15"/>
  <c r="AC135" i="15" s="1"/>
  <c r="AG135" i="15" s="1"/>
  <c r="X135" i="15"/>
  <c r="W135" i="15"/>
  <c r="V135" i="15"/>
  <c r="D135" i="15"/>
  <c r="Y134" i="15"/>
  <c r="X134" i="15"/>
  <c r="W134" i="15"/>
  <c r="V134" i="15"/>
  <c r="Y133" i="15"/>
  <c r="X133" i="15"/>
  <c r="W133" i="15"/>
  <c r="AA133" i="15" s="1"/>
  <c r="AE133" i="15" s="1"/>
  <c r="V133" i="15"/>
  <c r="D133" i="15"/>
  <c r="Y132" i="15"/>
  <c r="X132" i="15"/>
  <c r="W132" i="15"/>
  <c r="V132" i="15"/>
  <c r="Y131" i="15"/>
  <c r="AC131" i="15" s="1"/>
  <c r="AG131" i="15" s="1"/>
  <c r="X131" i="15"/>
  <c r="W131" i="15"/>
  <c r="AA131" i="15" s="1"/>
  <c r="AE131" i="15" s="1"/>
  <c r="V131" i="15"/>
  <c r="Y130" i="15"/>
  <c r="X130" i="15"/>
  <c r="W130" i="15"/>
  <c r="V130" i="15"/>
  <c r="Y128" i="15"/>
  <c r="AC128" i="15" s="1"/>
  <c r="AG128" i="15" s="1"/>
  <c r="X128" i="15"/>
  <c r="W128" i="15"/>
  <c r="V128" i="15"/>
  <c r="Y127" i="15"/>
  <c r="X127" i="15"/>
  <c r="W127" i="15"/>
  <c r="V127" i="15"/>
  <c r="Y126" i="15"/>
  <c r="X126" i="15"/>
  <c r="W126" i="15"/>
  <c r="V126" i="15"/>
  <c r="Y125" i="15"/>
  <c r="X125" i="15"/>
  <c r="W125" i="15"/>
  <c r="V125" i="15"/>
  <c r="Y124" i="15"/>
  <c r="X124" i="15"/>
  <c r="W124" i="15"/>
  <c r="V124" i="15"/>
  <c r="Y123" i="15"/>
  <c r="X123" i="15"/>
  <c r="W123" i="15"/>
  <c r="V123" i="15"/>
  <c r="Y122" i="15"/>
  <c r="X122" i="15"/>
  <c r="W122" i="15"/>
  <c r="V122" i="15"/>
  <c r="Y121" i="15"/>
  <c r="X121" i="15"/>
  <c r="W121" i="15"/>
  <c r="V121" i="15"/>
  <c r="Y120" i="15"/>
  <c r="X120" i="15"/>
  <c r="W120" i="15"/>
  <c r="V120" i="15"/>
  <c r="Y119" i="15"/>
  <c r="X119" i="15"/>
  <c r="W119" i="15"/>
  <c r="V119" i="15"/>
  <c r="Y118" i="15"/>
  <c r="AC118" i="15" s="1"/>
  <c r="AG118" i="15" s="1"/>
  <c r="X118" i="15"/>
  <c r="W118" i="15"/>
  <c r="V118" i="15"/>
  <c r="D118" i="15"/>
  <c r="Y117" i="15"/>
  <c r="X117" i="15"/>
  <c r="W117" i="15"/>
  <c r="V117" i="15"/>
  <c r="Y116" i="15"/>
  <c r="X116" i="15"/>
  <c r="W116" i="15"/>
  <c r="AA116" i="15" s="1"/>
  <c r="AE116" i="15" s="1"/>
  <c r="V116" i="15"/>
  <c r="D116" i="15"/>
  <c r="Y115" i="15"/>
  <c r="AC111" i="15" s="1"/>
  <c r="AG111" i="15" s="1"/>
  <c r="X115" i="15"/>
  <c r="AB111" i="15" s="1"/>
  <c r="AF111" i="15" s="1"/>
  <c r="W115" i="15"/>
  <c r="AA111" i="15" s="1"/>
  <c r="AE111" i="15" s="1"/>
  <c r="V115" i="15"/>
  <c r="Z111" i="15" s="1"/>
  <c r="Y110" i="15"/>
  <c r="X110" i="15"/>
  <c r="W110" i="15"/>
  <c r="V110" i="15"/>
  <c r="Y109" i="15"/>
  <c r="X109" i="15"/>
  <c r="W109" i="15"/>
  <c r="AA109" i="15" s="1"/>
  <c r="AE109" i="15" s="1"/>
  <c r="V109" i="15"/>
  <c r="D109" i="15"/>
  <c r="Y108" i="15"/>
  <c r="X108" i="15"/>
  <c r="W108" i="15"/>
  <c r="V108" i="15"/>
  <c r="Y107" i="15"/>
  <c r="X107" i="15"/>
  <c r="W107" i="15"/>
  <c r="V107" i="15"/>
  <c r="Y106" i="15"/>
  <c r="X106" i="15"/>
  <c r="W106" i="15"/>
  <c r="V106" i="15"/>
  <c r="Y105" i="15"/>
  <c r="X105" i="15"/>
  <c r="W105" i="15"/>
  <c r="AA105" i="15" s="1"/>
  <c r="AE105" i="15" s="1"/>
  <c r="V105" i="15"/>
  <c r="D105" i="15"/>
  <c r="Y104" i="15"/>
  <c r="X104" i="15"/>
  <c r="W104" i="15"/>
  <c r="V104" i="15"/>
  <c r="Y103" i="15"/>
  <c r="X103" i="15"/>
  <c r="W103" i="15"/>
  <c r="V103" i="15"/>
  <c r="Y102" i="15"/>
  <c r="X102" i="15"/>
  <c r="W102" i="15"/>
  <c r="V102" i="15"/>
  <c r="Y101" i="15"/>
  <c r="X101" i="15"/>
  <c r="W101" i="15"/>
  <c r="V101" i="15"/>
  <c r="Y100" i="15"/>
  <c r="X100" i="15"/>
  <c r="W100" i="15"/>
  <c r="V100" i="15"/>
  <c r="Y99" i="15"/>
  <c r="X99" i="15"/>
  <c r="W99" i="15"/>
  <c r="AA99" i="15" s="1"/>
  <c r="AE99" i="15" s="1"/>
  <c r="V99" i="15"/>
  <c r="D99" i="15"/>
  <c r="Y98" i="15"/>
  <c r="X98" i="15"/>
  <c r="W98" i="15"/>
  <c r="V98" i="15"/>
  <c r="Y97" i="15"/>
  <c r="X97" i="15"/>
  <c r="W97" i="15"/>
  <c r="V97" i="15"/>
  <c r="Y96" i="15"/>
  <c r="X96" i="15"/>
  <c r="W96" i="15"/>
  <c r="V96" i="15"/>
  <c r="Y95" i="15"/>
  <c r="X95" i="15"/>
  <c r="W95" i="15"/>
  <c r="V95" i="15"/>
  <c r="Y94" i="15"/>
  <c r="X94" i="15"/>
  <c r="W94" i="15"/>
  <c r="V94" i="15"/>
  <c r="D94" i="15"/>
  <c r="Y93" i="15"/>
  <c r="X93" i="15"/>
  <c r="W93" i="15"/>
  <c r="V93" i="15"/>
  <c r="Y92" i="15"/>
  <c r="X92" i="15"/>
  <c r="W92" i="15"/>
  <c r="V92" i="15"/>
  <c r="Y91" i="15"/>
  <c r="X91" i="15"/>
  <c r="W91" i="15"/>
  <c r="V91" i="15"/>
  <c r="Y90" i="15"/>
  <c r="X90" i="15"/>
  <c r="W90" i="15"/>
  <c r="V90" i="15"/>
  <c r="Y89" i="15"/>
  <c r="X89" i="15"/>
  <c r="W89" i="15"/>
  <c r="V89" i="15"/>
  <c r="Y88" i="15"/>
  <c r="X88" i="15"/>
  <c r="W88" i="15"/>
  <c r="V88" i="15"/>
  <c r="Y87" i="15"/>
  <c r="X87" i="15"/>
  <c r="W87" i="15"/>
  <c r="V87" i="15"/>
  <c r="Y86" i="15"/>
  <c r="X86" i="15"/>
  <c r="W86" i="15"/>
  <c r="V86" i="15"/>
  <c r="Y85" i="15"/>
  <c r="X85" i="15"/>
  <c r="W85" i="15"/>
  <c r="V85" i="15"/>
  <c r="Y84" i="15"/>
  <c r="X84" i="15"/>
  <c r="W84" i="15"/>
  <c r="V84" i="15"/>
  <c r="Y83" i="15"/>
  <c r="X83" i="15"/>
  <c r="W83" i="15"/>
  <c r="V83" i="15"/>
  <c r="Y82" i="15"/>
  <c r="X82" i="15"/>
  <c r="W82" i="15"/>
  <c r="V82" i="15"/>
  <c r="Z82" i="15" s="1"/>
  <c r="D82" i="15"/>
  <c r="Y81" i="15"/>
  <c r="X81" i="15"/>
  <c r="W81" i="15"/>
  <c r="V81" i="15"/>
  <c r="Y80" i="15"/>
  <c r="X80" i="15"/>
  <c r="W80" i="15"/>
  <c r="V80" i="15"/>
  <c r="Y79" i="15"/>
  <c r="X79" i="15"/>
  <c r="W79" i="15"/>
  <c r="V79" i="15"/>
  <c r="Y78" i="15"/>
  <c r="X78" i="15"/>
  <c r="W78" i="15"/>
  <c r="V78" i="15"/>
  <c r="Y77" i="15"/>
  <c r="X77" i="15"/>
  <c r="W77" i="15"/>
  <c r="V77" i="15"/>
  <c r="Y76" i="15"/>
  <c r="X76" i="15"/>
  <c r="W76" i="15"/>
  <c r="AA76" i="15" s="1"/>
  <c r="AE76" i="15" s="1"/>
  <c r="V76" i="15"/>
  <c r="Z76" i="15" s="1"/>
  <c r="Y75" i="15"/>
  <c r="X75" i="15"/>
  <c r="W75" i="15"/>
  <c r="V75" i="15"/>
  <c r="Y72" i="15"/>
  <c r="X72" i="15"/>
  <c r="W72" i="15"/>
  <c r="V72" i="15"/>
  <c r="Y71" i="15"/>
  <c r="X71" i="15"/>
  <c r="W71" i="15"/>
  <c r="V71" i="15"/>
  <c r="Y70" i="15"/>
  <c r="X70" i="15"/>
  <c r="W70" i="15"/>
  <c r="V70" i="15"/>
  <c r="Y69" i="15"/>
  <c r="X69" i="15"/>
  <c r="W69" i="15"/>
  <c r="V69" i="15"/>
  <c r="Y68" i="15"/>
  <c r="X68" i="15"/>
  <c r="W68" i="15"/>
  <c r="V68" i="15"/>
  <c r="Y67" i="15"/>
  <c r="X67" i="15"/>
  <c r="W67" i="15"/>
  <c r="V67" i="15"/>
  <c r="Y66" i="15"/>
  <c r="AC66" i="15" s="1"/>
  <c r="AG66" i="15" s="1"/>
  <c r="X66" i="15"/>
  <c r="W66" i="15"/>
  <c r="V66" i="15"/>
  <c r="D66" i="15"/>
  <c r="Y65" i="15"/>
  <c r="X65" i="15"/>
  <c r="W65" i="15"/>
  <c r="V65" i="15"/>
  <c r="Y64" i="15"/>
  <c r="X64" i="15"/>
  <c r="W64" i="15"/>
  <c r="V64" i="15"/>
  <c r="Z64" i="15" s="1"/>
  <c r="D64" i="15"/>
  <c r="Y63" i="15"/>
  <c r="X63" i="15"/>
  <c r="W63" i="15"/>
  <c r="V63" i="15"/>
  <c r="Y62" i="15"/>
  <c r="X62" i="15"/>
  <c r="W62" i="15"/>
  <c r="V62" i="15"/>
  <c r="Y61" i="15"/>
  <c r="X61" i="15"/>
  <c r="W61" i="15"/>
  <c r="AA61" i="15" s="1"/>
  <c r="AE61" i="15" s="1"/>
  <c r="V61" i="15"/>
  <c r="Z61" i="15" s="1"/>
  <c r="D61" i="15"/>
  <c r="Y60" i="15"/>
  <c r="X60" i="15"/>
  <c r="W60" i="15"/>
  <c r="V60" i="15"/>
  <c r="Y59" i="15"/>
  <c r="X59" i="15"/>
  <c r="W59" i="15"/>
  <c r="V59" i="15"/>
  <c r="Y58" i="15"/>
  <c r="X58" i="15"/>
  <c r="W58" i="15"/>
  <c r="V58" i="15"/>
  <c r="Y57" i="15"/>
  <c r="X57" i="15"/>
  <c r="W57" i="15"/>
  <c r="V57" i="15"/>
  <c r="Y56" i="15"/>
  <c r="X56" i="15"/>
  <c r="W56" i="15"/>
  <c r="V56" i="15"/>
  <c r="Y55" i="15"/>
  <c r="X55" i="15"/>
  <c r="W55" i="15"/>
  <c r="V55" i="15"/>
  <c r="Y54" i="15"/>
  <c r="X54" i="15"/>
  <c r="W54" i="15"/>
  <c r="V54" i="15"/>
  <c r="Y53" i="15"/>
  <c r="AC53" i="15" s="1"/>
  <c r="AG53" i="15" s="1"/>
  <c r="X53" i="15"/>
  <c r="W53" i="15"/>
  <c r="V53" i="15"/>
  <c r="D53" i="15"/>
  <c r="Y52" i="15"/>
  <c r="X52" i="15"/>
  <c r="W52" i="15"/>
  <c r="V52" i="15"/>
  <c r="Y51" i="15"/>
  <c r="X51" i="15"/>
  <c r="W51" i="15"/>
  <c r="V51" i="15"/>
  <c r="Y50" i="15"/>
  <c r="X50" i="15"/>
  <c r="W50" i="15"/>
  <c r="V50" i="15"/>
  <c r="Y49" i="15"/>
  <c r="X49" i="15"/>
  <c r="W49" i="15"/>
  <c r="V49" i="15"/>
  <c r="Y48" i="15"/>
  <c r="X48" i="15"/>
  <c r="W48" i="15"/>
  <c r="AA48" i="15" s="1"/>
  <c r="AE48" i="15" s="1"/>
  <c r="V48" i="15"/>
  <c r="Z48" i="15" s="1"/>
  <c r="D48" i="15"/>
  <c r="Y47" i="15"/>
  <c r="X47" i="15"/>
  <c r="W47" i="15"/>
  <c r="V47" i="15"/>
  <c r="Y46" i="15"/>
  <c r="X46" i="15"/>
  <c r="W46" i="15"/>
  <c r="V46" i="15"/>
  <c r="Y45" i="15"/>
  <c r="X45" i="15"/>
  <c r="W45" i="15"/>
  <c r="V45" i="15"/>
  <c r="Y44" i="15"/>
  <c r="X44" i="15"/>
  <c r="W44" i="15"/>
  <c r="V44" i="15"/>
  <c r="Y43" i="15"/>
  <c r="X43" i="15"/>
  <c r="W43" i="15"/>
  <c r="V43" i="15"/>
  <c r="Y42" i="15"/>
  <c r="X42" i="15"/>
  <c r="W42" i="15"/>
  <c r="V42" i="15"/>
  <c r="Y41" i="15"/>
  <c r="X41" i="15"/>
  <c r="W41" i="15"/>
  <c r="V41" i="15"/>
  <c r="Y40" i="15"/>
  <c r="AC40" i="15" s="1"/>
  <c r="AG40" i="15" s="1"/>
  <c r="X40" i="15"/>
  <c r="W40" i="15"/>
  <c r="V40" i="15"/>
  <c r="D40" i="15"/>
  <c r="Y39" i="15"/>
  <c r="X39" i="15"/>
  <c r="W39" i="15"/>
  <c r="V39" i="15"/>
  <c r="Y38" i="15"/>
  <c r="X38" i="15"/>
  <c r="W38" i="15"/>
  <c r="V38" i="15"/>
  <c r="Y37" i="15"/>
  <c r="X37" i="15"/>
  <c r="W37" i="15"/>
  <c r="V37" i="15"/>
  <c r="Y36" i="15"/>
  <c r="X36" i="15"/>
  <c r="W36" i="15"/>
  <c r="V36" i="15"/>
  <c r="Y35" i="15"/>
  <c r="X35" i="15"/>
  <c r="W35" i="15"/>
  <c r="V35" i="15"/>
  <c r="Y34" i="15"/>
  <c r="X34" i="15"/>
  <c r="W34" i="15"/>
  <c r="V34" i="15"/>
  <c r="Y33" i="15"/>
  <c r="X33" i="15"/>
  <c r="W33" i="15"/>
  <c r="V33" i="15"/>
  <c r="Y32" i="15"/>
  <c r="X32" i="15"/>
  <c r="W32" i="15"/>
  <c r="V32" i="15"/>
  <c r="Y31" i="15"/>
  <c r="X31" i="15"/>
  <c r="W31" i="15"/>
  <c r="V31" i="15"/>
  <c r="Y30" i="15"/>
  <c r="X30" i="15"/>
  <c r="W30" i="15"/>
  <c r="V30" i="15"/>
  <c r="Y29" i="15"/>
  <c r="X29" i="15"/>
  <c r="W29" i="15"/>
  <c r="V29" i="15"/>
  <c r="Y28" i="15"/>
  <c r="X28" i="15"/>
  <c r="W28" i="15"/>
  <c r="V28" i="15"/>
  <c r="D28" i="15"/>
  <c r="Y27" i="15"/>
  <c r="X27" i="15"/>
  <c r="W27" i="15"/>
  <c r="V27" i="15"/>
  <c r="Y26" i="15"/>
  <c r="X26" i="15"/>
  <c r="W26" i="15"/>
  <c r="V26" i="15"/>
  <c r="Y25" i="15"/>
  <c r="X25" i="15"/>
  <c r="W25" i="15"/>
  <c r="V25" i="15"/>
  <c r="Y24" i="15"/>
  <c r="X24" i="15"/>
  <c r="W24" i="15"/>
  <c r="V24" i="15"/>
  <c r="Y23" i="15"/>
  <c r="X23" i="15"/>
  <c r="W23" i="15"/>
  <c r="V23" i="15"/>
  <c r="Y22" i="15"/>
  <c r="X22" i="15"/>
  <c r="W22" i="15"/>
  <c r="V22" i="15"/>
  <c r="Y21" i="15"/>
  <c r="AC21" i="15" s="1"/>
  <c r="AG21" i="15" s="1"/>
  <c r="X21" i="15"/>
  <c r="W21" i="15"/>
  <c r="V21" i="15"/>
  <c r="D21" i="15"/>
  <c r="Y18" i="15"/>
  <c r="X18" i="15"/>
  <c r="W18" i="15"/>
  <c r="V18" i="15"/>
  <c r="Y17" i="15"/>
  <c r="X17" i="15"/>
  <c r="W17" i="15"/>
  <c r="V17" i="15"/>
  <c r="Y16" i="15"/>
  <c r="X16" i="15"/>
  <c r="W16" i="15"/>
  <c r="V16" i="15"/>
  <c r="Y15" i="15"/>
  <c r="X15" i="15"/>
  <c r="W15" i="15"/>
  <c r="V15" i="15"/>
  <c r="Y14" i="15"/>
  <c r="X14" i="15"/>
  <c r="W14" i="15"/>
  <c r="V14" i="15"/>
  <c r="Y13" i="15"/>
  <c r="X13" i="15"/>
  <c r="W13" i="15"/>
  <c r="V13" i="15"/>
  <c r="Y12" i="15"/>
  <c r="AC12" i="15" s="1"/>
  <c r="AG12" i="15" s="1"/>
  <c r="X12" i="15"/>
  <c r="W12" i="15"/>
  <c r="V12" i="15"/>
  <c r="D12" i="15"/>
  <c r="AB66" i="15" l="1"/>
  <c r="AF66" i="15" s="1"/>
  <c r="Z28" i="15"/>
  <c r="AB48" i="15"/>
  <c r="AF48" i="15" s="1"/>
  <c r="AB61" i="15"/>
  <c r="AF61" i="15" s="1"/>
  <c r="AA64" i="15"/>
  <c r="AE64" i="15" s="1"/>
  <c r="AB76" i="15"/>
  <c r="AF76" i="15" s="1"/>
  <c r="AA82" i="15"/>
  <c r="AE82" i="15" s="1"/>
  <c r="AC99" i="15"/>
  <c r="AG99" i="15" s="1"/>
  <c r="AC109" i="15"/>
  <c r="AG109" i="15" s="1"/>
  <c r="AA128" i="15"/>
  <c r="AE128" i="15" s="1"/>
  <c r="AC141" i="15"/>
  <c r="AG141" i="15" s="1"/>
  <c r="Z12" i="17"/>
  <c r="AH12" i="17" s="1"/>
  <c r="AI12" i="17" s="1"/>
  <c r="AJ12" i="17" s="1"/>
  <c r="AB44" i="17"/>
  <c r="AF44" i="17" s="1"/>
  <c r="AB51" i="17"/>
  <c r="AF51" i="17" s="1"/>
  <c r="AA63" i="17"/>
  <c r="AE63" i="17" s="1"/>
  <c r="AA79" i="17"/>
  <c r="AE79" i="17" s="1"/>
  <c r="AB83" i="17"/>
  <c r="AF83" i="17" s="1"/>
  <c r="Z101" i="17"/>
  <c r="AH101" i="17" s="1"/>
  <c r="AI101" i="17" s="1"/>
  <c r="AJ101" i="17" s="1"/>
  <c r="AA112" i="17"/>
  <c r="AE112" i="17" s="1"/>
  <c r="Z115" i="17"/>
  <c r="AC129" i="17"/>
  <c r="AG129" i="17" s="1"/>
  <c r="AA135" i="17"/>
  <c r="AE135" i="17" s="1"/>
  <c r="AB139" i="17"/>
  <c r="AF139" i="17" s="1"/>
  <c r="AA151" i="17"/>
  <c r="AE151" i="17" s="1"/>
  <c r="AA155" i="17"/>
  <c r="AE155" i="17" s="1"/>
  <c r="Z40" i="15"/>
  <c r="AC48" i="15"/>
  <c r="AG48" i="15" s="1"/>
  <c r="Z53" i="15"/>
  <c r="AC61" i="15"/>
  <c r="AG61" i="15" s="1"/>
  <c r="AB64" i="15"/>
  <c r="AF64" i="15" s="1"/>
  <c r="AC76" i="15"/>
  <c r="AG76" i="15" s="1"/>
  <c r="AB82" i="15"/>
  <c r="AF82" i="15" s="1"/>
  <c r="AA94" i="15"/>
  <c r="AE94" i="15" s="1"/>
  <c r="AC105" i="15"/>
  <c r="AG105" i="15" s="1"/>
  <c r="AC116" i="15"/>
  <c r="AG116" i="15" s="1"/>
  <c r="AC133" i="15"/>
  <c r="AG133" i="15" s="1"/>
  <c r="AC137" i="15"/>
  <c r="AG137" i="15" s="1"/>
  <c r="AA139" i="15"/>
  <c r="AE139" i="15" s="1"/>
  <c r="AA12" i="17"/>
  <c r="AE12" i="17" s="1"/>
  <c r="AC44" i="17"/>
  <c r="AG44" i="17" s="1"/>
  <c r="Z49" i="17"/>
  <c r="AC51" i="17"/>
  <c r="AG51" i="17" s="1"/>
  <c r="AG172" i="17" s="1"/>
  <c r="AB63" i="17"/>
  <c r="AF63" i="17" s="1"/>
  <c r="AB79" i="17"/>
  <c r="AF79" i="17" s="1"/>
  <c r="AC83" i="17"/>
  <c r="AG83" i="17" s="1"/>
  <c r="AB89" i="17"/>
  <c r="AF89" i="17" s="1"/>
  <c r="AA101" i="17"/>
  <c r="AE101" i="17" s="1"/>
  <c r="Z107" i="17"/>
  <c r="AH107" i="17" s="1"/>
  <c r="AI107" i="17" s="1"/>
  <c r="AJ107" i="17" s="1"/>
  <c r="AA115" i="17"/>
  <c r="AE115" i="17" s="1"/>
  <c r="AB135" i="17"/>
  <c r="AF135" i="17" s="1"/>
  <c r="AB151" i="17"/>
  <c r="AF151" i="17" s="1"/>
  <c r="AB155" i="17"/>
  <c r="AF155" i="17" s="1"/>
  <c r="Z164" i="17"/>
  <c r="Z12" i="15"/>
  <c r="AH12" i="15" s="1"/>
  <c r="AI12" i="15" s="1"/>
  <c r="AJ12" i="15" s="1"/>
  <c r="AA21" i="15"/>
  <c r="AE21" i="15" s="1"/>
  <c r="AA53" i="15"/>
  <c r="AE53" i="15" s="1"/>
  <c r="AC64" i="15"/>
  <c r="AG64" i="15" s="1"/>
  <c r="Z66" i="15"/>
  <c r="AC82" i="15"/>
  <c r="AG82" i="15" s="1"/>
  <c r="AA118" i="15"/>
  <c r="AE118" i="15" s="1"/>
  <c r="AA135" i="15"/>
  <c r="AE135" i="15" s="1"/>
  <c r="AB12" i="17"/>
  <c r="AF12" i="17" s="1"/>
  <c r="AA24" i="17"/>
  <c r="AE24" i="17" s="1"/>
  <c r="AC63" i="17"/>
  <c r="AG63" i="17" s="1"/>
  <c r="Z71" i="17"/>
  <c r="AC79" i="17"/>
  <c r="AG79" i="17" s="1"/>
  <c r="AC89" i="17"/>
  <c r="AG89" i="17" s="1"/>
  <c r="AB101" i="17"/>
  <c r="AF101" i="17" s="1"/>
  <c r="AA107" i="17"/>
  <c r="AE107" i="17" s="1"/>
  <c r="AC112" i="17"/>
  <c r="AG112" i="17" s="1"/>
  <c r="AB115" i="17"/>
  <c r="AF115" i="17" s="1"/>
  <c r="AC135" i="17"/>
  <c r="AG135" i="17" s="1"/>
  <c r="AC155" i="17"/>
  <c r="AG155" i="17" s="1"/>
  <c r="Z160" i="17"/>
  <c r="AA164" i="17"/>
  <c r="AE164" i="17" s="1"/>
  <c r="Z21" i="15"/>
  <c r="AA12" i="15"/>
  <c r="AE12" i="15" s="1"/>
  <c r="AB21" i="15"/>
  <c r="AF21" i="15" s="1"/>
  <c r="AC28" i="15"/>
  <c r="AG28" i="15" s="1"/>
  <c r="AB40" i="15"/>
  <c r="AF40" i="15" s="1"/>
  <c r="AA66" i="15"/>
  <c r="AE66" i="15" s="1"/>
  <c r="AC94" i="15"/>
  <c r="AG94" i="15" s="1"/>
  <c r="AC139" i="15"/>
  <c r="AG139" i="15" s="1"/>
  <c r="AB24" i="17"/>
  <c r="AF24" i="17" s="1"/>
  <c r="AB49" i="17"/>
  <c r="AF49" i="17" s="1"/>
  <c r="AA71" i="17"/>
  <c r="AE71" i="17" s="1"/>
  <c r="AC101" i="17"/>
  <c r="AG101" i="17" s="1"/>
  <c r="AB107" i="17"/>
  <c r="AF107" i="17" s="1"/>
  <c r="AA110" i="17"/>
  <c r="AE110" i="17" s="1"/>
  <c r="AC115" i="17"/>
  <c r="AG115" i="17" s="1"/>
  <c r="Z129" i="17"/>
  <c r="AA153" i="17"/>
  <c r="AE153" i="17" s="1"/>
  <c r="AA160" i="17"/>
  <c r="AE160" i="17" s="1"/>
  <c r="AB164" i="17"/>
  <c r="AF164" i="17" s="1"/>
  <c r="AB12" i="15"/>
  <c r="AF12" i="15" s="1"/>
  <c r="AD111" i="15"/>
  <c r="AH111" i="15"/>
  <c r="AI111" i="15" s="1"/>
  <c r="AJ111" i="15" s="1"/>
  <c r="AA28" i="15"/>
  <c r="AE28" i="15" s="1"/>
  <c r="AB28" i="15"/>
  <c r="AF28" i="15" s="1"/>
  <c r="Z155" i="17"/>
  <c r="Z139" i="17"/>
  <c r="AA139" i="17"/>
  <c r="AE139" i="17" s="1"/>
  <c r="AA89" i="17"/>
  <c r="AE89" i="17" s="1"/>
  <c r="Z63" i="17"/>
  <c r="AC139" i="17"/>
  <c r="AG139" i="17" s="1"/>
  <c r="AC12" i="17"/>
  <c r="AG12" i="17" s="1"/>
  <c r="Z24" i="17"/>
  <c r="D6" i="15"/>
  <c r="AA40" i="15"/>
  <c r="AE40" i="15" s="1"/>
  <c r="AB53" i="15"/>
  <c r="AF53" i="15" s="1"/>
  <c r="AB129" i="17"/>
  <c r="AF129" i="17" s="1"/>
  <c r="AH49" i="17"/>
  <c r="AI49" i="17" s="1"/>
  <c r="AJ49" i="17" s="1"/>
  <c r="AD49" i="17"/>
  <c r="AH63" i="17"/>
  <c r="AI63" i="17" s="1"/>
  <c r="AJ63" i="17" s="1"/>
  <c r="AD63" i="17"/>
  <c r="AD79" i="17"/>
  <c r="AH89" i="17"/>
  <c r="AI89" i="17" s="1"/>
  <c r="AJ89" i="17" s="1"/>
  <c r="AD89" i="17"/>
  <c r="AH44" i="17"/>
  <c r="AI44" i="17" s="1"/>
  <c r="AJ44" i="17" s="1"/>
  <c r="AD44" i="17"/>
  <c r="AD51" i="17"/>
  <c r="AH71" i="17"/>
  <c r="AI71" i="17" s="1"/>
  <c r="AJ71" i="17" s="1"/>
  <c r="AD71" i="17"/>
  <c r="AH83" i="17"/>
  <c r="AI83" i="17" s="1"/>
  <c r="AJ83" i="17" s="1"/>
  <c r="AD83" i="17"/>
  <c r="AD107" i="17"/>
  <c r="AH112" i="17"/>
  <c r="AI112" i="17" s="1"/>
  <c r="AJ112" i="17" s="1"/>
  <c r="AD112" i="17"/>
  <c r="AH129" i="17"/>
  <c r="AI129" i="17" s="1"/>
  <c r="AJ129" i="17" s="1"/>
  <c r="AD129" i="17"/>
  <c r="AD135" i="17"/>
  <c r="AD151" i="17"/>
  <c r="AH155" i="17"/>
  <c r="AI155" i="17" s="1"/>
  <c r="AJ155" i="17" s="1"/>
  <c r="AD155" i="17"/>
  <c r="AH164" i="17"/>
  <c r="AI164" i="17" s="1"/>
  <c r="AJ164" i="17" s="1"/>
  <c r="AD164" i="17"/>
  <c r="AH110" i="17"/>
  <c r="AI110" i="17" s="1"/>
  <c r="AJ110" i="17" s="1"/>
  <c r="AD110" i="17"/>
  <c r="AD115" i="17"/>
  <c r="AH133" i="17"/>
  <c r="AI133" i="17" s="1"/>
  <c r="AJ133" i="17" s="1"/>
  <c r="AD133" i="17"/>
  <c r="AD139" i="17"/>
  <c r="AH153" i="17"/>
  <c r="AI153" i="17" s="1"/>
  <c r="AJ153" i="17" s="1"/>
  <c r="AD153" i="17"/>
  <c r="AH160" i="17"/>
  <c r="AI160" i="17" s="1"/>
  <c r="AJ160" i="17" s="1"/>
  <c r="AD160" i="17"/>
  <c r="AD21" i="15"/>
  <c r="AH48" i="15"/>
  <c r="AI48" i="15" s="1"/>
  <c r="AJ48" i="15" s="1"/>
  <c r="AD48" i="15"/>
  <c r="AH53" i="15"/>
  <c r="AI53" i="15" s="1"/>
  <c r="AJ53" i="15" s="1"/>
  <c r="AD53" i="15"/>
  <c r="AH66" i="15"/>
  <c r="AI66" i="15" s="1"/>
  <c r="AJ66" i="15" s="1"/>
  <c r="AD66" i="15"/>
  <c r="AD76" i="15"/>
  <c r="AH28" i="15"/>
  <c r="AI28" i="15" s="1"/>
  <c r="AJ28" i="15" s="1"/>
  <c r="AD28" i="15"/>
  <c r="AH40" i="15"/>
  <c r="AI40" i="15" s="1"/>
  <c r="AJ40" i="15" s="1"/>
  <c r="AD40" i="15"/>
  <c r="AH61" i="15"/>
  <c r="AI61" i="15" s="1"/>
  <c r="AJ61" i="15" s="1"/>
  <c r="AD61" i="15"/>
  <c r="AD64" i="15"/>
  <c r="AH82" i="15"/>
  <c r="AI82" i="15" s="1"/>
  <c r="AJ82" i="15" s="1"/>
  <c r="AD82" i="15"/>
  <c r="Z94" i="15"/>
  <c r="AB94" i="15"/>
  <c r="AF94" i="15" s="1"/>
  <c r="Z99" i="15"/>
  <c r="AB99" i="15"/>
  <c r="AF99" i="15" s="1"/>
  <c r="Z105" i="15"/>
  <c r="AB105" i="15"/>
  <c r="AF105" i="15" s="1"/>
  <c r="Z109" i="15"/>
  <c r="AB109" i="15"/>
  <c r="AF109" i="15" s="1"/>
  <c r="Z116" i="15"/>
  <c r="AB116" i="15"/>
  <c r="AF116" i="15" s="1"/>
  <c r="Z118" i="15"/>
  <c r="AB118" i="15"/>
  <c r="AF118" i="15" s="1"/>
  <c r="Z128" i="15"/>
  <c r="AB128" i="15"/>
  <c r="AF128" i="15" s="1"/>
  <c r="Z131" i="15"/>
  <c r="AB131" i="15"/>
  <c r="AF131" i="15" s="1"/>
  <c r="Z133" i="15"/>
  <c r="AB133" i="15"/>
  <c r="AF133" i="15" s="1"/>
  <c r="Z135" i="15"/>
  <c r="AB135" i="15"/>
  <c r="AF135" i="15" s="1"/>
  <c r="Z137" i="15"/>
  <c r="AB137" i="15"/>
  <c r="AF137" i="15" s="1"/>
  <c r="Z139" i="15"/>
  <c r="AB139" i="15"/>
  <c r="AF139" i="15" s="1"/>
  <c r="Z141" i="15"/>
  <c r="AB141" i="15"/>
  <c r="AF141" i="15" s="1"/>
  <c r="AH115" i="17" l="1"/>
  <c r="AI115" i="17" s="1"/>
  <c r="AJ115" i="17" s="1"/>
  <c r="AH135" i="17"/>
  <c r="AI135" i="17" s="1"/>
  <c r="AJ135" i="17" s="1"/>
  <c r="AH51" i="17"/>
  <c r="AI51" i="17" s="1"/>
  <c r="AJ51" i="17" s="1"/>
  <c r="AH24" i="17"/>
  <c r="AI24" i="17" s="1"/>
  <c r="AJ24" i="17" s="1"/>
  <c r="AH21" i="15"/>
  <c r="AI21" i="15" s="1"/>
  <c r="AJ21" i="15" s="1"/>
  <c r="AD12" i="15"/>
  <c r="AH139" i="17"/>
  <c r="AI139" i="17" s="1"/>
  <c r="AJ139" i="17" s="1"/>
  <c r="AH79" i="17"/>
  <c r="AI79" i="17" s="1"/>
  <c r="AJ79" i="17" s="1"/>
  <c r="AF172" i="17"/>
  <c r="AH64" i="15"/>
  <c r="AI64" i="15" s="1"/>
  <c r="AJ64" i="15" s="1"/>
  <c r="AD101" i="17"/>
  <c r="AD12" i="17"/>
  <c r="AH76" i="15"/>
  <c r="AI76" i="15" s="1"/>
  <c r="AJ76" i="15" s="1"/>
  <c r="AH151" i="17"/>
  <c r="AI151" i="17" s="1"/>
  <c r="AJ151" i="17" s="1"/>
  <c r="AD24" i="17"/>
  <c r="AH141" i="15"/>
  <c r="AI141" i="15" s="1"/>
  <c r="AJ141" i="15" s="1"/>
  <c r="AD141" i="15"/>
  <c r="AH139" i="15"/>
  <c r="AI139" i="15" s="1"/>
  <c r="AJ139" i="15" s="1"/>
  <c r="AD139" i="15"/>
  <c r="AH137" i="15"/>
  <c r="AI137" i="15" s="1"/>
  <c r="AJ137" i="15" s="1"/>
  <c r="AD137" i="15"/>
  <c r="AH135" i="15"/>
  <c r="AI135" i="15" s="1"/>
  <c r="AJ135" i="15" s="1"/>
  <c r="AD135" i="15"/>
  <c r="AH133" i="15"/>
  <c r="AI133" i="15" s="1"/>
  <c r="AJ133" i="15" s="1"/>
  <c r="AD133" i="15"/>
  <c r="AH131" i="15"/>
  <c r="AI131" i="15" s="1"/>
  <c r="AJ131" i="15" s="1"/>
  <c r="AD131" i="15"/>
  <c r="AH128" i="15"/>
  <c r="AI128" i="15" s="1"/>
  <c r="AJ128" i="15" s="1"/>
  <c r="AD128" i="15"/>
  <c r="AH118" i="15"/>
  <c r="AI118" i="15" s="1"/>
  <c r="AJ118" i="15" s="1"/>
  <c r="AD118" i="15"/>
  <c r="AH116" i="15"/>
  <c r="AI116" i="15" s="1"/>
  <c r="AJ116" i="15" s="1"/>
  <c r="AD116" i="15"/>
  <c r="AH109" i="15"/>
  <c r="AI109" i="15" s="1"/>
  <c r="AJ109" i="15" s="1"/>
  <c r="AD109" i="15"/>
  <c r="AH105" i="15"/>
  <c r="AI105" i="15" s="1"/>
  <c r="AJ105" i="15" s="1"/>
  <c r="AD105" i="15"/>
  <c r="AH99" i="15"/>
  <c r="AI99" i="15" s="1"/>
  <c r="AJ99" i="15" s="1"/>
  <c r="AD99" i="15"/>
  <c r="AH94" i="15"/>
  <c r="AI94" i="15" s="1"/>
  <c r="AJ94" i="15" s="1"/>
  <c r="AD94" i="15"/>
  <c r="Y33" i="14" l="1"/>
  <c r="X33" i="14"/>
  <c r="W33" i="14"/>
  <c r="V33" i="14"/>
  <c r="Y32" i="14"/>
  <c r="X32" i="14"/>
  <c r="W32" i="14"/>
  <c r="V32" i="14"/>
  <c r="Y31" i="14"/>
  <c r="X31" i="14"/>
  <c r="W31" i="14"/>
  <c r="V31" i="14"/>
  <c r="Y30" i="14"/>
  <c r="X30" i="14"/>
  <c r="W30" i="14"/>
  <c r="V30" i="14"/>
  <c r="Y29" i="14"/>
  <c r="X29" i="14"/>
  <c r="W29" i="14"/>
  <c r="V29" i="14"/>
  <c r="Y28" i="14"/>
  <c r="X28" i="14"/>
  <c r="W28" i="14"/>
  <c r="V28" i="14"/>
  <c r="Y27" i="14"/>
  <c r="X27" i="14"/>
  <c r="W27" i="14"/>
  <c r="V27" i="14"/>
  <c r="Y26" i="14"/>
  <c r="X26" i="14"/>
  <c r="W26" i="14"/>
  <c r="V26" i="14"/>
  <c r="Y25" i="14"/>
  <c r="X25" i="14"/>
  <c r="W25" i="14"/>
  <c r="V25" i="14"/>
  <c r="Y21" i="14"/>
  <c r="X21" i="14"/>
  <c r="W21" i="14"/>
  <c r="V21" i="14"/>
  <c r="Y20" i="14"/>
  <c r="X20" i="14"/>
  <c r="W20" i="14"/>
  <c r="V20" i="14"/>
  <c r="Y19" i="14"/>
  <c r="X19" i="14"/>
  <c r="W19" i="14"/>
  <c r="V19" i="14"/>
  <c r="Y18" i="14"/>
  <c r="X18" i="14"/>
  <c r="W18" i="14"/>
  <c r="V18" i="14"/>
  <c r="D18" i="14"/>
  <c r="Y17" i="14"/>
  <c r="X17" i="14"/>
  <c r="W17" i="14"/>
  <c r="V17" i="14"/>
  <c r="Y16" i="14"/>
  <c r="X16" i="14"/>
  <c r="W16" i="14"/>
  <c r="V16" i="14"/>
  <c r="Y15" i="14"/>
  <c r="X15" i="14"/>
  <c r="W15" i="14"/>
  <c r="V15" i="14"/>
  <c r="Y14" i="14"/>
  <c r="X14" i="14"/>
  <c r="W14" i="14"/>
  <c r="V14" i="14"/>
  <c r="Y13" i="14"/>
  <c r="X13" i="14"/>
  <c r="W13" i="14"/>
  <c r="V13" i="14"/>
  <c r="Y12" i="14"/>
  <c r="X12" i="14"/>
  <c r="W12" i="14"/>
  <c r="V12" i="14"/>
  <c r="Z12" i="14" s="1"/>
  <c r="D12" i="14"/>
  <c r="Y80" i="13"/>
  <c r="X80" i="13"/>
  <c r="W80" i="13"/>
  <c r="V80" i="13"/>
  <c r="Y79" i="13"/>
  <c r="X79" i="13"/>
  <c r="W79" i="13"/>
  <c r="V79" i="13"/>
  <c r="Y78" i="13"/>
  <c r="X78" i="13"/>
  <c r="W78" i="13"/>
  <c r="V78" i="13"/>
  <c r="Y77" i="13"/>
  <c r="X77" i="13"/>
  <c r="W77" i="13"/>
  <c r="V77" i="13"/>
  <c r="Y76" i="13"/>
  <c r="X76" i="13"/>
  <c r="W76" i="13"/>
  <c r="V76" i="13"/>
  <c r="Y75" i="13"/>
  <c r="X75" i="13"/>
  <c r="W75" i="13"/>
  <c r="AA75" i="13" s="1"/>
  <c r="AE75" i="13" s="1"/>
  <c r="V75" i="13"/>
  <c r="Y74" i="13"/>
  <c r="X74" i="13"/>
  <c r="W74" i="13"/>
  <c r="V74" i="13"/>
  <c r="Y73" i="13"/>
  <c r="X73" i="13"/>
  <c r="W73" i="13"/>
  <c r="V73" i="13"/>
  <c r="Y72" i="13"/>
  <c r="X72" i="13"/>
  <c r="W72" i="13"/>
  <c r="V72" i="13"/>
  <c r="Y71" i="13"/>
  <c r="X71" i="13"/>
  <c r="W71" i="13"/>
  <c r="V71" i="13"/>
  <c r="Y70" i="13"/>
  <c r="X70" i="13"/>
  <c r="W70" i="13"/>
  <c r="V70" i="13"/>
  <c r="Y69" i="13"/>
  <c r="X69" i="13"/>
  <c r="W69" i="13"/>
  <c r="V69" i="13"/>
  <c r="Y67" i="13"/>
  <c r="X67" i="13"/>
  <c r="W67" i="13"/>
  <c r="V67" i="13"/>
  <c r="Y66" i="13"/>
  <c r="X66" i="13"/>
  <c r="W66" i="13"/>
  <c r="V66" i="13"/>
  <c r="Y65" i="13"/>
  <c r="X65" i="13"/>
  <c r="W65" i="13"/>
  <c r="AA65" i="13" s="1"/>
  <c r="AE65" i="13" s="1"/>
  <c r="V65" i="13"/>
  <c r="Z65" i="13" s="1"/>
  <c r="D65" i="13"/>
  <c r="Y58" i="13"/>
  <c r="X58" i="13"/>
  <c r="W58" i="13"/>
  <c r="V58" i="13"/>
  <c r="Y57" i="13"/>
  <c r="AC57" i="13" s="1"/>
  <c r="AG57" i="13" s="1"/>
  <c r="X57" i="13"/>
  <c r="W57" i="13"/>
  <c r="V57" i="13"/>
  <c r="D57" i="13"/>
  <c r="Y56" i="13"/>
  <c r="X56" i="13"/>
  <c r="W56" i="13"/>
  <c r="V56" i="13"/>
  <c r="Y55" i="13"/>
  <c r="X55" i="13"/>
  <c r="W55" i="13"/>
  <c r="V55" i="13"/>
  <c r="Y54" i="13"/>
  <c r="X54" i="13"/>
  <c r="W54" i="13"/>
  <c r="V54" i="13"/>
  <c r="D54" i="13"/>
  <c r="Y53" i="13"/>
  <c r="X53" i="13"/>
  <c r="W53" i="13"/>
  <c r="V53" i="13"/>
  <c r="Y52" i="13"/>
  <c r="X52" i="13"/>
  <c r="W52" i="13"/>
  <c r="V52" i="13"/>
  <c r="Y51" i="13"/>
  <c r="X51" i="13"/>
  <c r="W51" i="13"/>
  <c r="V51" i="13"/>
  <c r="D51" i="13"/>
  <c r="Y50" i="13"/>
  <c r="X50" i="13"/>
  <c r="W50" i="13"/>
  <c r="V50" i="13"/>
  <c r="Y49" i="13"/>
  <c r="X49" i="13"/>
  <c r="W49" i="13"/>
  <c r="V49" i="13"/>
  <c r="Y48" i="13"/>
  <c r="X48" i="13"/>
  <c r="W48" i="13"/>
  <c r="V48" i="13"/>
  <c r="Y47" i="13"/>
  <c r="X47" i="13"/>
  <c r="W47" i="13"/>
  <c r="V47" i="13"/>
  <c r="Y46" i="13"/>
  <c r="X46" i="13"/>
  <c r="W46" i="13"/>
  <c r="V46" i="13"/>
  <c r="Y45" i="13"/>
  <c r="X45" i="13"/>
  <c r="W45" i="13"/>
  <c r="V45" i="13"/>
  <c r="Y44" i="13"/>
  <c r="X44" i="13"/>
  <c r="W44" i="13"/>
  <c r="V44" i="13"/>
  <c r="Y43" i="13"/>
  <c r="AC43" i="13" s="1"/>
  <c r="AG43" i="13" s="1"/>
  <c r="X43" i="13"/>
  <c r="AB43" i="13" s="1"/>
  <c r="AF43" i="13" s="1"/>
  <c r="W43" i="13"/>
  <c r="V43" i="13"/>
  <c r="D43" i="13"/>
  <c r="Y42" i="13"/>
  <c r="X42" i="13"/>
  <c r="W42" i="13"/>
  <c r="V42" i="13"/>
  <c r="Y41" i="13"/>
  <c r="X41" i="13"/>
  <c r="W41" i="13"/>
  <c r="V41" i="13"/>
  <c r="Y40" i="13"/>
  <c r="X40" i="13"/>
  <c r="W40" i="13"/>
  <c r="V40" i="13"/>
  <c r="Y39" i="13"/>
  <c r="X39" i="13"/>
  <c r="W39" i="13"/>
  <c r="V39" i="13"/>
  <c r="Y38" i="13"/>
  <c r="X38" i="13"/>
  <c r="W38" i="13"/>
  <c r="V38" i="13"/>
  <c r="Y37" i="13"/>
  <c r="X37" i="13"/>
  <c r="W37" i="13"/>
  <c r="V37" i="13"/>
  <c r="Y36" i="13"/>
  <c r="X36" i="13"/>
  <c r="W36" i="13"/>
  <c r="V36" i="13"/>
  <c r="Y35" i="13"/>
  <c r="X35" i="13"/>
  <c r="W35" i="13"/>
  <c r="V35" i="13"/>
  <c r="D35" i="13"/>
  <c r="Y34" i="13"/>
  <c r="X34" i="13"/>
  <c r="W34" i="13"/>
  <c r="V34" i="13"/>
  <c r="Y32" i="13"/>
  <c r="X32" i="13"/>
  <c r="W32" i="13"/>
  <c r="V32" i="13"/>
  <c r="Y31" i="13"/>
  <c r="X31" i="13"/>
  <c r="W31" i="13"/>
  <c r="V31" i="13"/>
  <c r="Y30" i="13"/>
  <c r="X30" i="13"/>
  <c r="W30" i="13"/>
  <c r="V30" i="13"/>
  <c r="Y29" i="13"/>
  <c r="X29" i="13"/>
  <c r="W29" i="13"/>
  <c r="V29" i="13"/>
  <c r="Y28" i="13"/>
  <c r="X28" i="13"/>
  <c r="W28" i="13"/>
  <c r="V28" i="13"/>
  <c r="Y27" i="13"/>
  <c r="X27" i="13"/>
  <c r="W27" i="13"/>
  <c r="V27" i="13"/>
  <c r="D27" i="13"/>
  <c r="Y26" i="13"/>
  <c r="X26" i="13"/>
  <c r="W26" i="13"/>
  <c r="V26" i="13"/>
  <c r="Y25" i="13"/>
  <c r="X25" i="13"/>
  <c r="W25" i="13"/>
  <c r="V25" i="13"/>
  <c r="Y24" i="13"/>
  <c r="X24" i="13"/>
  <c r="W24" i="13"/>
  <c r="V24" i="13"/>
  <c r="Y23" i="13"/>
  <c r="X23" i="13"/>
  <c r="W23" i="13"/>
  <c r="V23" i="13"/>
  <c r="Y22" i="13"/>
  <c r="X22" i="13"/>
  <c r="AB22" i="13" s="1"/>
  <c r="AF22" i="13" s="1"/>
  <c r="W22" i="13"/>
  <c r="V22" i="13"/>
  <c r="D22" i="13"/>
  <c r="Y21" i="13"/>
  <c r="X21" i="13"/>
  <c r="W21" i="13"/>
  <c r="V21" i="13"/>
  <c r="Y20" i="13"/>
  <c r="X20" i="13"/>
  <c r="W20" i="13"/>
  <c r="V20" i="13"/>
  <c r="Y19" i="13"/>
  <c r="X19" i="13"/>
  <c r="W19" i="13"/>
  <c r="V19" i="13"/>
  <c r="Y18" i="13"/>
  <c r="X18" i="13"/>
  <c r="W18" i="13"/>
  <c r="AA18" i="13" s="1"/>
  <c r="AE18" i="13" s="1"/>
  <c r="V18" i="13"/>
  <c r="Z18" i="13" s="1"/>
  <c r="Y17" i="13"/>
  <c r="X17" i="13"/>
  <c r="W17" i="13"/>
  <c r="V17" i="13"/>
  <c r="Y16" i="13"/>
  <c r="X16" i="13"/>
  <c r="W16" i="13"/>
  <c r="V16" i="13"/>
  <c r="Y15" i="13"/>
  <c r="X15" i="13"/>
  <c r="W15" i="13"/>
  <c r="V15" i="13"/>
  <c r="Y14" i="13"/>
  <c r="X14" i="13"/>
  <c r="W14" i="13"/>
  <c r="V14" i="13"/>
  <c r="Y13" i="13"/>
  <c r="X13" i="13"/>
  <c r="W13" i="13"/>
  <c r="V13" i="13"/>
  <c r="Y12" i="13"/>
  <c r="X12" i="13"/>
  <c r="W12" i="13"/>
  <c r="AA12" i="13" s="1"/>
  <c r="AE12" i="13" s="1"/>
  <c r="V12" i="13"/>
  <c r="Z12" i="13" s="1"/>
  <c r="D12" i="13"/>
  <c r="Y427" i="12"/>
  <c r="X427" i="12"/>
  <c r="W427" i="12"/>
  <c r="V427" i="12"/>
  <c r="Y426" i="12"/>
  <c r="X426" i="12"/>
  <c r="W426" i="12"/>
  <c r="V426" i="12"/>
  <c r="Y425" i="12"/>
  <c r="X425" i="12"/>
  <c r="W425" i="12"/>
  <c r="V425" i="12"/>
  <c r="Y424" i="12"/>
  <c r="X424" i="12"/>
  <c r="W424" i="12"/>
  <c r="AA424" i="12" s="1"/>
  <c r="AE424" i="12" s="1"/>
  <c r="AI424" i="12" s="1"/>
  <c r="V424" i="12"/>
  <c r="Z424" i="12" s="1"/>
  <c r="AD424" i="12" s="1"/>
  <c r="AH424" i="12" s="1"/>
  <c r="D424" i="12"/>
  <c r="Y423" i="12"/>
  <c r="X423" i="12"/>
  <c r="W423" i="12"/>
  <c r="V423" i="12"/>
  <c r="Y422" i="12"/>
  <c r="X422" i="12"/>
  <c r="W422" i="12"/>
  <c r="V422" i="12"/>
  <c r="Y421" i="12"/>
  <c r="X421" i="12"/>
  <c r="W421" i="12"/>
  <c r="V421" i="12"/>
  <c r="Y420" i="12"/>
  <c r="X420" i="12"/>
  <c r="W420" i="12"/>
  <c r="V420" i="12"/>
  <c r="D420" i="12"/>
  <c r="Y419" i="12"/>
  <c r="X419" i="12"/>
  <c r="W419" i="12"/>
  <c r="V419" i="12"/>
  <c r="Y418" i="12"/>
  <c r="X418" i="12"/>
  <c r="W418" i="12"/>
  <c r="V418" i="12"/>
  <c r="Y417" i="12"/>
  <c r="X417" i="12"/>
  <c r="W417" i="12"/>
  <c r="V417" i="12"/>
  <c r="Y416" i="12"/>
  <c r="AC416" i="12" s="1"/>
  <c r="AG416" i="12" s="1"/>
  <c r="X416" i="12"/>
  <c r="W416" i="12"/>
  <c r="V416" i="12"/>
  <c r="D416" i="12"/>
  <c r="Y415" i="12"/>
  <c r="X415" i="12"/>
  <c r="W415" i="12"/>
  <c r="V415" i="12"/>
  <c r="Y414" i="12"/>
  <c r="X414" i="12"/>
  <c r="W414" i="12"/>
  <c r="V414" i="12"/>
  <c r="Y413" i="12"/>
  <c r="X413" i="12"/>
  <c r="W413" i="12"/>
  <c r="V413" i="12"/>
  <c r="Y412" i="12"/>
  <c r="AC412" i="12" s="1"/>
  <c r="AG412" i="12" s="1"/>
  <c r="X412" i="12"/>
  <c r="W412" i="12"/>
  <c r="V412" i="12"/>
  <c r="D412" i="12"/>
  <c r="Y411" i="12"/>
  <c r="X411" i="12"/>
  <c r="W411" i="12"/>
  <c r="V411" i="12"/>
  <c r="Y410" i="12"/>
  <c r="X410" i="12"/>
  <c r="W410" i="12"/>
  <c r="V410" i="12"/>
  <c r="Y409" i="12"/>
  <c r="X409" i="12"/>
  <c r="W409" i="12"/>
  <c r="V409" i="12"/>
  <c r="Y408" i="12"/>
  <c r="X408" i="12"/>
  <c r="AB408" i="12" s="1"/>
  <c r="AF408" i="12" s="1"/>
  <c r="AJ408" i="12" s="1"/>
  <c r="W408" i="12"/>
  <c r="AA408" i="12" s="1"/>
  <c r="AE408" i="12" s="1"/>
  <c r="AI408" i="12" s="1"/>
  <c r="V408" i="12"/>
  <c r="D408" i="12"/>
  <c r="Y407" i="12"/>
  <c r="X407" i="12"/>
  <c r="W407" i="12"/>
  <c r="V407" i="12"/>
  <c r="Y406" i="12"/>
  <c r="X406" i="12"/>
  <c r="W406" i="12"/>
  <c r="V406" i="12"/>
  <c r="Y405" i="12"/>
  <c r="X405" i="12"/>
  <c r="W405" i="12"/>
  <c r="V405" i="12"/>
  <c r="Y404" i="12"/>
  <c r="X404" i="12"/>
  <c r="W404" i="12"/>
  <c r="AA404" i="12" s="1"/>
  <c r="AE404" i="12" s="1"/>
  <c r="AI404" i="12" s="1"/>
  <c r="V404" i="12"/>
  <c r="Z404" i="12" s="1"/>
  <c r="AD404" i="12" s="1"/>
  <c r="D404" i="12"/>
  <c r="Y403" i="12"/>
  <c r="X403" i="12"/>
  <c r="W403" i="12"/>
  <c r="V403" i="12"/>
  <c r="Y402" i="12"/>
  <c r="X402" i="12"/>
  <c r="W402" i="12"/>
  <c r="V402" i="12"/>
  <c r="Y401" i="12"/>
  <c r="X401" i="12"/>
  <c r="W401" i="12"/>
  <c r="V401" i="12"/>
  <c r="Y400" i="12"/>
  <c r="X400" i="12"/>
  <c r="W400" i="12"/>
  <c r="V400" i="12"/>
  <c r="Z400" i="12" s="1"/>
  <c r="AD400" i="12" s="1"/>
  <c r="AH400" i="12" s="1"/>
  <c r="D400" i="12"/>
  <c r="Y399" i="12"/>
  <c r="X399" i="12"/>
  <c r="W399" i="12"/>
  <c r="V399" i="12"/>
  <c r="Y398" i="12"/>
  <c r="X398" i="12"/>
  <c r="W398" i="12"/>
  <c r="V398" i="12"/>
  <c r="Y397" i="12"/>
  <c r="X397" i="12"/>
  <c r="W397" i="12"/>
  <c r="V397" i="12"/>
  <c r="Y396" i="12"/>
  <c r="X396" i="12"/>
  <c r="W396" i="12"/>
  <c r="V396" i="12"/>
  <c r="D396" i="12"/>
  <c r="Y395" i="12"/>
  <c r="X395" i="12"/>
  <c r="W395" i="12"/>
  <c r="V395" i="12"/>
  <c r="Y394" i="12"/>
  <c r="X394" i="12"/>
  <c r="W394" i="12"/>
  <c r="V394" i="12"/>
  <c r="Y393" i="12"/>
  <c r="X393" i="12"/>
  <c r="W393" i="12"/>
  <c r="V393" i="12"/>
  <c r="Y392" i="12"/>
  <c r="AC392" i="12" s="1"/>
  <c r="AG392" i="12" s="1"/>
  <c r="X392" i="12"/>
  <c r="W392" i="12"/>
  <c r="V392" i="12"/>
  <c r="D392" i="12"/>
  <c r="Y391" i="12"/>
  <c r="X391" i="12"/>
  <c r="W391" i="12"/>
  <c r="V391" i="12"/>
  <c r="Y390" i="12"/>
  <c r="X390" i="12"/>
  <c r="W390" i="12"/>
  <c r="V390" i="12"/>
  <c r="Y389" i="12"/>
  <c r="X389" i="12"/>
  <c r="W389" i="12"/>
  <c r="V389" i="12"/>
  <c r="Y388" i="12"/>
  <c r="AC388" i="12" s="1"/>
  <c r="AG388" i="12" s="1"/>
  <c r="X388" i="12"/>
  <c r="AB388" i="12" s="1"/>
  <c r="AF388" i="12" s="1"/>
  <c r="AJ388" i="12" s="1"/>
  <c r="W388" i="12"/>
  <c r="V388" i="12"/>
  <c r="D388" i="12"/>
  <c r="Y387" i="12"/>
  <c r="X387" i="12"/>
  <c r="W387" i="12"/>
  <c r="V387" i="12"/>
  <c r="Y386" i="12"/>
  <c r="X386" i="12"/>
  <c r="W386" i="12"/>
  <c r="V386" i="12"/>
  <c r="Y385" i="12"/>
  <c r="X385" i="12"/>
  <c r="W385" i="12"/>
  <c r="V385" i="12"/>
  <c r="Y384" i="12"/>
  <c r="X384" i="12"/>
  <c r="AB384" i="12" s="1"/>
  <c r="AF384" i="12" s="1"/>
  <c r="AJ384" i="12" s="1"/>
  <c r="W384" i="12"/>
  <c r="V384" i="12"/>
  <c r="D384" i="12"/>
  <c r="Y383" i="12"/>
  <c r="X383" i="12"/>
  <c r="W383" i="12"/>
  <c r="V383" i="12"/>
  <c r="Y382" i="12"/>
  <c r="X382" i="12"/>
  <c r="W382" i="12"/>
  <c r="V382" i="12"/>
  <c r="Y381" i="12"/>
  <c r="X381" i="12"/>
  <c r="W381" i="12"/>
  <c r="V381" i="12"/>
  <c r="Y380" i="12"/>
  <c r="X380" i="12"/>
  <c r="W380" i="12"/>
  <c r="V380" i="12"/>
  <c r="Y379" i="12"/>
  <c r="X379" i="12"/>
  <c r="W379" i="12"/>
  <c r="V379" i="12"/>
  <c r="Y378" i="12"/>
  <c r="X378" i="12"/>
  <c r="W378" i="12"/>
  <c r="V378" i="12"/>
  <c r="Y377" i="12"/>
  <c r="X377" i="12"/>
  <c r="W377" i="12"/>
  <c r="V377" i="12"/>
  <c r="Y376" i="12"/>
  <c r="X376" i="12"/>
  <c r="W376" i="12"/>
  <c r="V376" i="12"/>
  <c r="Y375" i="12"/>
  <c r="X375" i="12"/>
  <c r="W375" i="12"/>
  <c r="V375" i="12"/>
  <c r="Y374" i="12"/>
  <c r="X374" i="12"/>
  <c r="W374" i="12"/>
  <c r="V374" i="12"/>
  <c r="Y373" i="12"/>
  <c r="X373" i="12"/>
  <c r="W373" i="12"/>
  <c r="V373" i="12"/>
  <c r="Y372" i="12"/>
  <c r="X372" i="12"/>
  <c r="W372" i="12"/>
  <c r="V372" i="12"/>
  <c r="Y371" i="12"/>
  <c r="X371" i="12"/>
  <c r="W371" i="12"/>
  <c r="V371" i="12"/>
  <c r="Y370" i="12"/>
  <c r="X370" i="12"/>
  <c r="W370" i="12"/>
  <c r="V370" i="12"/>
  <c r="Y369" i="12"/>
  <c r="X369" i="12"/>
  <c r="W369" i="12"/>
  <c r="V369" i="12"/>
  <c r="Y368" i="12"/>
  <c r="X368" i="12"/>
  <c r="W368" i="12"/>
  <c r="V368" i="12"/>
  <c r="Y367" i="12"/>
  <c r="X367" i="12"/>
  <c r="W367" i="12"/>
  <c r="V367" i="12"/>
  <c r="Y366" i="12"/>
  <c r="X366" i="12"/>
  <c r="W366" i="12"/>
  <c r="V366" i="12"/>
  <c r="Y365" i="12"/>
  <c r="X365" i="12"/>
  <c r="W365" i="12"/>
  <c r="V365" i="12"/>
  <c r="Y364" i="12"/>
  <c r="X364" i="12"/>
  <c r="W364" i="12"/>
  <c r="V364" i="12"/>
  <c r="D364" i="12"/>
  <c r="Y363" i="12"/>
  <c r="X363" i="12"/>
  <c r="W363" i="12"/>
  <c r="V363" i="12"/>
  <c r="Y362" i="12"/>
  <c r="X362" i="12"/>
  <c r="W362" i="12"/>
  <c r="V362" i="12"/>
  <c r="Y361" i="12"/>
  <c r="X361" i="12"/>
  <c r="W361" i="12"/>
  <c r="V361" i="12"/>
  <c r="Y360" i="12"/>
  <c r="X360" i="12"/>
  <c r="W360" i="12"/>
  <c r="V360" i="12"/>
  <c r="Y359" i="12"/>
  <c r="X359" i="12"/>
  <c r="W359" i="12"/>
  <c r="V359" i="12"/>
  <c r="Y358" i="12"/>
  <c r="X358" i="12"/>
  <c r="W358" i="12"/>
  <c r="V358" i="12"/>
  <c r="Y357" i="12"/>
  <c r="X357" i="12"/>
  <c r="W357" i="12"/>
  <c r="V357" i="12"/>
  <c r="Y356" i="12"/>
  <c r="X356" i="12"/>
  <c r="W356" i="12"/>
  <c r="V356" i="12"/>
  <c r="Y355" i="12"/>
  <c r="X355" i="12"/>
  <c r="W355" i="12"/>
  <c r="V355" i="12"/>
  <c r="Y354" i="12"/>
  <c r="X354" i="12"/>
  <c r="W354" i="12"/>
  <c r="V354" i="12"/>
  <c r="Y353" i="12"/>
  <c r="X353" i="12"/>
  <c r="W353" i="12"/>
  <c r="V353" i="12"/>
  <c r="Y352" i="12"/>
  <c r="X352" i="12"/>
  <c r="W352" i="12"/>
  <c r="V352" i="12"/>
  <c r="Y351" i="12"/>
  <c r="X351" i="12"/>
  <c r="W351" i="12"/>
  <c r="V351" i="12"/>
  <c r="Y350" i="12"/>
  <c r="X350" i="12"/>
  <c r="W350" i="12"/>
  <c r="V350" i="12"/>
  <c r="Y349" i="12"/>
  <c r="X349" i="12"/>
  <c r="W349" i="12"/>
  <c r="V349" i="12"/>
  <c r="Y348" i="12"/>
  <c r="X348" i="12"/>
  <c r="W348" i="12"/>
  <c r="V348" i="12"/>
  <c r="Y347" i="12"/>
  <c r="X347" i="12"/>
  <c r="W347" i="12"/>
  <c r="V347" i="12"/>
  <c r="Y346" i="12"/>
  <c r="X346" i="12"/>
  <c r="W346" i="12"/>
  <c r="V346" i="12"/>
  <c r="Y345" i="12"/>
  <c r="X345" i="12"/>
  <c r="W345" i="12"/>
  <c r="V345" i="12"/>
  <c r="Y344" i="12"/>
  <c r="X344" i="12"/>
  <c r="AB344" i="12" s="1"/>
  <c r="AF344" i="12" s="1"/>
  <c r="W344" i="12"/>
  <c r="AA344" i="12" s="1"/>
  <c r="AE344" i="12" s="1"/>
  <c r="V344" i="12"/>
  <c r="D344" i="12"/>
  <c r="Y343" i="12"/>
  <c r="X343" i="12"/>
  <c r="W343" i="12"/>
  <c r="V343" i="12"/>
  <c r="Y342" i="12"/>
  <c r="X342" i="12"/>
  <c r="W342" i="12"/>
  <c r="V342" i="12"/>
  <c r="Y341" i="12"/>
  <c r="X341" i="12"/>
  <c r="W341" i="12"/>
  <c r="V341" i="12"/>
  <c r="Y340" i="12"/>
  <c r="X340" i="12"/>
  <c r="W340" i="12"/>
  <c r="V340" i="12"/>
  <c r="Y339" i="12"/>
  <c r="X339" i="12"/>
  <c r="W339" i="12"/>
  <c r="V339" i="12"/>
  <c r="Y338" i="12"/>
  <c r="X338" i="12"/>
  <c r="W338" i="12"/>
  <c r="V338" i="12"/>
  <c r="Y337" i="12"/>
  <c r="X337" i="12"/>
  <c r="W337" i="12"/>
  <c r="V337" i="12"/>
  <c r="Y336" i="12"/>
  <c r="X336" i="12"/>
  <c r="W336" i="12"/>
  <c r="V336" i="12"/>
  <c r="Y335" i="12"/>
  <c r="X335" i="12"/>
  <c r="W335" i="12"/>
  <c r="V335" i="12"/>
  <c r="Y334" i="12"/>
  <c r="X334" i="12"/>
  <c r="W334" i="12"/>
  <c r="V334" i="12"/>
  <c r="Y333" i="12"/>
  <c r="X333" i="12"/>
  <c r="W333" i="12"/>
  <c r="V333" i="12"/>
  <c r="Y332" i="12"/>
  <c r="X332" i="12"/>
  <c r="W332" i="12"/>
  <c r="V332" i="12"/>
  <c r="Y331" i="12"/>
  <c r="X331" i="12"/>
  <c r="W331" i="12"/>
  <c r="V331" i="12"/>
  <c r="Y330" i="12"/>
  <c r="X330" i="12"/>
  <c r="W330" i="12"/>
  <c r="V330" i="12"/>
  <c r="Y329" i="12"/>
  <c r="X329" i="12"/>
  <c r="W329" i="12"/>
  <c r="V329" i="12"/>
  <c r="Y328" i="12"/>
  <c r="X328" i="12"/>
  <c r="W328" i="12"/>
  <c r="V328" i="12"/>
  <c r="Y327" i="12"/>
  <c r="X327" i="12"/>
  <c r="W327" i="12"/>
  <c r="V327" i="12"/>
  <c r="Y326" i="12"/>
  <c r="X326" i="12"/>
  <c r="W326" i="12"/>
  <c r="V326" i="12"/>
  <c r="Y325" i="12"/>
  <c r="X325" i="12"/>
  <c r="W325" i="12"/>
  <c r="V325" i="12"/>
  <c r="Y324" i="12"/>
  <c r="X324" i="12"/>
  <c r="W324" i="12"/>
  <c r="V324" i="12"/>
  <c r="D324" i="12"/>
  <c r="Y323" i="12"/>
  <c r="X323" i="12"/>
  <c r="W323" i="12"/>
  <c r="V323" i="12"/>
  <c r="Y322" i="12"/>
  <c r="X322" i="12"/>
  <c r="W322" i="12"/>
  <c r="V322" i="12"/>
  <c r="Y321" i="12"/>
  <c r="X321" i="12"/>
  <c r="W321" i="12"/>
  <c r="V321" i="12"/>
  <c r="Y320" i="12"/>
  <c r="X320" i="12"/>
  <c r="W320" i="12"/>
  <c r="V320" i="12"/>
  <c r="Y319" i="12"/>
  <c r="X319" i="12"/>
  <c r="W319" i="12"/>
  <c r="V319" i="12"/>
  <c r="Y318" i="12"/>
  <c r="X318" i="12"/>
  <c r="W318" i="12"/>
  <c r="V318" i="12"/>
  <c r="Y317" i="12"/>
  <c r="X317" i="12"/>
  <c r="W317" i="12"/>
  <c r="V317" i="12"/>
  <c r="Y316" i="12"/>
  <c r="X316" i="12"/>
  <c r="W316" i="12"/>
  <c r="V316" i="12"/>
  <c r="Y315" i="12"/>
  <c r="X315" i="12"/>
  <c r="W315" i="12"/>
  <c r="V315" i="12"/>
  <c r="Y314" i="12"/>
  <c r="X314" i="12"/>
  <c r="W314" i="12"/>
  <c r="V314" i="12"/>
  <c r="Y313" i="12"/>
  <c r="X313" i="12"/>
  <c r="W313" i="12"/>
  <c r="V313" i="12"/>
  <c r="Y312" i="12"/>
  <c r="X312" i="12"/>
  <c r="W312" i="12"/>
  <c r="V312" i="12"/>
  <c r="Y311" i="12"/>
  <c r="X311" i="12"/>
  <c r="W311" i="12"/>
  <c r="V311" i="12"/>
  <c r="Y310" i="12"/>
  <c r="X310" i="12"/>
  <c r="W310" i="12"/>
  <c r="V310" i="12"/>
  <c r="Y309" i="12"/>
  <c r="X309" i="12"/>
  <c r="W309" i="12"/>
  <c r="V309" i="12"/>
  <c r="Y308" i="12"/>
  <c r="X308" i="12"/>
  <c r="W308" i="12"/>
  <c r="V308" i="12"/>
  <c r="Y307" i="12"/>
  <c r="X307" i="12"/>
  <c r="W307" i="12"/>
  <c r="V307" i="12"/>
  <c r="Y306" i="12"/>
  <c r="X306" i="12"/>
  <c r="W306" i="12"/>
  <c r="V306" i="12"/>
  <c r="Y305" i="12"/>
  <c r="X305" i="12"/>
  <c r="W305" i="12"/>
  <c r="V305" i="12"/>
  <c r="Y304" i="12"/>
  <c r="X304" i="12"/>
  <c r="AB304" i="12" s="1"/>
  <c r="AF304" i="12" s="1"/>
  <c r="W304" i="12"/>
  <c r="V304" i="12"/>
  <c r="D304" i="12"/>
  <c r="Y303" i="12"/>
  <c r="X303" i="12"/>
  <c r="W303" i="12"/>
  <c r="V303" i="12"/>
  <c r="Y302" i="12"/>
  <c r="X302" i="12"/>
  <c r="W302" i="12"/>
  <c r="V302" i="12"/>
  <c r="Y301" i="12"/>
  <c r="X301" i="12"/>
  <c r="W301" i="12"/>
  <c r="V301" i="12"/>
  <c r="Y300" i="12"/>
  <c r="X300" i="12"/>
  <c r="W300" i="12"/>
  <c r="V300" i="12"/>
  <c r="Y299" i="12"/>
  <c r="X299" i="12"/>
  <c r="W299" i="12"/>
  <c r="V299" i="12"/>
  <c r="Y298" i="12"/>
  <c r="X298" i="12"/>
  <c r="W298" i="12"/>
  <c r="V298" i="12"/>
  <c r="Y297" i="12"/>
  <c r="X297" i="12"/>
  <c r="W297" i="12"/>
  <c r="V297" i="12"/>
  <c r="Y296" i="12"/>
  <c r="X296" i="12"/>
  <c r="W296" i="12"/>
  <c r="V296" i="12"/>
  <c r="Y295" i="12"/>
  <c r="X295" i="12"/>
  <c r="W295" i="12"/>
  <c r="V295" i="12"/>
  <c r="Y294" i="12"/>
  <c r="X294" i="12"/>
  <c r="W294" i="12"/>
  <c r="V294" i="12"/>
  <c r="Y293" i="12"/>
  <c r="X293" i="12"/>
  <c r="W293" i="12"/>
  <c r="V293" i="12"/>
  <c r="Y292" i="12"/>
  <c r="X292" i="12"/>
  <c r="W292" i="12"/>
  <c r="V292" i="12"/>
  <c r="Y291" i="12"/>
  <c r="X291" i="12"/>
  <c r="W291" i="12"/>
  <c r="V291" i="12"/>
  <c r="Y290" i="12"/>
  <c r="X290" i="12"/>
  <c r="W290" i="12"/>
  <c r="V290" i="12"/>
  <c r="Y289" i="12"/>
  <c r="X289" i="12"/>
  <c r="W289" i="12"/>
  <c r="V289" i="12"/>
  <c r="Y288" i="12"/>
  <c r="X288" i="12"/>
  <c r="W288" i="12"/>
  <c r="V288" i="12"/>
  <c r="Y287" i="12"/>
  <c r="X287" i="12"/>
  <c r="W287" i="12"/>
  <c r="V287" i="12"/>
  <c r="Y286" i="12"/>
  <c r="X286" i="12"/>
  <c r="W286" i="12"/>
  <c r="V286" i="12"/>
  <c r="Y285" i="12"/>
  <c r="X285" i="12"/>
  <c r="W285" i="12"/>
  <c r="V285" i="12"/>
  <c r="Y284" i="12"/>
  <c r="X284" i="12"/>
  <c r="W284" i="12"/>
  <c r="V284" i="12"/>
  <c r="D284" i="12"/>
  <c r="Y283" i="12"/>
  <c r="X283" i="12"/>
  <c r="W283" i="12"/>
  <c r="V283" i="12"/>
  <c r="Y282" i="12"/>
  <c r="X282" i="12"/>
  <c r="W282" i="12"/>
  <c r="V282" i="12"/>
  <c r="Y281" i="12"/>
  <c r="X281" i="12"/>
  <c r="W281" i="12"/>
  <c r="V281" i="12"/>
  <c r="Y280" i="12"/>
  <c r="X280" i="12"/>
  <c r="W280" i="12"/>
  <c r="V280" i="12"/>
  <c r="Y279" i="12"/>
  <c r="X279" i="12"/>
  <c r="W279" i="12"/>
  <c r="V279" i="12"/>
  <c r="Y278" i="12"/>
  <c r="X278" i="12"/>
  <c r="W278" i="12"/>
  <c r="V278" i="12"/>
  <c r="Y277" i="12"/>
  <c r="X277" i="12"/>
  <c r="W277" i="12"/>
  <c r="V277" i="12"/>
  <c r="Y276" i="12"/>
  <c r="X276" i="12"/>
  <c r="W276" i="12"/>
  <c r="V276" i="12"/>
  <c r="Y275" i="12"/>
  <c r="X275" i="12"/>
  <c r="W275" i="12"/>
  <c r="V275" i="12"/>
  <c r="Y274" i="12"/>
  <c r="X274" i="12"/>
  <c r="W274" i="12"/>
  <c r="V274" i="12"/>
  <c r="Y273" i="12"/>
  <c r="X273" i="12"/>
  <c r="W273" i="12"/>
  <c r="V273" i="12"/>
  <c r="Y272" i="12"/>
  <c r="X272" i="12"/>
  <c r="W272" i="12"/>
  <c r="V272" i="12"/>
  <c r="Y271" i="12"/>
  <c r="X271" i="12"/>
  <c r="W271" i="12"/>
  <c r="V271" i="12"/>
  <c r="Y270" i="12"/>
  <c r="X270" i="12"/>
  <c r="W270" i="12"/>
  <c r="V270" i="12"/>
  <c r="Y269" i="12"/>
  <c r="X269" i="12"/>
  <c r="W269" i="12"/>
  <c r="V269" i="12"/>
  <c r="Y268" i="12"/>
  <c r="X268" i="12"/>
  <c r="W268" i="12"/>
  <c r="V268" i="12"/>
  <c r="Y267" i="12"/>
  <c r="X267" i="12"/>
  <c r="W267" i="12"/>
  <c r="V267" i="12"/>
  <c r="Y266" i="12"/>
  <c r="X266" i="12"/>
  <c r="W266" i="12"/>
  <c r="V266" i="12"/>
  <c r="Y265" i="12"/>
  <c r="X265" i="12"/>
  <c r="W265" i="12"/>
  <c r="V265" i="12"/>
  <c r="Y264" i="12"/>
  <c r="X264" i="12"/>
  <c r="AB264" i="12" s="1"/>
  <c r="AF264" i="12" s="1"/>
  <c r="W264" i="12"/>
  <c r="AA264" i="12" s="1"/>
  <c r="AE264" i="12" s="1"/>
  <c r="V264" i="12"/>
  <c r="D264" i="12"/>
  <c r="Y263" i="12"/>
  <c r="X263" i="12"/>
  <c r="W263" i="12"/>
  <c r="V263" i="12"/>
  <c r="Y262" i="12"/>
  <c r="X262" i="12"/>
  <c r="W262" i="12"/>
  <c r="V262" i="12"/>
  <c r="Y261" i="12"/>
  <c r="X261" i="12"/>
  <c r="W261" i="12"/>
  <c r="V261" i="12"/>
  <c r="Y260" i="12"/>
  <c r="X260" i="12"/>
  <c r="W260" i="12"/>
  <c r="V260" i="12"/>
  <c r="Y259" i="12"/>
  <c r="X259" i="12"/>
  <c r="W259" i="12"/>
  <c r="V259" i="12"/>
  <c r="Y258" i="12"/>
  <c r="X258" i="12"/>
  <c r="W258" i="12"/>
  <c r="V258" i="12"/>
  <c r="Y257" i="12"/>
  <c r="X257" i="12"/>
  <c r="W257" i="12"/>
  <c r="V257" i="12"/>
  <c r="Y256" i="12"/>
  <c r="X256" i="12"/>
  <c r="W256" i="12"/>
  <c r="V256" i="12"/>
  <c r="Y255" i="12"/>
  <c r="X255" i="12"/>
  <c r="W255" i="12"/>
  <c r="V255" i="12"/>
  <c r="Y254" i="12"/>
  <c r="X254" i="12"/>
  <c r="W254" i="12"/>
  <c r="V254" i="12"/>
  <c r="Y253" i="12"/>
  <c r="X253" i="12"/>
  <c r="W253" i="12"/>
  <c r="V253" i="12"/>
  <c r="Y252" i="12"/>
  <c r="X252" i="12"/>
  <c r="W252" i="12"/>
  <c r="V252" i="12"/>
  <c r="Y251" i="12"/>
  <c r="X251" i="12"/>
  <c r="W251" i="12"/>
  <c r="V251" i="12"/>
  <c r="Y250" i="12"/>
  <c r="X250" i="12"/>
  <c r="W250" i="12"/>
  <c r="V250" i="12"/>
  <c r="Y249" i="12"/>
  <c r="X249" i="12"/>
  <c r="W249" i="12"/>
  <c r="V249" i="12"/>
  <c r="Y248" i="12"/>
  <c r="X248" i="12"/>
  <c r="W248" i="12"/>
  <c r="V248" i="12"/>
  <c r="Y247" i="12"/>
  <c r="X247" i="12"/>
  <c r="W247" i="12"/>
  <c r="V247" i="12"/>
  <c r="Y246" i="12"/>
  <c r="X246" i="12"/>
  <c r="W246" i="12"/>
  <c r="V246" i="12"/>
  <c r="Y245" i="12"/>
  <c r="X245" i="12"/>
  <c r="W245" i="12"/>
  <c r="V245" i="12"/>
  <c r="Y244" i="12"/>
  <c r="X244" i="12"/>
  <c r="W244" i="12"/>
  <c r="V244" i="12"/>
  <c r="D244" i="12"/>
  <c r="Y243" i="12"/>
  <c r="X243" i="12"/>
  <c r="W243" i="12"/>
  <c r="V243" i="12"/>
  <c r="Y242" i="12"/>
  <c r="X242" i="12"/>
  <c r="W242" i="12"/>
  <c r="V242" i="12"/>
  <c r="Y241" i="12"/>
  <c r="X241" i="12"/>
  <c r="W241" i="12"/>
  <c r="V241" i="12"/>
  <c r="Y240" i="12"/>
  <c r="X240" i="12"/>
  <c r="W240" i="12"/>
  <c r="V240" i="12"/>
  <c r="Y239" i="12"/>
  <c r="X239" i="12"/>
  <c r="W239" i="12"/>
  <c r="V239" i="12"/>
  <c r="Y238" i="12"/>
  <c r="X238" i="12"/>
  <c r="W238" i="12"/>
  <c r="V238" i="12"/>
  <c r="Y237" i="12"/>
  <c r="X237" i="12"/>
  <c r="W237" i="12"/>
  <c r="V237" i="12"/>
  <c r="Y236" i="12"/>
  <c r="X236" i="12"/>
  <c r="W236" i="12"/>
  <c r="V236" i="12"/>
  <c r="Y235" i="12"/>
  <c r="X235" i="12"/>
  <c r="W235" i="12"/>
  <c r="V235" i="12"/>
  <c r="Y234" i="12"/>
  <c r="X234" i="12"/>
  <c r="W234" i="12"/>
  <c r="V234" i="12"/>
  <c r="Y233" i="12"/>
  <c r="X233" i="12"/>
  <c r="W233" i="12"/>
  <c r="V233" i="12"/>
  <c r="Y232" i="12"/>
  <c r="X232" i="12"/>
  <c r="W232" i="12"/>
  <c r="V232" i="12"/>
  <c r="Y231" i="12"/>
  <c r="X231" i="12"/>
  <c r="W231" i="12"/>
  <c r="V231" i="12"/>
  <c r="Y230" i="12"/>
  <c r="X230" i="12"/>
  <c r="W230" i="12"/>
  <c r="V230" i="12"/>
  <c r="Y229" i="12"/>
  <c r="X229" i="12"/>
  <c r="W229" i="12"/>
  <c r="V229" i="12"/>
  <c r="Y228" i="12"/>
  <c r="X228" i="12"/>
  <c r="W228" i="12"/>
  <c r="V228" i="12"/>
  <c r="Y227" i="12"/>
  <c r="X227" i="12"/>
  <c r="W227" i="12"/>
  <c r="V227" i="12"/>
  <c r="Y226" i="12"/>
  <c r="X226" i="12"/>
  <c r="W226" i="12"/>
  <c r="V226" i="12"/>
  <c r="Y225" i="12"/>
  <c r="X225" i="12"/>
  <c r="W225" i="12"/>
  <c r="V225" i="12"/>
  <c r="Y224" i="12"/>
  <c r="X224" i="12"/>
  <c r="AB224" i="12" s="1"/>
  <c r="AF224" i="12" s="1"/>
  <c r="W224" i="12"/>
  <c r="V224" i="12"/>
  <c r="Z224" i="12" s="1"/>
  <c r="D224" i="12"/>
  <c r="Y223" i="12"/>
  <c r="X223" i="12"/>
  <c r="W223" i="12"/>
  <c r="V223" i="12"/>
  <c r="Y222" i="12"/>
  <c r="X222" i="12"/>
  <c r="W222" i="12"/>
  <c r="V222" i="12"/>
  <c r="Y221" i="12"/>
  <c r="X221" i="12"/>
  <c r="W221" i="12"/>
  <c r="V221" i="12"/>
  <c r="Y220" i="12"/>
  <c r="X220" i="12"/>
  <c r="W220" i="12"/>
  <c r="V220" i="12"/>
  <c r="Y219" i="12"/>
  <c r="X219" i="12"/>
  <c r="W219" i="12"/>
  <c r="V219" i="12"/>
  <c r="Y218" i="12"/>
  <c r="X218" i="12"/>
  <c r="W218" i="12"/>
  <c r="V218" i="12"/>
  <c r="Y217" i="12"/>
  <c r="X217" i="12"/>
  <c r="W217" i="12"/>
  <c r="V217" i="12"/>
  <c r="Y216" i="12"/>
  <c r="X216" i="12"/>
  <c r="W216" i="12"/>
  <c r="V216" i="12"/>
  <c r="Y215" i="12"/>
  <c r="X215" i="12"/>
  <c r="W215" i="12"/>
  <c r="V215" i="12"/>
  <c r="Y214" i="12"/>
  <c r="X214" i="12"/>
  <c r="W214" i="12"/>
  <c r="V214" i="12"/>
  <c r="Y213" i="12"/>
  <c r="X213" i="12"/>
  <c r="W213" i="12"/>
  <c r="V213" i="12"/>
  <c r="Y212" i="12"/>
  <c r="X212" i="12"/>
  <c r="W212" i="12"/>
  <c r="V212" i="12"/>
  <c r="Y211" i="12"/>
  <c r="X211" i="12"/>
  <c r="W211" i="12"/>
  <c r="V211" i="12"/>
  <c r="Y210" i="12"/>
  <c r="X210" i="12"/>
  <c r="W210" i="12"/>
  <c r="V210" i="12"/>
  <c r="Y209" i="12"/>
  <c r="X209" i="12"/>
  <c r="W209" i="12"/>
  <c r="V209" i="12"/>
  <c r="Y208" i="12"/>
  <c r="X208" i="12"/>
  <c r="W208" i="12"/>
  <c r="V208" i="12"/>
  <c r="Y207" i="12"/>
  <c r="X207" i="12"/>
  <c r="W207" i="12"/>
  <c r="V207" i="12"/>
  <c r="Y206" i="12"/>
  <c r="X206" i="12"/>
  <c r="W206" i="12"/>
  <c r="V206" i="12"/>
  <c r="Y205" i="12"/>
  <c r="X205" i="12"/>
  <c r="W205" i="12"/>
  <c r="V205" i="12"/>
  <c r="Y204" i="12"/>
  <c r="AC204" i="12" s="1"/>
  <c r="AG204" i="12" s="1"/>
  <c r="X204" i="12"/>
  <c r="W204" i="12"/>
  <c r="AA204" i="12" s="1"/>
  <c r="AE204" i="12" s="1"/>
  <c r="V204" i="12"/>
  <c r="D204" i="12"/>
  <c r="Y203" i="12"/>
  <c r="X203" i="12"/>
  <c r="W203" i="12"/>
  <c r="V203" i="12"/>
  <c r="Y202" i="12"/>
  <c r="X202" i="12"/>
  <c r="W202" i="12"/>
  <c r="V202" i="12"/>
  <c r="Y201" i="12"/>
  <c r="X201" i="12"/>
  <c r="W201" i="12"/>
  <c r="V201" i="12"/>
  <c r="Y200" i="12"/>
  <c r="X200" i="12"/>
  <c r="W200" i="12"/>
  <c r="V200" i="12"/>
  <c r="Y199" i="12"/>
  <c r="X199" i="12"/>
  <c r="W199" i="12"/>
  <c r="V199" i="12"/>
  <c r="Y198" i="12"/>
  <c r="X198" i="12"/>
  <c r="W198" i="12"/>
  <c r="V198" i="12"/>
  <c r="Y197" i="12"/>
  <c r="X197" i="12"/>
  <c r="W197" i="12"/>
  <c r="V197" i="12"/>
  <c r="Y196" i="12"/>
  <c r="X196" i="12"/>
  <c r="W196" i="12"/>
  <c r="V196" i="12"/>
  <c r="Y195" i="12"/>
  <c r="X195" i="12"/>
  <c r="W195" i="12"/>
  <c r="V195" i="12"/>
  <c r="Y194" i="12"/>
  <c r="X194" i="12"/>
  <c r="W194" i="12"/>
  <c r="V194" i="12"/>
  <c r="Y193" i="12"/>
  <c r="X193" i="12"/>
  <c r="W193" i="12"/>
  <c r="V193" i="12"/>
  <c r="Y192" i="12"/>
  <c r="X192" i="12"/>
  <c r="W192" i="12"/>
  <c r="V192" i="12"/>
  <c r="Y191" i="12"/>
  <c r="X191" i="12"/>
  <c r="W191" i="12"/>
  <c r="V191" i="12"/>
  <c r="Y190" i="12"/>
  <c r="X190" i="12"/>
  <c r="W190" i="12"/>
  <c r="V190" i="12"/>
  <c r="Y189" i="12"/>
  <c r="X189" i="12"/>
  <c r="W189" i="12"/>
  <c r="V189" i="12"/>
  <c r="Y188" i="12"/>
  <c r="X188" i="12"/>
  <c r="W188" i="12"/>
  <c r="V188" i="12"/>
  <c r="Y187" i="12"/>
  <c r="X187" i="12"/>
  <c r="W187" i="12"/>
  <c r="V187" i="12"/>
  <c r="Y186" i="12"/>
  <c r="X186" i="12"/>
  <c r="W186" i="12"/>
  <c r="V186" i="12"/>
  <c r="Y185" i="12"/>
  <c r="X185" i="12"/>
  <c r="W185" i="12"/>
  <c r="V185" i="12"/>
  <c r="Y184" i="12"/>
  <c r="X184" i="12"/>
  <c r="AB184" i="12" s="1"/>
  <c r="AF184" i="12" s="1"/>
  <c r="W184" i="12"/>
  <c r="AA184" i="12" s="1"/>
  <c r="AE184" i="12" s="1"/>
  <c r="V184" i="12"/>
  <c r="Z184" i="12" s="1"/>
  <c r="D184" i="12"/>
  <c r="Y183" i="12"/>
  <c r="X183" i="12"/>
  <c r="W183" i="12"/>
  <c r="V183" i="12"/>
  <c r="Y182" i="12"/>
  <c r="X182" i="12"/>
  <c r="W182" i="12"/>
  <c r="V182" i="12"/>
  <c r="Y181" i="12"/>
  <c r="X181" i="12"/>
  <c r="W181" i="12"/>
  <c r="V181" i="12"/>
  <c r="Y180" i="12"/>
  <c r="X180" i="12"/>
  <c r="W180" i="12"/>
  <c r="V180" i="12"/>
  <c r="Y179" i="12"/>
  <c r="X179" i="12"/>
  <c r="W179" i="12"/>
  <c r="V179" i="12"/>
  <c r="Y178" i="12"/>
  <c r="X178" i="12"/>
  <c r="W178" i="12"/>
  <c r="V178" i="12"/>
  <c r="Y177" i="12"/>
  <c r="X177" i="12"/>
  <c r="W177" i="12"/>
  <c r="V177" i="12"/>
  <c r="Y176" i="12"/>
  <c r="X176" i="12"/>
  <c r="W176" i="12"/>
  <c r="V176" i="12"/>
  <c r="Y175" i="12"/>
  <c r="X175" i="12"/>
  <c r="W175" i="12"/>
  <c r="V175" i="12"/>
  <c r="Y174" i="12"/>
  <c r="X174" i="12"/>
  <c r="W174" i="12"/>
  <c r="V174" i="12"/>
  <c r="Y173" i="12"/>
  <c r="X173" i="12"/>
  <c r="W173" i="12"/>
  <c r="V173" i="12"/>
  <c r="Y172" i="12"/>
  <c r="X172" i="12"/>
  <c r="W172" i="12"/>
  <c r="V172" i="12"/>
  <c r="Y171" i="12"/>
  <c r="X171" i="12"/>
  <c r="W171" i="12"/>
  <c r="V171" i="12"/>
  <c r="Y170" i="12"/>
  <c r="X170" i="12"/>
  <c r="W170" i="12"/>
  <c r="V170" i="12"/>
  <c r="Y169" i="12"/>
  <c r="X169" i="12"/>
  <c r="W169" i="12"/>
  <c r="V169" i="12"/>
  <c r="Y168" i="12"/>
  <c r="X168" i="12"/>
  <c r="W168" i="12"/>
  <c r="V168" i="12"/>
  <c r="Y167" i="12"/>
  <c r="X167" i="12"/>
  <c r="W167" i="12"/>
  <c r="V167" i="12"/>
  <c r="Y166" i="12"/>
  <c r="X166" i="12"/>
  <c r="W166" i="12"/>
  <c r="V166" i="12"/>
  <c r="Y165" i="12"/>
  <c r="X165" i="12"/>
  <c r="W165" i="12"/>
  <c r="V165" i="12"/>
  <c r="Y164" i="12"/>
  <c r="AC164" i="12" s="1"/>
  <c r="AG164" i="12" s="1"/>
  <c r="X164" i="12"/>
  <c r="W164" i="12"/>
  <c r="AA164" i="12" s="1"/>
  <c r="AE164" i="12" s="1"/>
  <c r="V164" i="12"/>
  <c r="D164" i="12"/>
  <c r="Y163" i="12"/>
  <c r="X163" i="12"/>
  <c r="W163" i="12"/>
  <c r="V163" i="12"/>
  <c r="Y162" i="12"/>
  <c r="X162" i="12"/>
  <c r="W162" i="12"/>
  <c r="V162" i="12"/>
  <c r="Y161" i="12"/>
  <c r="X161" i="12"/>
  <c r="W161" i="12"/>
  <c r="V161" i="12"/>
  <c r="Y160" i="12"/>
  <c r="X160" i="12"/>
  <c r="W160" i="12"/>
  <c r="V160" i="12"/>
  <c r="Y159" i="12"/>
  <c r="X159" i="12"/>
  <c r="W159" i="12"/>
  <c r="V159" i="12"/>
  <c r="Y158" i="12"/>
  <c r="X158" i="12"/>
  <c r="W158" i="12"/>
  <c r="V158" i="12"/>
  <c r="Y157" i="12"/>
  <c r="X157" i="12"/>
  <c r="W157" i="12"/>
  <c r="V157" i="12"/>
  <c r="Y156" i="12"/>
  <c r="X156" i="12"/>
  <c r="W156" i="12"/>
  <c r="V156" i="12"/>
  <c r="Y155" i="12"/>
  <c r="X155" i="12"/>
  <c r="W155" i="12"/>
  <c r="V155" i="12"/>
  <c r="Y154" i="12"/>
  <c r="X154" i="12"/>
  <c r="W154" i="12"/>
  <c r="V154" i="12"/>
  <c r="Y153" i="12"/>
  <c r="X153" i="12"/>
  <c r="W153" i="12"/>
  <c r="V153" i="12"/>
  <c r="Y152" i="12"/>
  <c r="X152" i="12"/>
  <c r="W152" i="12"/>
  <c r="V152" i="12"/>
  <c r="Y151" i="12"/>
  <c r="X151" i="12"/>
  <c r="W151" i="12"/>
  <c r="V151" i="12"/>
  <c r="Y150" i="12"/>
  <c r="X150" i="12"/>
  <c r="W150" i="12"/>
  <c r="V150" i="12"/>
  <c r="Y149" i="12"/>
  <c r="X149" i="12"/>
  <c r="W149" i="12"/>
  <c r="V149" i="12"/>
  <c r="Y148" i="12"/>
  <c r="X148" i="12"/>
  <c r="W148" i="12"/>
  <c r="V148" i="12"/>
  <c r="Y147" i="12"/>
  <c r="X147" i="12"/>
  <c r="W147" i="12"/>
  <c r="V147" i="12"/>
  <c r="Y146" i="12"/>
  <c r="X146" i="12"/>
  <c r="W146" i="12"/>
  <c r="V146" i="12"/>
  <c r="Y145" i="12"/>
  <c r="X145" i="12"/>
  <c r="W145" i="12"/>
  <c r="V145" i="12"/>
  <c r="Y144" i="12"/>
  <c r="X144" i="12"/>
  <c r="AB144" i="12" s="1"/>
  <c r="AF144" i="12" s="1"/>
  <c r="W144" i="12"/>
  <c r="V144" i="12"/>
  <c r="Z144" i="12" s="1"/>
  <c r="D144" i="12"/>
  <c r="Y143" i="12"/>
  <c r="X143" i="12"/>
  <c r="W143" i="12"/>
  <c r="V143" i="12"/>
  <c r="Y142" i="12"/>
  <c r="X142" i="12"/>
  <c r="W142" i="12"/>
  <c r="V142" i="12"/>
  <c r="Y141" i="12"/>
  <c r="X141" i="12"/>
  <c r="W141" i="12"/>
  <c r="V141" i="12"/>
  <c r="Y140" i="12"/>
  <c r="X140" i="12"/>
  <c r="W140" i="12"/>
  <c r="V140" i="12"/>
  <c r="Y139" i="12"/>
  <c r="X139" i="12"/>
  <c r="W139" i="12"/>
  <c r="V139" i="12"/>
  <c r="Y138" i="12"/>
  <c r="X138" i="12"/>
  <c r="W138" i="12"/>
  <c r="V138" i="12"/>
  <c r="Y137" i="12"/>
  <c r="X137" i="12"/>
  <c r="W137" i="12"/>
  <c r="V137" i="12"/>
  <c r="Y136" i="12"/>
  <c r="X136" i="12"/>
  <c r="W136" i="12"/>
  <c r="V136" i="12"/>
  <c r="Y135" i="12"/>
  <c r="X135" i="12"/>
  <c r="W135" i="12"/>
  <c r="V135" i="12"/>
  <c r="Y134" i="12"/>
  <c r="X134" i="12"/>
  <c r="W134" i="12"/>
  <c r="V134" i="12"/>
  <c r="Y133" i="12"/>
  <c r="X133" i="12"/>
  <c r="W133" i="12"/>
  <c r="V133" i="12"/>
  <c r="Y132" i="12"/>
  <c r="X132" i="12"/>
  <c r="W132" i="12"/>
  <c r="V132" i="12"/>
  <c r="Y131" i="12"/>
  <c r="X131" i="12"/>
  <c r="W131" i="12"/>
  <c r="V131" i="12"/>
  <c r="Y130" i="12"/>
  <c r="X130" i="12"/>
  <c r="W130" i="12"/>
  <c r="V130" i="12"/>
  <c r="Y129" i="12"/>
  <c r="X129" i="12"/>
  <c r="W129" i="12"/>
  <c r="V129" i="12"/>
  <c r="Y128" i="12"/>
  <c r="X128" i="12"/>
  <c r="W128" i="12"/>
  <c r="V128" i="12"/>
  <c r="Y127" i="12"/>
  <c r="X127" i="12"/>
  <c r="W127" i="12"/>
  <c r="V127" i="12"/>
  <c r="Y126" i="12"/>
  <c r="X126" i="12"/>
  <c r="W126" i="12"/>
  <c r="V126" i="12"/>
  <c r="Y125" i="12"/>
  <c r="X125" i="12"/>
  <c r="W125" i="12"/>
  <c r="V125" i="12"/>
  <c r="Y124" i="12"/>
  <c r="AC124" i="12" s="1"/>
  <c r="AG124" i="12" s="1"/>
  <c r="X124" i="12"/>
  <c r="W124" i="12"/>
  <c r="AA124" i="12" s="1"/>
  <c r="AE124" i="12" s="1"/>
  <c r="V124" i="12"/>
  <c r="D124" i="12"/>
  <c r="Y123" i="12"/>
  <c r="X123" i="12"/>
  <c r="W123" i="12"/>
  <c r="V123" i="12"/>
  <c r="Y122" i="12"/>
  <c r="X122" i="12"/>
  <c r="W122" i="12"/>
  <c r="V122" i="12"/>
  <c r="Y121" i="12"/>
  <c r="X121" i="12"/>
  <c r="W121" i="12"/>
  <c r="V121" i="12"/>
  <c r="Y120" i="12"/>
  <c r="X120" i="12"/>
  <c r="W120" i="12"/>
  <c r="V120" i="12"/>
  <c r="Y119" i="12"/>
  <c r="X119" i="12"/>
  <c r="W119" i="12"/>
  <c r="V119" i="12"/>
  <c r="Y118" i="12"/>
  <c r="X118" i="12"/>
  <c r="W118" i="12"/>
  <c r="V118" i="12"/>
  <c r="Y117" i="12"/>
  <c r="X117" i="12"/>
  <c r="W117" i="12"/>
  <c r="V117" i="12"/>
  <c r="Y116" i="12"/>
  <c r="X116" i="12"/>
  <c r="W116" i="12"/>
  <c r="V116" i="12"/>
  <c r="Y115" i="12"/>
  <c r="X115" i="12"/>
  <c r="W115" i="12"/>
  <c r="V115" i="12"/>
  <c r="Y114" i="12"/>
  <c r="X114" i="12"/>
  <c r="W114" i="12"/>
  <c r="V114" i="12"/>
  <c r="Y113" i="12"/>
  <c r="X113" i="12"/>
  <c r="W113" i="12"/>
  <c r="V113" i="12"/>
  <c r="Y112" i="12"/>
  <c r="X112" i="12"/>
  <c r="W112" i="12"/>
  <c r="V112" i="12"/>
  <c r="Y111" i="12"/>
  <c r="X111" i="12"/>
  <c r="W111" i="12"/>
  <c r="V111" i="12"/>
  <c r="Y110" i="12"/>
  <c r="X110" i="12"/>
  <c r="W110" i="12"/>
  <c r="V110" i="12"/>
  <c r="Y109" i="12"/>
  <c r="X109" i="12"/>
  <c r="W109" i="12"/>
  <c r="V109" i="12"/>
  <c r="Y108" i="12"/>
  <c r="X108" i="12"/>
  <c r="W108" i="12"/>
  <c r="V108" i="12"/>
  <c r="Y107" i="12"/>
  <c r="X107" i="12"/>
  <c r="W107" i="12"/>
  <c r="V107" i="12"/>
  <c r="Y106" i="12"/>
  <c r="X106" i="12"/>
  <c r="W106" i="12"/>
  <c r="V106" i="12"/>
  <c r="Y105" i="12"/>
  <c r="X105" i="12"/>
  <c r="W105" i="12"/>
  <c r="V105" i="12"/>
  <c r="Y104" i="12"/>
  <c r="X104" i="12"/>
  <c r="AB104" i="12" s="1"/>
  <c r="AF104" i="12" s="1"/>
  <c r="W104" i="12"/>
  <c r="AA104" i="12" s="1"/>
  <c r="AE104" i="12" s="1"/>
  <c r="V104" i="12"/>
  <c r="Z104" i="12" s="1"/>
  <c r="D104" i="12"/>
  <c r="Y103" i="12"/>
  <c r="X103" i="12"/>
  <c r="W103" i="12"/>
  <c r="V103" i="12"/>
  <c r="Y102" i="12"/>
  <c r="X102" i="12"/>
  <c r="W102" i="12"/>
  <c r="V102" i="12"/>
  <c r="Y101" i="12"/>
  <c r="X101" i="12"/>
  <c r="W101" i="12"/>
  <c r="V101" i="12"/>
  <c r="Y100" i="12"/>
  <c r="X100" i="12"/>
  <c r="W100" i="12"/>
  <c r="V100" i="12"/>
  <c r="Y99" i="12"/>
  <c r="X99" i="12"/>
  <c r="W99" i="12"/>
  <c r="V99" i="12"/>
  <c r="Y98" i="12"/>
  <c r="X98" i="12"/>
  <c r="W98" i="12"/>
  <c r="V98" i="12"/>
  <c r="Y97" i="12"/>
  <c r="X97" i="12"/>
  <c r="W97" i="12"/>
  <c r="V97" i="12"/>
  <c r="Y96" i="12"/>
  <c r="X96" i="12"/>
  <c r="W96" i="12"/>
  <c r="V96" i="12"/>
  <c r="Y95" i="12"/>
  <c r="X95" i="12"/>
  <c r="W95" i="12"/>
  <c r="V95" i="12"/>
  <c r="Y94" i="12"/>
  <c r="X94" i="12"/>
  <c r="W94" i="12"/>
  <c r="V94" i="12"/>
  <c r="Y93" i="12"/>
  <c r="X93" i="12"/>
  <c r="W93" i="12"/>
  <c r="V93" i="12"/>
  <c r="Y92" i="12"/>
  <c r="X92" i="12"/>
  <c r="W92" i="12"/>
  <c r="V92" i="12"/>
  <c r="Y91" i="12"/>
  <c r="X91" i="12"/>
  <c r="W91" i="12"/>
  <c r="V91" i="12"/>
  <c r="Y90" i="12"/>
  <c r="X90" i="12"/>
  <c r="W90" i="12"/>
  <c r="V90" i="12"/>
  <c r="Y89" i="12"/>
  <c r="X89" i="12"/>
  <c r="W89" i="12"/>
  <c r="V89" i="12"/>
  <c r="Y88" i="12"/>
  <c r="X88" i="12"/>
  <c r="W88" i="12"/>
  <c r="V88" i="12"/>
  <c r="Y87" i="12"/>
  <c r="X87" i="12"/>
  <c r="W87" i="12"/>
  <c r="V87" i="12"/>
  <c r="Y86" i="12"/>
  <c r="X86" i="12"/>
  <c r="W86" i="12"/>
  <c r="V86" i="12"/>
  <c r="Y85" i="12"/>
  <c r="X85" i="12"/>
  <c r="W85" i="12"/>
  <c r="V85" i="12"/>
  <c r="Y84" i="12"/>
  <c r="AC84" i="12" s="1"/>
  <c r="AG84" i="12" s="1"/>
  <c r="X84" i="12"/>
  <c r="W84" i="12"/>
  <c r="V84" i="12"/>
  <c r="D84" i="12"/>
  <c r="Y83" i="12"/>
  <c r="X83" i="12"/>
  <c r="W83" i="12"/>
  <c r="V83" i="12"/>
  <c r="Y82" i="12"/>
  <c r="X82" i="12"/>
  <c r="W82" i="12"/>
  <c r="V82" i="12"/>
  <c r="Y81" i="12"/>
  <c r="X81" i="12"/>
  <c r="W81" i="12"/>
  <c r="V81" i="12"/>
  <c r="Y80" i="12"/>
  <c r="X80" i="12"/>
  <c r="W80" i="12"/>
  <c r="V80" i="12"/>
  <c r="Y79" i="12"/>
  <c r="X79" i="12"/>
  <c r="W79" i="12"/>
  <c r="V79" i="12"/>
  <c r="Y78" i="12"/>
  <c r="X78" i="12"/>
  <c r="W78" i="12"/>
  <c r="V78" i="12"/>
  <c r="Y77" i="12"/>
  <c r="X77" i="12"/>
  <c r="W77" i="12"/>
  <c r="V77" i="12"/>
  <c r="Y76" i="12"/>
  <c r="X76" i="12"/>
  <c r="W76" i="12"/>
  <c r="V76" i="12"/>
  <c r="Y75" i="12"/>
  <c r="X75" i="12"/>
  <c r="W75" i="12"/>
  <c r="V75" i="12"/>
  <c r="Y74" i="12"/>
  <c r="X74" i="12"/>
  <c r="W74" i="12"/>
  <c r="V74" i="12"/>
  <c r="Y73" i="12"/>
  <c r="X73" i="12"/>
  <c r="W73" i="12"/>
  <c r="V73" i="12"/>
  <c r="Y72" i="12"/>
  <c r="X72" i="12"/>
  <c r="W72" i="12"/>
  <c r="V72" i="12"/>
  <c r="Y71" i="12"/>
  <c r="X71" i="12"/>
  <c r="W71" i="12"/>
  <c r="V71" i="12"/>
  <c r="Y70" i="12"/>
  <c r="X70" i="12"/>
  <c r="W70" i="12"/>
  <c r="V70" i="12"/>
  <c r="Y69" i="12"/>
  <c r="X69" i="12"/>
  <c r="W69" i="12"/>
  <c r="V69" i="12"/>
  <c r="Y68" i="12"/>
  <c r="X68" i="12"/>
  <c r="W68" i="12"/>
  <c r="V68" i="12"/>
  <c r="Y67" i="12"/>
  <c r="X67" i="12"/>
  <c r="W67" i="12"/>
  <c r="V67" i="12"/>
  <c r="Y66" i="12"/>
  <c r="X66" i="12"/>
  <c r="W66" i="12"/>
  <c r="V66" i="12"/>
  <c r="Y65" i="12"/>
  <c r="X65" i="12"/>
  <c r="W65" i="12"/>
  <c r="V65" i="12"/>
  <c r="Y64" i="12"/>
  <c r="X64" i="12"/>
  <c r="AB64" i="12" s="1"/>
  <c r="AF64" i="12" s="1"/>
  <c r="W64" i="12"/>
  <c r="V64" i="12"/>
  <c r="Z64" i="12" s="1"/>
  <c r="D64" i="12"/>
  <c r="Y63" i="12"/>
  <c r="X63" i="12"/>
  <c r="W63" i="12"/>
  <c r="V63" i="12"/>
  <c r="Y62" i="12"/>
  <c r="X62" i="12"/>
  <c r="W62" i="12"/>
  <c r="V62" i="12"/>
  <c r="Y61" i="12"/>
  <c r="X61" i="12"/>
  <c r="W61" i="12"/>
  <c r="V61" i="12"/>
  <c r="Y60" i="12"/>
  <c r="X60" i="12"/>
  <c r="W60" i="12"/>
  <c r="V60" i="12"/>
  <c r="Y59" i="12"/>
  <c r="X59" i="12"/>
  <c r="W59" i="12"/>
  <c r="V59" i="12"/>
  <c r="Y58" i="12"/>
  <c r="X58" i="12"/>
  <c r="W58" i="12"/>
  <c r="V58" i="12"/>
  <c r="Y57" i="12"/>
  <c r="X57" i="12"/>
  <c r="W57" i="12"/>
  <c r="V57" i="12"/>
  <c r="Y56" i="12"/>
  <c r="X56" i="12"/>
  <c r="W56" i="12"/>
  <c r="V56" i="12"/>
  <c r="Y55" i="12"/>
  <c r="X55" i="12"/>
  <c r="W55" i="12"/>
  <c r="V55" i="12"/>
  <c r="Y54" i="12"/>
  <c r="X54" i="12"/>
  <c r="W54" i="12"/>
  <c r="V54" i="12"/>
  <c r="Y53" i="12"/>
  <c r="X53" i="12"/>
  <c r="W53" i="12"/>
  <c r="V53" i="12"/>
  <c r="Y52" i="12"/>
  <c r="X52" i="12"/>
  <c r="W52" i="12"/>
  <c r="V52" i="12"/>
  <c r="Y51" i="12"/>
  <c r="X51" i="12"/>
  <c r="W51" i="12"/>
  <c r="V51" i="12"/>
  <c r="Y50" i="12"/>
  <c r="X50" i="12"/>
  <c r="W50" i="12"/>
  <c r="V50" i="12"/>
  <c r="Y49" i="12"/>
  <c r="X49" i="12"/>
  <c r="W49" i="12"/>
  <c r="V49" i="12"/>
  <c r="Y48" i="12"/>
  <c r="X48" i="12"/>
  <c r="W48" i="12"/>
  <c r="V48" i="12"/>
  <c r="Y47" i="12"/>
  <c r="X47" i="12"/>
  <c r="W47" i="12"/>
  <c r="V47" i="12"/>
  <c r="Y46" i="12"/>
  <c r="X46" i="12"/>
  <c r="W46" i="12"/>
  <c r="V46" i="12"/>
  <c r="Y45" i="12"/>
  <c r="X45" i="12"/>
  <c r="W45" i="12"/>
  <c r="V45" i="12"/>
  <c r="Y44" i="12"/>
  <c r="AC44" i="12" s="1"/>
  <c r="AG44" i="12" s="1"/>
  <c r="X44" i="12"/>
  <c r="W44" i="12"/>
  <c r="V44" i="12"/>
  <c r="D44" i="12"/>
  <c r="Y43" i="12"/>
  <c r="X43" i="12"/>
  <c r="W43" i="12"/>
  <c r="V43" i="12"/>
  <c r="Y42" i="12"/>
  <c r="X42" i="12"/>
  <c r="W42" i="12"/>
  <c r="V42" i="12"/>
  <c r="Y41" i="12"/>
  <c r="X41" i="12"/>
  <c r="W41" i="12"/>
  <c r="V41" i="12"/>
  <c r="Y40" i="12"/>
  <c r="X40" i="12"/>
  <c r="W40" i="12"/>
  <c r="V40" i="12"/>
  <c r="Y39" i="12"/>
  <c r="X39" i="12"/>
  <c r="W39" i="12"/>
  <c r="V39" i="12"/>
  <c r="Y38" i="12"/>
  <c r="X38" i="12"/>
  <c r="W38" i="12"/>
  <c r="V38" i="12"/>
  <c r="Y37" i="12"/>
  <c r="X37" i="12"/>
  <c r="W37" i="12"/>
  <c r="V37" i="12"/>
  <c r="Y36" i="12"/>
  <c r="X36" i="12"/>
  <c r="W36" i="12"/>
  <c r="V36" i="12"/>
  <c r="Y35" i="12"/>
  <c r="X35" i="12"/>
  <c r="W35" i="12"/>
  <c r="V35" i="12"/>
  <c r="Y34" i="12"/>
  <c r="X34" i="12"/>
  <c r="W34" i="12"/>
  <c r="V34" i="12"/>
  <c r="Y33" i="12"/>
  <c r="X33" i="12"/>
  <c r="W33" i="12"/>
  <c r="V33" i="12"/>
  <c r="Y32" i="12"/>
  <c r="X32" i="12"/>
  <c r="W32" i="12"/>
  <c r="V32" i="12"/>
  <c r="Y31" i="12"/>
  <c r="X31" i="12"/>
  <c r="W31" i="12"/>
  <c r="V31" i="12"/>
  <c r="Y30" i="12"/>
  <c r="X30" i="12"/>
  <c r="W30" i="12"/>
  <c r="V30" i="12"/>
  <c r="Y29" i="12"/>
  <c r="X29" i="12"/>
  <c r="W29" i="12"/>
  <c r="V29" i="12"/>
  <c r="Y28" i="12"/>
  <c r="X28" i="12"/>
  <c r="W28" i="12"/>
  <c r="V28" i="12"/>
  <c r="Y27" i="12"/>
  <c r="X27" i="12"/>
  <c r="W27" i="12"/>
  <c r="V27" i="12"/>
  <c r="Y26" i="12"/>
  <c r="X26" i="12"/>
  <c r="W26" i="12"/>
  <c r="V26" i="12"/>
  <c r="Y25" i="12"/>
  <c r="X25" i="12"/>
  <c r="W25" i="12"/>
  <c r="V25" i="12"/>
  <c r="Y24" i="12"/>
  <c r="X24" i="12"/>
  <c r="AB24" i="12" s="1"/>
  <c r="AF24" i="12" s="1"/>
  <c r="W24" i="12"/>
  <c r="AA24" i="12" s="1"/>
  <c r="AE24" i="12" s="1"/>
  <c r="V24" i="12"/>
  <c r="Z24" i="12" s="1"/>
  <c r="D24" i="12"/>
  <c r="Y23" i="12"/>
  <c r="X23" i="12"/>
  <c r="W23" i="12"/>
  <c r="V23" i="12"/>
  <c r="Y22" i="12"/>
  <c r="X22" i="12"/>
  <c r="W22" i="12"/>
  <c r="V22" i="12"/>
  <c r="Y21" i="12"/>
  <c r="X21" i="12"/>
  <c r="W21" i="12"/>
  <c r="V21" i="12"/>
  <c r="Y20" i="12"/>
  <c r="X20" i="12"/>
  <c r="W20" i="12"/>
  <c r="V20" i="12"/>
  <c r="Y19" i="12"/>
  <c r="X19" i="12"/>
  <c r="W19" i="12"/>
  <c r="V19" i="12"/>
  <c r="Y18" i="12"/>
  <c r="X18" i="12"/>
  <c r="W18" i="12"/>
  <c r="V18" i="12"/>
  <c r="Y17" i="12"/>
  <c r="X17" i="12"/>
  <c r="W17" i="12"/>
  <c r="V17" i="12"/>
  <c r="Y16" i="12"/>
  <c r="X16" i="12"/>
  <c r="W16" i="12"/>
  <c r="V16" i="12"/>
  <c r="Y15" i="12"/>
  <c r="X15" i="12"/>
  <c r="W15" i="12"/>
  <c r="V15" i="12"/>
  <c r="Y14" i="12"/>
  <c r="X14" i="12"/>
  <c r="W14" i="12"/>
  <c r="V14" i="12"/>
  <c r="Y13" i="12"/>
  <c r="X13" i="12"/>
  <c r="W13" i="12"/>
  <c r="V13" i="12"/>
  <c r="Y12" i="12"/>
  <c r="AC12" i="12" s="1"/>
  <c r="AG12" i="12" s="1"/>
  <c r="X12" i="12"/>
  <c r="AB12" i="12" s="1"/>
  <c r="AF12" i="12" s="1"/>
  <c r="W12" i="12"/>
  <c r="AA12" i="12" s="1"/>
  <c r="AE12" i="12" s="1"/>
  <c r="V12" i="12"/>
  <c r="D12" i="12"/>
  <c r="AH404" i="12" l="1"/>
  <c r="AD460" i="12"/>
  <c r="Z75" i="13"/>
  <c r="Z44" i="12"/>
  <c r="Z84" i="12"/>
  <c r="AC104" i="12"/>
  <c r="AG104" i="12" s="1"/>
  <c r="Z124" i="12"/>
  <c r="AC144" i="12"/>
  <c r="AG144" i="12" s="1"/>
  <c r="Z164" i="12"/>
  <c r="Z204" i="12"/>
  <c r="AC224" i="12"/>
  <c r="AG224" i="12" s="1"/>
  <c r="Z244" i="12"/>
  <c r="AC264" i="12"/>
  <c r="AG264" i="12" s="1"/>
  <c r="Z284" i="12"/>
  <c r="AH284" i="12" s="1"/>
  <c r="AI284" i="12" s="1"/>
  <c r="AJ284" i="12" s="1"/>
  <c r="AC304" i="12"/>
  <c r="AG304" i="12" s="1"/>
  <c r="Z364" i="12"/>
  <c r="AC384" i="12"/>
  <c r="AG384" i="12" s="1"/>
  <c r="Z396" i="12"/>
  <c r="AD396" i="12" s="1"/>
  <c r="AH396" i="12" s="1"/>
  <c r="AB404" i="12"/>
  <c r="AF404" i="12" s="1"/>
  <c r="AJ404" i="12" s="1"/>
  <c r="AB12" i="13"/>
  <c r="AF12" i="13" s="1"/>
  <c r="AB18" i="13"/>
  <c r="AF18" i="13" s="1"/>
  <c r="AC22" i="13"/>
  <c r="AG22" i="13" s="1"/>
  <c r="AA35" i="13"/>
  <c r="AE35" i="13" s="1"/>
  <c r="Z54" i="13"/>
  <c r="AB65" i="13"/>
  <c r="AF65" i="13" s="1"/>
  <c r="Z71" i="13"/>
  <c r="AB25" i="14"/>
  <c r="AF25" i="14" s="1"/>
  <c r="AA44" i="12"/>
  <c r="AE44" i="12" s="1"/>
  <c r="AA84" i="12"/>
  <c r="AE84" i="12" s="1"/>
  <c r="AA244" i="12"/>
  <c r="AE244" i="12" s="1"/>
  <c r="AA284" i="12"/>
  <c r="AE284" i="12" s="1"/>
  <c r="AA324" i="12"/>
  <c r="AE324" i="12" s="1"/>
  <c r="AA364" i="12"/>
  <c r="AE364" i="12" s="1"/>
  <c r="Z392" i="12"/>
  <c r="AD392" i="12" s="1"/>
  <c r="AH392" i="12" s="1"/>
  <c r="AA396" i="12"/>
  <c r="AE396" i="12" s="1"/>
  <c r="AI396" i="12" s="1"/>
  <c r="AB400" i="12"/>
  <c r="AF400" i="12" s="1"/>
  <c r="AJ400" i="12" s="1"/>
  <c r="AC404" i="12"/>
  <c r="AG404" i="12" s="1"/>
  <c r="Z416" i="12"/>
  <c r="AD416" i="12" s="1"/>
  <c r="AH416" i="12" s="1"/>
  <c r="AA420" i="12"/>
  <c r="AE420" i="12" s="1"/>
  <c r="AI420" i="12" s="1"/>
  <c r="AB424" i="12"/>
  <c r="AF424" i="12" s="1"/>
  <c r="AJ424" i="12" s="1"/>
  <c r="AC12" i="13"/>
  <c r="AG12" i="13" s="1"/>
  <c r="AC18" i="13"/>
  <c r="AG18" i="13" s="1"/>
  <c r="AB35" i="13"/>
  <c r="AF35" i="13" s="1"/>
  <c r="AB51" i="13"/>
  <c r="AF51" i="13" s="1"/>
  <c r="AA54" i="13"/>
  <c r="AE54" i="13" s="1"/>
  <c r="Z57" i="13"/>
  <c r="AC65" i="13"/>
  <c r="AG65" i="13" s="1"/>
  <c r="AA71" i="13"/>
  <c r="AE71" i="13" s="1"/>
  <c r="AB12" i="14"/>
  <c r="AF12" i="14" s="1"/>
  <c r="AC25" i="14"/>
  <c r="AG25" i="14" s="1"/>
  <c r="Z12" i="12"/>
  <c r="AB84" i="12"/>
  <c r="AF84" i="12" s="1"/>
  <c r="AB124" i="12"/>
  <c r="AF124" i="12" s="1"/>
  <c r="AB164" i="12"/>
  <c r="AF164" i="12" s="1"/>
  <c r="AB244" i="12"/>
  <c r="AF244" i="12" s="1"/>
  <c r="AB284" i="12"/>
  <c r="AF284" i="12" s="1"/>
  <c r="AB324" i="12"/>
  <c r="AF324" i="12" s="1"/>
  <c r="AA392" i="12"/>
  <c r="AE392" i="12" s="1"/>
  <c r="AI392" i="12" s="1"/>
  <c r="AC400" i="12"/>
  <c r="AG400" i="12" s="1"/>
  <c r="Z412" i="12"/>
  <c r="AD412" i="12" s="1"/>
  <c r="AH412" i="12" s="1"/>
  <c r="AB420" i="12"/>
  <c r="AF420" i="12" s="1"/>
  <c r="AJ420" i="12" s="1"/>
  <c r="AB27" i="13"/>
  <c r="AF27" i="13" s="1"/>
  <c r="AC35" i="13"/>
  <c r="AG35" i="13" s="1"/>
  <c r="AB54" i="13"/>
  <c r="AF54" i="13" s="1"/>
  <c r="AA57" i="13"/>
  <c r="AE57" i="13" s="1"/>
  <c r="AB71" i="13"/>
  <c r="AF71" i="13" s="1"/>
  <c r="AC12" i="14"/>
  <c r="AG12" i="14" s="1"/>
  <c r="AB18" i="14"/>
  <c r="AF18" i="14" s="1"/>
  <c r="AF46" i="14" s="1"/>
  <c r="AC244" i="12"/>
  <c r="AG244" i="12" s="1"/>
  <c r="AC284" i="12"/>
  <c r="AG284" i="12" s="1"/>
  <c r="Z304" i="12"/>
  <c r="AC324" i="12"/>
  <c r="AG324" i="12" s="1"/>
  <c r="Z344" i="12"/>
  <c r="AC364" i="12"/>
  <c r="AG364" i="12" s="1"/>
  <c r="Z384" i="12"/>
  <c r="AD384" i="12" s="1"/>
  <c r="AH384" i="12" s="1"/>
  <c r="AA388" i="12"/>
  <c r="AE388" i="12" s="1"/>
  <c r="AI388" i="12" s="1"/>
  <c r="AB392" i="12"/>
  <c r="AF392" i="12" s="1"/>
  <c r="AJ392" i="12" s="1"/>
  <c r="AC396" i="12"/>
  <c r="AG396" i="12" s="1"/>
  <c r="Z408" i="12"/>
  <c r="AD408" i="12" s="1"/>
  <c r="AH408" i="12" s="1"/>
  <c r="AA412" i="12"/>
  <c r="AE412" i="12" s="1"/>
  <c r="AI412" i="12" s="1"/>
  <c r="AB416" i="12"/>
  <c r="AF416" i="12" s="1"/>
  <c r="AJ416" i="12" s="1"/>
  <c r="AC420" i="12"/>
  <c r="AG420" i="12" s="1"/>
  <c r="Z22" i="13"/>
  <c r="AC27" i="13"/>
  <c r="AG27" i="13" s="1"/>
  <c r="AA43" i="13"/>
  <c r="AE43" i="13" s="1"/>
  <c r="AC54" i="13"/>
  <c r="AG54" i="13" s="1"/>
  <c r="AB57" i="13"/>
  <c r="AF57" i="13" s="1"/>
  <c r="AC71" i="13"/>
  <c r="AG71" i="13" s="1"/>
  <c r="AC18" i="14"/>
  <c r="AG18" i="14" s="1"/>
  <c r="AA25" i="14"/>
  <c r="AE25" i="14" s="1"/>
  <c r="AA18" i="14"/>
  <c r="AE18" i="14" s="1"/>
  <c r="AA12" i="14"/>
  <c r="AE12" i="14" s="1"/>
  <c r="Z18" i="14"/>
  <c r="AD18" i="14" s="1"/>
  <c r="Z25" i="14"/>
  <c r="AD25" i="14" s="1"/>
  <c r="AC75" i="13"/>
  <c r="AG75" i="13" s="1"/>
  <c r="AB75" i="13"/>
  <c r="AF75" i="13" s="1"/>
  <c r="AC51" i="13"/>
  <c r="AG51" i="13" s="1"/>
  <c r="Z43" i="13"/>
  <c r="AH43" i="13" s="1"/>
  <c r="AI43" i="13" s="1"/>
  <c r="AJ43" i="13" s="1"/>
  <c r="Z51" i="13"/>
  <c r="AA51" i="13"/>
  <c r="AE51" i="13" s="1"/>
  <c r="Z35" i="13"/>
  <c r="AA27" i="13"/>
  <c r="AE27" i="13" s="1"/>
  <c r="Z27" i="13"/>
  <c r="AD27" i="13" s="1"/>
  <c r="AA22" i="13"/>
  <c r="AE22" i="13" s="1"/>
  <c r="AA384" i="12"/>
  <c r="AE384" i="12" s="1"/>
  <c r="AI384" i="12" s="1"/>
  <c r="AC184" i="12"/>
  <c r="AG184" i="12" s="1"/>
  <c r="AB204" i="12"/>
  <c r="AF204" i="12" s="1"/>
  <c r="AC64" i="12"/>
  <c r="AG64" i="12" s="1"/>
  <c r="AC424" i="12"/>
  <c r="AG424" i="12" s="1"/>
  <c r="AB412" i="12"/>
  <c r="AF412" i="12" s="1"/>
  <c r="AJ412" i="12" s="1"/>
  <c r="AC24" i="12"/>
  <c r="AG24" i="12" s="1"/>
  <c r="AC344" i="12"/>
  <c r="AG344" i="12" s="1"/>
  <c r="AB44" i="12"/>
  <c r="AF44" i="12" s="1"/>
  <c r="AA64" i="12"/>
  <c r="AE64" i="12" s="1"/>
  <c r="AB364" i="12"/>
  <c r="AF364" i="12" s="1"/>
  <c r="Z420" i="12"/>
  <c r="AD420" i="12" s="1"/>
  <c r="AH420" i="12" s="1"/>
  <c r="AA416" i="12"/>
  <c r="AE416" i="12" s="1"/>
  <c r="AI416" i="12" s="1"/>
  <c r="AA400" i="12"/>
  <c r="AE400" i="12" s="1"/>
  <c r="AI400" i="12" s="1"/>
  <c r="Z388" i="12"/>
  <c r="AD388" i="12" s="1"/>
  <c r="AH388" i="12" s="1"/>
  <c r="AA304" i="12"/>
  <c r="AE304" i="12" s="1"/>
  <c r="Z264" i="12"/>
  <c r="AD264" i="12" s="1"/>
  <c r="AA224" i="12"/>
  <c r="AE224" i="12" s="1"/>
  <c r="AA144" i="12"/>
  <c r="AE144" i="12" s="1"/>
  <c r="AB396" i="12"/>
  <c r="AF396" i="12" s="1"/>
  <c r="AJ396" i="12" s="1"/>
  <c r="AC408" i="12"/>
  <c r="AG408" i="12" s="1"/>
  <c r="Z324" i="12"/>
  <c r="AD324" i="12" s="1"/>
  <c r="AD75" i="13"/>
  <c r="AG46" i="14"/>
  <c r="AD12" i="14"/>
  <c r="AD12" i="13"/>
  <c r="AH18" i="13"/>
  <c r="AI18" i="13" s="1"/>
  <c r="AJ18" i="13" s="1"/>
  <c r="AD18" i="13"/>
  <c r="AD54" i="13"/>
  <c r="AH65" i="13"/>
  <c r="AI65" i="13" s="1"/>
  <c r="AJ65" i="13" s="1"/>
  <c r="AD65" i="13"/>
  <c r="AD22" i="13"/>
  <c r="AH35" i="13"/>
  <c r="AI35" i="13" s="1"/>
  <c r="AJ35" i="13" s="1"/>
  <c r="AD35" i="13"/>
  <c r="AH57" i="13"/>
  <c r="AI57" i="13" s="1"/>
  <c r="AJ57" i="13" s="1"/>
  <c r="AD57" i="13"/>
  <c r="AH24" i="12"/>
  <c r="AI24" i="12" s="1"/>
  <c r="AJ24" i="12" s="1"/>
  <c r="AD24" i="12"/>
  <c r="AD64" i="12"/>
  <c r="AH104" i="12"/>
  <c r="AI104" i="12" s="1"/>
  <c r="AJ104" i="12" s="1"/>
  <c r="AD104" i="12"/>
  <c r="AD144" i="12"/>
  <c r="AH184" i="12"/>
  <c r="AI184" i="12" s="1"/>
  <c r="AJ184" i="12" s="1"/>
  <c r="AD184" i="12"/>
  <c r="AD224" i="12"/>
  <c r="AH304" i="12"/>
  <c r="AI304" i="12" s="1"/>
  <c r="AJ304" i="12" s="1"/>
  <c r="AD304" i="12"/>
  <c r="AH12" i="12"/>
  <c r="AI12" i="12" s="1"/>
  <c r="AJ12" i="12" s="1"/>
  <c r="AD12" i="12"/>
  <c r="AH44" i="12"/>
  <c r="AI44" i="12" s="1"/>
  <c r="AJ44" i="12" s="1"/>
  <c r="AD44" i="12"/>
  <c r="AH84" i="12"/>
  <c r="AI84" i="12" s="1"/>
  <c r="AJ84" i="12" s="1"/>
  <c r="AD84" i="12"/>
  <c r="AH124" i="12"/>
  <c r="AI124" i="12" s="1"/>
  <c r="AJ124" i="12" s="1"/>
  <c r="AD124" i="12"/>
  <c r="AH164" i="12"/>
  <c r="AI164" i="12" s="1"/>
  <c r="AJ164" i="12" s="1"/>
  <c r="AD164" i="12"/>
  <c r="AH204" i="12"/>
  <c r="AI204" i="12" s="1"/>
  <c r="AJ204" i="12" s="1"/>
  <c r="AD204" i="12"/>
  <c r="AH244" i="12"/>
  <c r="AI244" i="12" s="1"/>
  <c r="AJ244" i="12" s="1"/>
  <c r="AD244" i="12"/>
  <c r="AD344" i="12"/>
  <c r="AD364" i="12"/>
  <c r="AH71" i="13" l="1"/>
  <c r="AI71" i="13" s="1"/>
  <c r="AJ71" i="13" s="1"/>
  <c r="AH54" i="13"/>
  <c r="AI54" i="13" s="1"/>
  <c r="AJ54" i="13" s="1"/>
  <c r="AH12" i="13"/>
  <c r="AI12" i="13" s="1"/>
  <c r="AJ12" i="13" s="1"/>
  <c r="AD284" i="12"/>
  <c r="AD71" i="13"/>
  <c r="AD43" i="13"/>
  <c r="AH25" i="14"/>
  <c r="AI25" i="14" s="1"/>
  <c r="AJ25" i="14" s="1"/>
  <c r="AH364" i="12"/>
  <c r="AI364" i="12" s="1"/>
  <c r="AJ364" i="12" s="1"/>
  <c r="AH51" i="13"/>
  <c r="AI51" i="13" s="1"/>
  <c r="AJ51" i="13" s="1"/>
  <c r="AH18" i="14"/>
  <c r="AI18" i="14" s="1"/>
  <c r="AJ18" i="14" s="1"/>
  <c r="AH12" i="14"/>
  <c r="AI12" i="14" s="1"/>
  <c r="AJ12" i="14" s="1"/>
  <c r="AH75" i="13"/>
  <c r="AI75" i="13" s="1"/>
  <c r="AJ75" i="13" s="1"/>
  <c r="AD51" i="13"/>
  <c r="AH27" i="13"/>
  <c r="AI27" i="13" s="1"/>
  <c r="AJ27" i="13" s="1"/>
  <c r="AH22" i="13"/>
  <c r="AI22" i="13" s="1"/>
  <c r="AJ22" i="13" s="1"/>
  <c r="AH344" i="12"/>
  <c r="AI344" i="12" s="1"/>
  <c r="AJ344" i="12" s="1"/>
  <c r="AH264" i="12"/>
  <c r="AI264" i="12" s="1"/>
  <c r="AJ264" i="12" s="1"/>
  <c r="AH144" i="12"/>
  <c r="AI144" i="12" s="1"/>
  <c r="AJ144" i="12" s="1"/>
  <c r="AH324" i="12"/>
  <c r="AI324" i="12" s="1"/>
  <c r="AJ324" i="12" s="1"/>
  <c r="AH224" i="12"/>
  <c r="AI224" i="12" s="1"/>
  <c r="AJ224" i="12" s="1"/>
  <c r="AH64" i="12"/>
  <c r="AI64" i="12" s="1"/>
  <c r="AJ64" i="12" s="1"/>
  <c r="Y33" i="11"/>
  <c r="X33" i="11"/>
  <c r="W33" i="11"/>
  <c r="V33" i="11"/>
  <c r="Y32" i="11"/>
  <c r="X32" i="11"/>
  <c r="AB32" i="11" s="1"/>
  <c r="AF32" i="11" s="1"/>
  <c r="W32" i="11"/>
  <c r="V32" i="11"/>
  <c r="D32" i="11"/>
  <c r="Y31" i="11"/>
  <c r="X31" i="11"/>
  <c r="W31" i="11"/>
  <c r="V31" i="11"/>
  <c r="Y30" i="11"/>
  <c r="X30" i="11"/>
  <c r="W30" i="11"/>
  <c r="V30" i="11"/>
  <c r="Y29" i="11"/>
  <c r="X29" i="11"/>
  <c r="W29" i="11"/>
  <c r="V29" i="11"/>
  <c r="Y28" i="11"/>
  <c r="AC28" i="11" s="1"/>
  <c r="AG28" i="11" s="1"/>
  <c r="X28" i="11"/>
  <c r="W28" i="11"/>
  <c r="V28" i="11"/>
  <c r="D28" i="11"/>
  <c r="Y27" i="11"/>
  <c r="X27" i="11"/>
  <c r="W27" i="11"/>
  <c r="V27" i="11"/>
  <c r="Y26" i="11"/>
  <c r="X26" i="11"/>
  <c r="W26" i="11"/>
  <c r="V26" i="11"/>
  <c r="Y25" i="11"/>
  <c r="X25" i="11"/>
  <c r="W25" i="11"/>
  <c r="V25" i="11"/>
  <c r="D25" i="11"/>
  <c r="Y23" i="11"/>
  <c r="X23" i="11"/>
  <c r="W23" i="11"/>
  <c r="V23" i="11"/>
  <c r="Y22" i="11"/>
  <c r="X22" i="11"/>
  <c r="AB22" i="11" s="1"/>
  <c r="AF22" i="11" s="1"/>
  <c r="W22" i="11"/>
  <c r="AA22" i="11" s="1"/>
  <c r="AE22" i="11" s="1"/>
  <c r="V22" i="11"/>
  <c r="D22" i="11"/>
  <c r="Y21" i="11"/>
  <c r="X21" i="11"/>
  <c r="W21" i="11"/>
  <c r="V21" i="11"/>
  <c r="Y20" i="11"/>
  <c r="X20" i="11"/>
  <c r="W20" i="11"/>
  <c r="V20" i="11"/>
  <c r="Y19" i="11"/>
  <c r="X19" i="11"/>
  <c r="W19" i="11"/>
  <c r="V19" i="11"/>
  <c r="Y18" i="11"/>
  <c r="X18" i="11"/>
  <c r="W18" i="11"/>
  <c r="V18" i="11"/>
  <c r="Y17" i="11"/>
  <c r="X17" i="11"/>
  <c r="W17" i="11"/>
  <c r="V17" i="11"/>
  <c r="Y16" i="11"/>
  <c r="X16" i="11"/>
  <c r="W16" i="11"/>
  <c r="V16" i="11"/>
  <c r="Y15" i="11"/>
  <c r="X15" i="11"/>
  <c r="W15" i="11"/>
  <c r="V15" i="11"/>
  <c r="Y14" i="11"/>
  <c r="X14" i="11"/>
  <c r="W14" i="11"/>
  <c r="V14" i="11"/>
  <c r="D14" i="11"/>
  <c r="Y13" i="11"/>
  <c r="X13" i="11"/>
  <c r="W13" i="11"/>
  <c r="V13" i="11"/>
  <c r="Y12" i="11"/>
  <c r="X12" i="11"/>
  <c r="AB12" i="11" s="1"/>
  <c r="AF12" i="11" s="1"/>
  <c r="W12" i="11"/>
  <c r="AA12" i="11" s="1"/>
  <c r="AE12" i="11" s="1"/>
  <c r="V12" i="11"/>
  <c r="Z12" i="11" s="1"/>
  <c r="D12" i="11"/>
  <c r="Y158" i="10"/>
  <c r="X158" i="10"/>
  <c r="W158" i="10"/>
  <c r="V158" i="10"/>
  <c r="Y157" i="10"/>
  <c r="AC157" i="10" s="1"/>
  <c r="AG157" i="10" s="1"/>
  <c r="X157" i="10"/>
  <c r="AB157" i="10" s="1"/>
  <c r="AF157" i="10" s="1"/>
  <c r="W157" i="10"/>
  <c r="V157" i="10"/>
  <c r="D157" i="10"/>
  <c r="Y156" i="10"/>
  <c r="X156" i="10"/>
  <c r="W156" i="10"/>
  <c r="V156" i="10"/>
  <c r="Y155" i="10"/>
  <c r="X155" i="10"/>
  <c r="AB155" i="10" s="1"/>
  <c r="AF155" i="10" s="1"/>
  <c r="W155" i="10"/>
  <c r="V155" i="10"/>
  <c r="Z155" i="10" s="1"/>
  <c r="D155" i="10"/>
  <c r="Y154" i="10"/>
  <c r="X154" i="10"/>
  <c r="W154" i="10"/>
  <c r="V154" i="10"/>
  <c r="Y153" i="10"/>
  <c r="X153" i="10"/>
  <c r="W153" i="10"/>
  <c r="V153" i="10"/>
  <c r="Y152" i="10"/>
  <c r="X152" i="10"/>
  <c r="W152" i="10"/>
  <c r="V152" i="10"/>
  <c r="Y151" i="10"/>
  <c r="X151" i="10"/>
  <c r="W151" i="10"/>
  <c r="AA151" i="10" s="1"/>
  <c r="AE151" i="10" s="1"/>
  <c r="V151" i="10"/>
  <c r="Z151" i="10" s="1"/>
  <c r="D151" i="10"/>
  <c r="Y150" i="10"/>
  <c r="X150" i="10"/>
  <c r="W150" i="10"/>
  <c r="V150" i="10"/>
  <c r="Y149" i="10"/>
  <c r="AC149" i="10" s="1"/>
  <c r="AG149" i="10" s="1"/>
  <c r="X149" i="10"/>
  <c r="AB149" i="10" s="1"/>
  <c r="AF149" i="10" s="1"/>
  <c r="W149" i="10"/>
  <c r="AA149" i="10" s="1"/>
  <c r="AE149" i="10" s="1"/>
  <c r="V149" i="10"/>
  <c r="D149" i="10"/>
  <c r="Y148" i="10"/>
  <c r="X148" i="10"/>
  <c r="W148" i="10"/>
  <c r="V148" i="10"/>
  <c r="Y147" i="10"/>
  <c r="X147" i="10"/>
  <c r="W147" i="10"/>
  <c r="V147" i="10"/>
  <c r="Y146" i="10"/>
  <c r="X146" i="10"/>
  <c r="W146" i="10"/>
  <c r="V146" i="10"/>
  <c r="Y145" i="10"/>
  <c r="X145" i="10"/>
  <c r="W145" i="10"/>
  <c r="V145" i="10"/>
  <c r="Y144" i="10"/>
  <c r="X144" i="10"/>
  <c r="W144" i="10"/>
  <c r="V144" i="10"/>
  <c r="Y143" i="10"/>
  <c r="X143" i="10"/>
  <c r="W143" i="10"/>
  <c r="V143" i="10"/>
  <c r="Y142" i="10"/>
  <c r="X142" i="10"/>
  <c r="W142" i="10"/>
  <c r="V142" i="10"/>
  <c r="Y141" i="10"/>
  <c r="X141" i="10"/>
  <c r="W141" i="10"/>
  <c r="V141" i="10"/>
  <c r="Y140" i="10"/>
  <c r="X140" i="10"/>
  <c r="W140" i="10"/>
  <c r="V140" i="10"/>
  <c r="Y139" i="10"/>
  <c r="AC139" i="10" s="1"/>
  <c r="AG139" i="10" s="1"/>
  <c r="X139" i="10"/>
  <c r="AB139" i="10" s="1"/>
  <c r="AF139" i="10" s="1"/>
  <c r="W139" i="10"/>
  <c r="V139" i="10"/>
  <c r="D139" i="10"/>
  <c r="Y138" i="10"/>
  <c r="X138" i="10"/>
  <c r="W138" i="10"/>
  <c r="V138" i="10"/>
  <c r="Y137" i="10"/>
  <c r="X137" i="10"/>
  <c r="W137" i="10"/>
  <c r="V137" i="10"/>
  <c r="Y136" i="10"/>
  <c r="X136" i="10"/>
  <c r="W136" i="10"/>
  <c r="V136" i="10"/>
  <c r="Y135" i="10"/>
  <c r="X135" i="10"/>
  <c r="W135" i="10"/>
  <c r="V135" i="10"/>
  <c r="Y134" i="10"/>
  <c r="X134" i="10"/>
  <c r="W134" i="10"/>
  <c r="V134" i="10"/>
  <c r="Y133" i="10"/>
  <c r="X133" i="10"/>
  <c r="W133" i="10"/>
  <c r="V133" i="10"/>
  <c r="Y132" i="10"/>
  <c r="X132" i="10"/>
  <c r="W132" i="10"/>
  <c r="V132" i="10"/>
  <c r="Y131" i="10"/>
  <c r="X131" i="10"/>
  <c r="W131" i="10"/>
  <c r="V131" i="10"/>
  <c r="Y130" i="10"/>
  <c r="X130" i="10"/>
  <c r="W130" i="10"/>
  <c r="V130" i="10"/>
  <c r="Y129" i="10"/>
  <c r="X129" i="10"/>
  <c r="AB129" i="10" s="1"/>
  <c r="AF129" i="10" s="1"/>
  <c r="W129" i="10"/>
  <c r="AA129" i="10" s="1"/>
  <c r="AE129" i="10" s="1"/>
  <c r="V129" i="10"/>
  <c r="D129" i="10"/>
  <c r="Y128" i="10"/>
  <c r="X128" i="10"/>
  <c r="W128" i="10"/>
  <c r="V128" i="10"/>
  <c r="Y127" i="10"/>
  <c r="X127" i="10"/>
  <c r="W127" i="10"/>
  <c r="V127" i="10"/>
  <c r="Y126" i="10"/>
  <c r="X126" i="10"/>
  <c r="W126" i="10"/>
  <c r="V126" i="10"/>
  <c r="Y125" i="10"/>
  <c r="X125" i="10"/>
  <c r="W125" i="10"/>
  <c r="V125" i="10"/>
  <c r="Y124" i="10"/>
  <c r="X124" i="10"/>
  <c r="W124" i="10"/>
  <c r="V124" i="10"/>
  <c r="Y123" i="10"/>
  <c r="X123" i="10"/>
  <c r="W123" i="10"/>
  <c r="V123" i="10"/>
  <c r="Y122" i="10"/>
  <c r="X122" i="10"/>
  <c r="W122" i="10"/>
  <c r="V122" i="10"/>
  <c r="Y121" i="10"/>
  <c r="X121" i="10"/>
  <c r="W121" i="10"/>
  <c r="V121" i="10"/>
  <c r="D121" i="10"/>
  <c r="Y120" i="10"/>
  <c r="X120" i="10"/>
  <c r="W120" i="10"/>
  <c r="V120" i="10"/>
  <c r="Y119" i="10"/>
  <c r="X119" i="10"/>
  <c r="W119" i="10"/>
  <c r="V119" i="10"/>
  <c r="Y118" i="10"/>
  <c r="X118" i="10"/>
  <c r="W118" i="10"/>
  <c r="V118" i="10"/>
  <c r="Y117" i="10"/>
  <c r="X117" i="10"/>
  <c r="W117" i="10"/>
  <c r="V117" i="10"/>
  <c r="Y116" i="10"/>
  <c r="X116" i="10"/>
  <c r="W116" i="10"/>
  <c r="V116" i="10"/>
  <c r="Y115" i="10"/>
  <c r="X115" i="10"/>
  <c r="W115" i="10"/>
  <c r="V115" i="10"/>
  <c r="Y114" i="10"/>
  <c r="X114" i="10"/>
  <c r="W114" i="10"/>
  <c r="V114" i="10"/>
  <c r="Y113" i="10"/>
  <c r="X113" i="10"/>
  <c r="W113" i="10"/>
  <c r="V113" i="10"/>
  <c r="Y112" i="10"/>
  <c r="X112" i="10"/>
  <c r="W112" i="10"/>
  <c r="V112" i="10"/>
  <c r="Y111" i="10"/>
  <c r="X111" i="10"/>
  <c r="W111" i="10"/>
  <c r="V111" i="10"/>
  <c r="Y110" i="10"/>
  <c r="X110" i="10"/>
  <c r="W110" i="10"/>
  <c r="V110" i="10"/>
  <c r="Y109" i="10"/>
  <c r="X109" i="10"/>
  <c r="W109" i="10"/>
  <c r="V109" i="10"/>
  <c r="Z109" i="10" s="1"/>
  <c r="D109" i="10"/>
  <c r="Y108" i="10"/>
  <c r="X108" i="10"/>
  <c r="W108" i="10"/>
  <c r="V108" i="10"/>
  <c r="Y107" i="10"/>
  <c r="X107" i="10"/>
  <c r="W107" i="10"/>
  <c r="V107" i="10"/>
  <c r="Y106" i="10"/>
  <c r="X106" i="10"/>
  <c r="W106" i="10"/>
  <c r="V106" i="10"/>
  <c r="Y105" i="10"/>
  <c r="X105" i="10"/>
  <c r="W105" i="10"/>
  <c r="V105" i="10"/>
  <c r="Y104" i="10"/>
  <c r="X104" i="10"/>
  <c r="W104" i="10"/>
  <c r="V104" i="10"/>
  <c r="Y103" i="10"/>
  <c r="X103" i="10"/>
  <c r="W103" i="10"/>
  <c r="V103" i="10"/>
  <c r="Y102" i="10"/>
  <c r="X102" i="10"/>
  <c r="W102" i="10"/>
  <c r="V102" i="10"/>
  <c r="Y101" i="10"/>
  <c r="AC101" i="10" s="1"/>
  <c r="AG101" i="10" s="1"/>
  <c r="X101" i="10"/>
  <c r="W101" i="10"/>
  <c r="V101" i="10"/>
  <c r="D101" i="10"/>
  <c r="Y100" i="10"/>
  <c r="X100" i="10"/>
  <c r="W100" i="10"/>
  <c r="V100" i="10"/>
  <c r="Y99" i="10"/>
  <c r="X99" i="10"/>
  <c r="W99" i="10"/>
  <c r="V99" i="10"/>
  <c r="Y98" i="10"/>
  <c r="X98" i="10"/>
  <c r="W98" i="10"/>
  <c r="V98" i="10"/>
  <c r="Y97" i="10"/>
  <c r="X97" i="10"/>
  <c r="AB97" i="10" s="1"/>
  <c r="AF97" i="10" s="1"/>
  <c r="W97" i="10"/>
  <c r="AA97" i="10" s="1"/>
  <c r="AE97" i="10" s="1"/>
  <c r="V97" i="10"/>
  <c r="D97" i="10"/>
  <c r="Y96" i="10"/>
  <c r="X96" i="10"/>
  <c r="W96" i="10"/>
  <c r="V96" i="10"/>
  <c r="Y95" i="10"/>
  <c r="X95" i="10"/>
  <c r="W95" i="10"/>
  <c r="V95" i="10"/>
  <c r="Y94" i="10"/>
  <c r="X94" i="10"/>
  <c r="W94" i="10"/>
  <c r="V94" i="10"/>
  <c r="Y93" i="10"/>
  <c r="X93" i="10"/>
  <c r="W93" i="10"/>
  <c r="AA93" i="10" s="1"/>
  <c r="AE93" i="10" s="1"/>
  <c r="V93" i="10"/>
  <c r="Z93" i="10" s="1"/>
  <c r="D93" i="10"/>
  <c r="Y92" i="10"/>
  <c r="X92" i="10"/>
  <c r="W92" i="10"/>
  <c r="V92" i="10"/>
  <c r="Y91" i="10"/>
  <c r="X91" i="10"/>
  <c r="W91" i="10"/>
  <c r="V91" i="10"/>
  <c r="Y90" i="10"/>
  <c r="X90" i="10"/>
  <c r="W90" i="10"/>
  <c r="V90" i="10"/>
  <c r="Y89" i="10"/>
  <c r="X89" i="10"/>
  <c r="W89" i="10"/>
  <c r="V89" i="10"/>
  <c r="Z89" i="10" s="1"/>
  <c r="D89" i="10"/>
  <c r="Y88" i="10"/>
  <c r="X88" i="10"/>
  <c r="W88" i="10"/>
  <c r="V88" i="10"/>
  <c r="Y87" i="10"/>
  <c r="X87" i="10"/>
  <c r="W87" i="10"/>
  <c r="V87" i="10"/>
  <c r="Y86" i="10"/>
  <c r="X86" i="10"/>
  <c r="W86" i="10"/>
  <c r="V86" i="10"/>
  <c r="Y85" i="10"/>
  <c r="X85" i="10"/>
  <c r="W85" i="10"/>
  <c r="V85" i="10"/>
  <c r="D85" i="10"/>
  <c r="Y84" i="10"/>
  <c r="X84" i="10"/>
  <c r="W84" i="10"/>
  <c r="V84" i="10"/>
  <c r="Y83" i="10"/>
  <c r="X83" i="10"/>
  <c r="W83" i="10"/>
  <c r="V83" i="10"/>
  <c r="Y82" i="10"/>
  <c r="X82" i="10"/>
  <c r="W82" i="10"/>
  <c r="V82" i="10"/>
  <c r="Y81" i="10"/>
  <c r="X81" i="10"/>
  <c r="W81" i="10"/>
  <c r="V81" i="10"/>
  <c r="Y80" i="10"/>
  <c r="X80" i="10"/>
  <c r="W80" i="10"/>
  <c r="V80" i="10"/>
  <c r="Y79" i="10"/>
  <c r="X79" i="10"/>
  <c r="W79" i="10"/>
  <c r="V79" i="10"/>
  <c r="Z79" i="10" s="1"/>
  <c r="D79" i="10"/>
  <c r="Y78" i="10"/>
  <c r="X78" i="10"/>
  <c r="W78" i="10"/>
  <c r="V78" i="10"/>
  <c r="Y77" i="10"/>
  <c r="X77" i="10"/>
  <c r="W77" i="10"/>
  <c r="V77" i="10"/>
  <c r="Y76" i="10"/>
  <c r="X76" i="10"/>
  <c r="W76" i="10"/>
  <c r="V76" i="10"/>
  <c r="Y75" i="10"/>
  <c r="X75" i="10"/>
  <c r="W75" i="10"/>
  <c r="V75" i="10"/>
  <c r="Y74" i="10"/>
  <c r="X74" i="10"/>
  <c r="W74" i="10"/>
  <c r="V74" i="10"/>
  <c r="Y73" i="10"/>
  <c r="X73" i="10"/>
  <c r="W73" i="10"/>
  <c r="V73" i="10"/>
  <c r="Y72" i="10"/>
  <c r="X72" i="10"/>
  <c r="W72" i="10"/>
  <c r="V72" i="10"/>
  <c r="Y71" i="10"/>
  <c r="AC71" i="10" s="1"/>
  <c r="AG71" i="10" s="1"/>
  <c r="X71" i="10"/>
  <c r="W71" i="10"/>
  <c r="V71" i="10"/>
  <c r="D71" i="10"/>
  <c r="Y70" i="10"/>
  <c r="X70" i="10"/>
  <c r="W70" i="10"/>
  <c r="V70" i="10"/>
  <c r="Y69" i="10"/>
  <c r="X69" i="10"/>
  <c r="W69" i="10"/>
  <c r="V69" i="10"/>
  <c r="Y68" i="10"/>
  <c r="X68" i="10"/>
  <c r="W68" i="10"/>
  <c r="V68" i="10"/>
  <c r="Y67" i="10"/>
  <c r="X67" i="10"/>
  <c r="W67" i="10"/>
  <c r="V67" i="10"/>
  <c r="Y66" i="10"/>
  <c r="X66" i="10"/>
  <c r="W66" i="10"/>
  <c r="V66" i="10"/>
  <c r="Y65" i="10"/>
  <c r="AC65" i="10" s="1"/>
  <c r="AG65" i="10" s="1"/>
  <c r="X65" i="10"/>
  <c r="W65" i="10"/>
  <c r="V65" i="10"/>
  <c r="D65" i="10"/>
  <c r="Y64" i="10"/>
  <c r="X64" i="10"/>
  <c r="W64" i="10"/>
  <c r="V64" i="10"/>
  <c r="Y63" i="10"/>
  <c r="X63" i="10"/>
  <c r="W63" i="10"/>
  <c r="V63" i="10"/>
  <c r="Y62" i="10"/>
  <c r="X62" i="10"/>
  <c r="W62" i="10"/>
  <c r="V62" i="10"/>
  <c r="Y61" i="10"/>
  <c r="X61" i="10"/>
  <c r="W61" i="10"/>
  <c r="V61" i="10"/>
  <c r="Y60" i="10"/>
  <c r="X60" i="10"/>
  <c r="W60" i="10"/>
  <c r="V60" i="10"/>
  <c r="Y59" i="10"/>
  <c r="X59" i="10"/>
  <c r="W59" i="10"/>
  <c r="V59" i="10"/>
  <c r="Y58" i="10"/>
  <c r="X58" i="10"/>
  <c r="W58" i="10"/>
  <c r="V58" i="10"/>
  <c r="Y57" i="10"/>
  <c r="X57" i="10"/>
  <c r="W57" i="10"/>
  <c r="AA57" i="10" s="1"/>
  <c r="AE57" i="10" s="1"/>
  <c r="V57" i="10"/>
  <c r="D57" i="10"/>
  <c r="Y56" i="10"/>
  <c r="X56" i="10"/>
  <c r="W56" i="10"/>
  <c r="V56" i="10"/>
  <c r="Y55" i="10"/>
  <c r="X55" i="10"/>
  <c r="W55" i="10"/>
  <c r="V55" i="10"/>
  <c r="Y54" i="10"/>
  <c r="X54" i="10"/>
  <c r="W54" i="10"/>
  <c r="V54" i="10"/>
  <c r="Y53" i="10"/>
  <c r="X53" i="10"/>
  <c r="W53" i="10"/>
  <c r="V53" i="10"/>
  <c r="Y52" i="10"/>
  <c r="X52" i="10"/>
  <c r="W52" i="10"/>
  <c r="V52" i="10"/>
  <c r="Y51" i="10"/>
  <c r="X51" i="10"/>
  <c r="W51" i="10"/>
  <c r="V51" i="10"/>
  <c r="Y50" i="10"/>
  <c r="X50" i="10"/>
  <c r="W50" i="10"/>
  <c r="V50" i="10"/>
  <c r="Y49" i="10"/>
  <c r="X49" i="10"/>
  <c r="W49" i="10"/>
  <c r="V49" i="10"/>
  <c r="Y48" i="10"/>
  <c r="X48" i="10"/>
  <c r="W48" i="10"/>
  <c r="V48" i="10"/>
  <c r="Y47" i="10"/>
  <c r="X47" i="10"/>
  <c r="W47" i="10"/>
  <c r="V47" i="10"/>
  <c r="Y46" i="10"/>
  <c r="X46" i="10"/>
  <c r="W46" i="10"/>
  <c r="V46" i="10"/>
  <c r="Y45" i="10"/>
  <c r="X45" i="10"/>
  <c r="W45" i="10"/>
  <c r="V45" i="10"/>
  <c r="Y44" i="10"/>
  <c r="X44" i="10"/>
  <c r="W44" i="10"/>
  <c r="V44" i="10"/>
  <c r="Y43" i="10"/>
  <c r="X43" i="10"/>
  <c r="W43" i="10"/>
  <c r="V43" i="10"/>
  <c r="D43" i="10"/>
  <c r="Y42" i="10"/>
  <c r="X42" i="10"/>
  <c r="W42" i="10"/>
  <c r="V42" i="10"/>
  <c r="Y41" i="10"/>
  <c r="X41" i="10"/>
  <c r="W41" i="10"/>
  <c r="V41" i="10"/>
  <c r="Y40" i="10"/>
  <c r="X40" i="10"/>
  <c r="W40" i="10"/>
  <c r="V40" i="10"/>
  <c r="Y39" i="10"/>
  <c r="X39" i="10"/>
  <c r="W39" i="10"/>
  <c r="V39" i="10"/>
  <c r="Y38" i="10"/>
  <c r="X38" i="10"/>
  <c r="W38" i="10"/>
  <c r="V38" i="10"/>
  <c r="Y37" i="10"/>
  <c r="X37" i="10"/>
  <c r="W37" i="10"/>
  <c r="V37" i="10"/>
  <c r="Y36" i="10"/>
  <c r="X36" i="10"/>
  <c r="W36" i="10"/>
  <c r="V36" i="10"/>
  <c r="Y35" i="10"/>
  <c r="X35" i="10"/>
  <c r="W35" i="10"/>
  <c r="AA35" i="10" s="1"/>
  <c r="AE35" i="10" s="1"/>
  <c r="V35" i="10"/>
  <c r="D35" i="10"/>
  <c r="Y34" i="10"/>
  <c r="X34" i="10"/>
  <c r="W34" i="10"/>
  <c r="V34" i="10"/>
  <c r="Y33" i="10"/>
  <c r="X33" i="10"/>
  <c r="W33" i="10"/>
  <c r="V33" i="10"/>
  <c r="Y32" i="10"/>
  <c r="X32" i="10"/>
  <c r="W32" i="10"/>
  <c r="V32" i="10"/>
  <c r="Y31" i="10"/>
  <c r="X31" i="10"/>
  <c r="W31" i="10"/>
  <c r="V31" i="10"/>
  <c r="Y30" i="10"/>
  <c r="X30" i="10"/>
  <c r="W30" i="10"/>
  <c r="V30" i="10"/>
  <c r="Y29" i="10"/>
  <c r="X29" i="10"/>
  <c r="W29" i="10"/>
  <c r="V29" i="10"/>
  <c r="Y28" i="10"/>
  <c r="X28" i="10"/>
  <c r="W28" i="10"/>
  <c r="V28" i="10"/>
  <c r="D28" i="10"/>
  <c r="Y27" i="10"/>
  <c r="X27" i="10"/>
  <c r="W27" i="10"/>
  <c r="V27" i="10"/>
  <c r="Y26" i="10"/>
  <c r="X26" i="10"/>
  <c r="W26" i="10"/>
  <c r="V26" i="10"/>
  <c r="Y25" i="10"/>
  <c r="X25" i="10"/>
  <c r="W25" i="10"/>
  <c r="V25" i="10"/>
  <c r="Y24" i="10"/>
  <c r="X24" i="10"/>
  <c r="W24" i="10"/>
  <c r="V24" i="10"/>
  <c r="Y23" i="10"/>
  <c r="X23" i="10"/>
  <c r="W23" i="10"/>
  <c r="V23" i="10"/>
  <c r="Y22" i="10"/>
  <c r="X22" i="10"/>
  <c r="W22" i="10"/>
  <c r="V22" i="10"/>
  <c r="Y21" i="10"/>
  <c r="X21" i="10"/>
  <c r="W21" i="10"/>
  <c r="V21" i="10"/>
  <c r="Y20" i="10"/>
  <c r="X20" i="10"/>
  <c r="W20" i="10"/>
  <c r="V20" i="10"/>
  <c r="Y19" i="10"/>
  <c r="X19" i="10"/>
  <c r="W19" i="10"/>
  <c r="V19" i="10"/>
  <c r="Y18" i="10"/>
  <c r="X18" i="10"/>
  <c r="W18" i="10"/>
  <c r="V18" i="10"/>
  <c r="D18" i="10"/>
  <c r="Y17" i="10"/>
  <c r="X17" i="10"/>
  <c r="W17" i="10"/>
  <c r="V17" i="10"/>
  <c r="Y16" i="10"/>
  <c r="X16" i="10"/>
  <c r="W16" i="10"/>
  <c r="V16" i="10"/>
  <c r="Y15" i="10"/>
  <c r="X15" i="10"/>
  <c r="W15" i="10"/>
  <c r="V15" i="10"/>
  <c r="Y14" i="10"/>
  <c r="X14" i="10"/>
  <c r="W14" i="10"/>
  <c r="V14" i="10"/>
  <c r="Y13" i="10"/>
  <c r="X13" i="10"/>
  <c r="W13" i="10"/>
  <c r="V13" i="10"/>
  <c r="Y12" i="10"/>
  <c r="X12" i="10"/>
  <c r="W12" i="10"/>
  <c r="V12" i="10"/>
  <c r="Z12" i="10" s="1"/>
  <c r="AB71" i="10" l="1"/>
  <c r="AF71" i="10" s="1"/>
  <c r="Z18" i="10"/>
  <c r="AA28" i="10"/>
  <c r="AE28" i="10" s="1"/>
  <c r="AB35" i="10"/>
  <c r="AF35" i="10" s="1"/>
  <c r="AB57" i="10"/>
  <c r="AF57" i="10" s="1"/>
  <c r="Z85" i="10"/>
  <c r="AA89" i="10"/>
  <c r="AE89" i="10" s="1"/>
  <c r="AB93" i="10"/>
  <c r="AF93" i="10" s="1"/>
  <c r="AC97" i="10"/>
  <c r="AG97" i="10" s="1"/>
  <c r="Z121" i="10"/>
  <c r="AC129" i="10"/>
  <c r="AG129" i="10" s="1"/>
  <c r="AC155" i="10"/>
  <c r="AG155" i="10" s="1"/>
  <c r="Z157" i="10"/>
  <c r="AC12" i="11"/>
  <c r="AG12" i="11" s="1"/>
  <c r="Z14" i="11"/>
  <c r="AC22" i="11"/>
  <c r="AG22" i="11" s="1"/>
  <c r="Z25" i="11"/>
  <c r="AH25" i="11" s="1"/>
  <c r="AI25" i="11" s="1"/>
  <c r="AJ25" i="11" s="1"/>
  <c r="Z32" i="11"/>
  <c r="AB28" i="10"/>
  <c r="AF28" i="10" s="1"/>
  <c r="AC35" i="10"/>
  <c r="AG35" i="10" s="1"/>
  <c r="Z43" i="10"/>
  <c r="Z49" i="10"/>
  <c r="AC57" i="10"/>
  <c r="AG57" i="10" s="1"/>
  <c r="Z65" i="10"/>
  <c r="AB79" i="10"/>
  <c r="AF79" i="10" s="1"/>
  <c r="AA85" i="10"/>
  <c r="AE85" i="10" s="1"/>
  <c r="AB89" i="10"/>
  <c r="AF89" i="10" s="1"/>
  <c r="AC93" i="10"/>
  <c r="AG93" i="10" s="1"/>
  <c r="AB109" i="10"/>
  <c r="AF109" i="10" s="1"/>
  <c r="AA121" i="10"/>
  <c r="AE121" i="10" s="1"/>
  <c r="Z149" i="10"/>
  <c r="AC151" i="10"/>
  <c r="AG151" i="10" s="1"/>
  <c r="AA157" i="10"/>
  <c r="AE157" i="10" s="1"/>
  <c r="AA14" i="11"/>
  <c r="AE14" i="11" s="1"/>
  <c r="AA25" i="11"/>
  <c r="AE25" i="11" s="1"/>
  <c r="Z28" i="11"/>
  <c r="AA32" i="11"/>
  <c r="AE32" i="11" s="1"/>
  <c r="AC12" i="10"/>
  <c r="AG12" i="10" s="1"/>
  <c r="AB18" i="10"/>
  <c r="AF18" i="10" s="1"/>
  <c r="AA43" i="10"/>
  <c r="AE43" i="10" s="1"/>
  <c r="AA65" i="10"/>
  <c r="AE65" i="10" s="1"/>
  <c r="AC79" i="10"/>
  <c r="AG79" i="10" s="1"/>
  <c r="AB85" i="10"/>
  <c r="AF85" i="10" s="1"/>
  <c r="AC89" i="10"/>
  <c r="AG89" i="10" s="1"/>
  <c r="AB121" i="10"/>
  <c r="AF121" i="10" s="1"/>
  <c r="AB14" i="11"/>
  <c r="AF14" i="11" s="1"/>
  <c r="AF36" i="11" s="1"/>
  <c r="AB25" i="11"/>
  <c r="AF25" i="11" s="1"/>
  <c r="AA28" i="11"/>
  <c r="AE28" i="11" s="1"/>
  <c r="AC18" i="10"/>
  <c r="AG18" i="10" s="1"/>
  <c r="AB43" i="10"/>
  <c r="AF43" i="10" s="1"/>
  <c r="AB49" i="10"/>
  <c r="AF49" i="10" s="1"/>
  <c r="AB65" i="10"/>
  <c r="AF65" i="10" s="1"/>
  <c r="AA71" i="10"/>
  <c r="AE71" i="10" s="1"/>
  <c r="AC85" i="10"/>
  <c r="AG85" i="10" s="1"/>
  <c r="Z97" i="10"/>
  <c r="AA101" i="10"/>
  <c r="AE101" i="10" s="1"/>
  <c r="AC121" i="10"/>
  <c r="AG121" i="10" s="1"/>
  <c r="Z129" i="10"/>
  <c r="AA139" i="10"/>
  <c r="AE139" i="10" s="1"/>
  <c r="AC14" i="11"/>
  <c r="AG14" i="11" s="1"/>
  <c r="Z22" i="11"/>
  <c r="AC25" i="11"/>
  <c r="AG25" i="11" s="1"/>
  <c r="AB28" i="11"/>
  <c r="AF28" i="11" s="1"/>
  <c r="AC32" i="11"/>
  <c r="AG32" i="11" s="1"/>
  <c r="Z101" i="10"/>
  <c r="AD101" i="10" s="1"/>
  <c r="Z139" i="10"/>
  <c r="AA79" i="10"/>
  <c r="AE79" i="10" s="1"/>
  <c r="AC109" i="10"/>
  <c r="AG109" i="10" s="1"/>
  <c r="AA155" i="10"/>
  <c r="AE155" i="10" s="1"/>
  <c r="AB12" i="10"/>
  <c r="AF12" i="10" s="1"/>
  <c r="AA18" i="10"/>
  <c r="AE18" i="10" s="1"/>
  <c r="Z28" i="10"/>
  <c r="AD28" i="10" s="1"/>
  <c r="AB151" i="10"/>
  <c r="AF151" i="10" s="1"/>
  <c r="AC49" i="10"/>
  <c r="AG49" i="10" s="1"/>
  <c r="AA109" i="10"/>
  <c r="AE109" i="10" s="1"/>
  <c r="Z35" i="10"/>
  <c r="AD35" i="10" s="1"/>
  <c r="AC43" i="10"/>
  <c r="AG43" i="10" s="1"/>
  <c r="Z71" i="10"/>
  <c r="AB101" i="10"/>
  <c r="AF101" i="10" s="1"/>
  <c r="AA12" i="10"/>
  <c r="AE12" i="10" s="1"/>
  <c r="AC28" i="10"/>
  <c r="AG28" i="10" s="1"/>
  <c r="AA49" i="10"/>
  <c r="AE49" i="10" s="1"/>
  <c r="Z57" i="10"/>
  <c r="AH57" i="10" s="1"/>
  <c r="AI57" i="10" s="1"/>
  <c r="AJ57" i="10" s="1"/>
  <c r="AD14" i="11"/>
  <c r="AH32" i="11"/>
  <c r="AI32" i="11" s="1"/>
  <c r="AJ32" i="11" s="1"/>
  <c r="AD32" i="11"/>
  <c r="AH12" i="11"/>
  <c r="AI12" i="11" s="1"/>
  <c r="AJ12" i="11" s="1"/>
  <c r="AD12" i="11"/>
  <c r="AH22" i="11"/>
  <c r="AI22" i="11" s="1"/>
  <c r="AJ22" i="11" s="1"/>
  <c r="AD22" i="11"/>
  <c r="AH28" i="11"/>
  <c r="AI28" i="11" s="1"/>
  <c r="AJ28" i="11" s="1"/>
  <c r="AD28" i="11"/>
  <c r="AD12" i="10"/>
  <c r="AD43" i="10"/>
  <c r="AD71" i="10"/>
  <c r="AD18" i="10"/>
  <c r="AD49" i="10"/>
  <c r="AD65" i="10"/>
  <c r="AH85" i="10"/>
  <c r="AI85" i="10" s="1"/>
  <c r="AJ85" i="10" s="1"/>
  <c r="AD85" i="10"/>
  <c r="AH93" i="10"/>
  <c r="AI93" i="10" s="1"/>
  <c r="AJ93" i="10" s="1"/>
  <c r="AD93" i="10"/>
  <c r="AH121" i="10"/>
  <c r="AI121" i="10" s="1"/>
  <c r="AJ121" i="10" s="1"/>
  <c r="AD121" i="10"/>
  <c r="AD151" i="10"/>
  <c r="AH157" i="10"/>
  <c r="AI157" i="10" s="1"/>
  <c r="AJ157" i="10" s="1"/>
  <c r="AD157" i="10"/>
  <c r="AH79" i="10"/>
  <c r="AI79" i="10" s="1"/>
  <c r="AJ79" i="10" s="1"/>
  <c r="AD79" i="10"/>
  <c r="AH89" i="10"/>
  <c r="AI89" i="10" s="1"/>
  <c r="AJ89" i="10" s="1"/>
  <c r="AD89" i="10"/>
  <c r="AH97" i="10"/>
  <c r="AI97" i="10" s="1"/>
  <c r="AJ97" i="10" s="1"/>
  <c r="AD97" i="10"/>
  <c r="AD109" i="10"/>
  <c r="AD129" i="10"/>
  <c r="AH149" i="10"/>
  <c r="AI149" i="10" s="1"/>
  <c r="AJ149" i="10" s="1"/>
  <c r="AD149" i="10"/>
  <c r="AD155" i="10"/>
  <c r="AD25" i="11" l="1"/>
  <c r="AH129" i="10"/>
  <c r="AI129" i="10" s="1"/>
  <c r="AJ129" i="10" s="1"/>
  <c r="AH71" i="10"/>
  <c r="AI71" i="10" s="1"/>
  <c r="AJ71" i="10" s="1"/>
  <c r="AG36" i="11"/>
  <c r="AH109" i="10"/>
  <c r="AI109" i="10" s="1"/>
  <c r="AJ109" i="10" s="1"/>
  <c r="AH18" i="10"/>
  <c r="AI18" i="10" s="1"/>
  <c r="AJ18" i="10" s="1"/>
  <c r="AH65" i="10"/>
  <c r="AI65" i="10" s="1"/>
  <c r="AJ65" i="10" s="1"/>
  <c r="AH35" i="10"/>
  <c r="AI35" i="10" s="1"/>
  <c r="AJ35" i="10" s="1"/>
  <c r="AH14" i="11"/>
  <c r="AI14" i="11" s="1"/>
  <c r="AJ14" i="11" s="1"/>
  <c r="AH139" i="10"/>
  <c r="AI139" i="10" s="1"/>
  <c r="AJ139" i="10" s="1"/>
  <c r="AD139" i="10"/>
  <c r="AH155" i="10"/>
  <c r="AI155" i="10" s="1"/>
  <c r="AJ155" i="10" s="1"/>
  <c r="AH151" i="10"/>
  <c r="AI151" i="10" s="1"/>
  <c r="AJ151" i="10" s="1"/>
  <c r="AH43" i="10"/>
  <c r="AI43" i="10" s="1"/>
  <c r="AJ43" i="10" s="1"/>
  <c r="AH49" i="10"/>
  <c r="AI49" i="10" s="1"/>
  <c r="AJ49" i="10" s="1"/>
  <c r="AD57" i="10"/>
  <c r="AH101" i="10"/>
  <c r="AI101" i="10" s="1"/>
  <c r="AJ101" i="10" s="1"/>
  <c r="AH28" i="10"/>
  <c r="AI28" i="10" s="1"/>
  <c r="AJ28" i="10" s="1"/>
  <c r="AH12" i="10"/>
  <c r="AI12" i="10" s="1"/>
  <c r="AJ12" i="10" s="1"/>
  <c r="Y43" i="8"/>
  <c r="X43" i="8"/>
  <c r="W43" i="8"/>
  <c r="V43" i="8"/>
  <c r="Y42" i="8"/>
  <c r="X42" i="8"/>
  <c r="W42" i="8"/>
  <c r="V42" i="8"/>
  <c r="Y41" i="8"/>
  <c r="AC41" i="8" s="1"/>
  <c r="AG41" i="8" s="1"/>
  <c r="X41" i="8"/>
  <c r="W41" i="8"/>
  <c r="V41" i="8"/>
  <c r="D41" i="8"/>
  <c r="Y40" i="8"/>
  <c r="X40" i="8"/>
  <c r="W40" i="8"/>
  <c r="V40" i="8"/>
  <c r="Y39" i="8"/>
  <c r="X39" i="8"/>
  <c r="W39" i="8"/>
  <c r="AA39" i="8" s="1"/>
  <c r="AE39" i="8" s="1"/>
  <c r="V39" i="8"/>
  <c r="Z39" i="8" s="1"/>
  <c r="D39" i="8"/>
  <c r="Y38" i="8"/>
  <c r="X38" i="8"/>
  <c r="W38" i="8"/>
  <c r="V38" i="8"/>
  <c r="Y37" i="8"/>
  <c r="X37" i="8"/>
  <c r="W37" i="8"/>
  <c r="V37" i="8"/>
  <c r="Y36" i="8"/>
  <c r="X36" i="8"/>
  <c r="AB36" i="8" s="1"/>
  <c r="AF36" i="8" s="1"/>
  <c r="W36" i="8"/>
  <c r="V36" i="8"/>
  <c r="Y35" i="8"/>
  <c r="X35" i="8"/>
  <c r="W35" i="8"/>
  <c r="V35" i="8"/>
  <c r="Y32" i="8"/>
  <c r="X32" i="8"/>
  <c r="W32" i="8"/>
  <c r="V32" i="8"/>
  <c r="Y31" i="8"/>
  <c r="X31" i="8"/>
  <c r="W31" i="8"/>
  <c r="V31" i="8"/>
  <c r="Y30" i="8"/>
  <c r="X30" i="8"/>
  <c r="W30" i="8"/>
  <c r="V30" i="8"/>
  <c r="D30" i="8"/>
  <c r="Y29" i="8"/>
  <c r="X29" i="8"/>
  <c r="W29" i="8"/>
  <c r="V29" i="8"/>
  <c r="Y27" i="8"/>
  <c r="AC27" i="8" s="1"/>
  <c r="AG27" i="8" s="1"/>
  <c r="X27" i="8"/>
  <c r="AB27" i="8" s="1"/>
  <c r="AF27" i="8" s="1"/>
  <c r="W27" i="8"/>
  <c r="V27" i="8"/>
  <c r="D27" i="8"/>
  <c r="Y26" i="8"/>
  <c r="X26" i="8"/>
  <c r="W26" i="8"/>
  <c r="V26" i="8"/>
  <c r="Y25" i="8"/>
  <c r="X25" i="8"/>
  <c r="W25" i="8"/>
  <c r="V25" i="8"/>
  <c r="Y24" i="8"/>
  <c r="X24" i="8"/>
  <c r="W24" i="8"/>
  <c r="V24" i="8"/>
  <c r="Y23" i="8"/>
  <c r="X23" i="8"/>
  <c r="AB23" i="8" s="1"/>
  <c r="AF23" i="8" s="1"/>
  <c r="W23" i="8"/>
  <c r="V23" i="8"/>
  <c r="D23" i="8"/>
  <c r="Y22" i="8"/>
  <c r="X22" i="8"/>
  <c r="W22" i="8"/>
  <c r="V22" i="8"/>
  <c r="Y21" i="8"/>
  <c r="X21" i="8"/>
  <c r="W21" i="8"/>
  <c r="V21" i="8"/>
  <c r="Y20" i="8"/>
  <c r="AC20" i="8" s="1"/>
  <c r="AG20" i="8" s="1"/>
  <c r="X20" i="8"/>
  <c r="AB20" i="8" s="1"/>
  <c r="AF20" i="8" s="1"/>
  <c r="W20" i="8"/>
  <c r="V20" i="8"/>
  <c r="D20" i="8"/>
  <c r="Y18" i="8"/>
  <c r="X18" i="8"/>
  <c r="W18" i="8"/>
  <c r="V18" i="8"/>
  <c r="Y17" i="8"/>
  <c r="X17" i="8"/>
  <c r="W17" i="8"/>
  <c r="V17" i="8"/>
  <c r="Z17" i="8" s="1"/>
  <c r="Y16" i="8"/>
  <c r="W16" i="8"/>
  <c r="V16" i="8"/>
  <c r="Y15" i="8"/>
  <c r="X15" i="8"/>
  <c r="W15" i="8"/>
  <c r="V15" i="8"/>
  <c r="Y14" i="8"/>
  <c r="X14" i="8"/>
  <c r="W14" i="8"/>
  <c r="V14" i="8"/>
  <c r="Y13" i="8"/>
  <c r="X13" i="8"/>
  <c r="W13" i="8"/>
  <c r="V13" i="8"/>
  <c r="Y12" i="8"/>
  <c r="X12" i="8"/>
  <c r="W12" i="8"/>
  <c r="V12" i="8"/>
  <c r="D12" i="8"/>
  <c r="Y31" i="7"/>
  <c r="X31" i="7"/>
  <c r="W31" i="7"/>
  <c r="V31" i="7"/>
  <c r="AH30" i="7"/>
  <c r="AG30" i="7"/>
  <c r="AF30" i="7"/>
  <c r="AE30" i="7"/>
  <c r="AD30" i="7"/>
  <c r="AI30" i="7" s="1"/>
  <c r="Y30" i="7"/>
  <c r="X30" i="7"/>
  <c r="W30" i="7"/>
  <c r="V30" i="7"/>
  <c r="Y29" i="7"/>
  <c r="X29" i="7"/>
  <c r="W29" i="7"/>
  <c r="V29" i="7"/>
  <c r="Y28" i="7"/>
  <c r="X28" i="7"/>
  <c r="W28" i="7"/>
  <c r="V28" i="7"/>
  <c r="D28" i="7"/>
  <c r="Y27" i="7"/>
  <c r="X27" i="7"/>
  <c r="W27" i="7"/>
  <c r="V27" i="7"/>
  <c r="AH26" i="7"/>
  <c r="AG26" i="7"/>
  <c r="AF26" i="7"/>
  <c r="AE26" i="7"/>
  <c r="AD26" i="7"/>
  <c r="AI26" i="7" s="1"/>
  <c r="Y26" i="7"/>
  <c r="X26" i="7"/>
  <c r="W26" i="7"/>
  <c r="V26" i="7"/>
  <c r="Y25" i="7"/>
  <c r="X25" i="7"/>
  <c r="W25" i="7"/>
  <c r="V25" i="7"/>
  <c r="Y24" i="7"/>
  <c r="X24" i="7"/>
  <c r="AB24" i="7" s="1"/>
  <c r="AF24" i="7" s="1"/>
  <c r="W24" i="7"/>
  <c r="V24" i="7"/>
  <c r="D24" i="7"/>
  <c r="Y23" i="7"/>
  <c r="X23" i="7"/>
  <c r="W23" i="7"/>
  <c r="V23" i="7"/>
  <c r="AH22" i="7"/>
  <c r="AG22" i="7"/>
  <c r="AF22" i="7"/>
  <c r="AE22" i="7"/>
  <c r="AD22" i="7"/>
  <c r="AI22" i="7" s="1"/>
  <c r="Y22" i="7"/>
  <c r="X22" i="7"/>
  <c r="W22" i="7"/>
  <c r="V22" i="7"/>
  <c r="Y21" i="7"/>
  <c r="X21" i="7"/>
  <c r="W21" i="7"/>
  <c r="V21" i="7"/>
  <c r="Y20" i="7"/>
  <c r="X20" i="7"/>
  <c r="W20" i="7"/>
  <c r="V20" i="7"/>
  <c r="D20" i="7"/>
  <c r="Y19" i="7"/>
  <c r="X19" i="7"/>
  <c r="W19" i="7"/>
  <c r="V19" i="7"/>
  <c r="AH18" i="7"/>
  <c r="AG18" i="7"/>
  <c r="AF18" i="7"/>
  <c r="AE18" i="7"/>
  <c r="AD18" i="7"/>
  <c r="AI18" i="7" s="1"/>
  <c r="Y18" i="7"/>
  <c r="X18" i="7"/>
  <c r="W18" i="7"/>
  <c r="V18" i="7"/>
  <c r="Y17" i="7"/>
  <c r="X17" i="7"/>
  <c r="W17" i="7"/>
  <c r="V17" i="7"/>
  <c r="AH16" i="7"/>
  <c r="AG16" i="7"/>
  <c r="AF16" i="7"/>
  <c r="AE16" i="7"/>
  <c r="AD16" i="7"/>
  <c r="AI16" i="7" s="1"/>
  <c r="Y16" i="7"/>
  <c r="X16" i="7"/>
  <c r="W16" i="7"/>
  <c r="V16" i="7"/>
  <c r="Y15" i="7"/>
  <c r="X15" i="7"/>
  <c r="W15" i="7"/>
  <c r="V15" i="7"/>
  <c r="Y14" i="7"/>
  <c r="X14" i="7"/>
  <c r="W14" i="7"/>
  <c r="V14" i="7"/>
  <c r="D14" i="7"/>
  <c r="Y13" i="7"/>
  <c r="X13" i="7"/>
  <c r="W13" i="7"/>
  <c r="V13" i="7"/>
  <c r="Y12" i="7"/>
  <c r="AC12" i="7" s="1"/>
  <c r="AG12" i="7" s="1"/>
  <c r="X12" i="7"/>
  <c r="AB12" i="7" s="1"/>
  <c r="AF12" i="7" s="1"/>
  <c r="W12" i="7"/>
  <c r="AA12" i="7" s="1"/>
  <c r="AE12" i="7" s="1"/>
  <c r="V12" i="7"/>
  <c r="Z12" i="7" s="1"/>
  <c r="D12" i="7"/>
  <c r="AB20" i="7" l="1"/>
  <c r="AF20" i="7" s="1"/>
  <c r="Z28" i="7"/>
  <c r="AC23" i="8"/>
  <c r="AG23" i="8" s="1"/>
  <c r="AC36" i="8"/>
  <c r="AG36" i="8" s="1"/>
  <c r="AB39" i="8"/>
  <c r="AF39" i="8" s="1"/>
  <c r="AB17" i="8"/>
  <c r="AF17" i="8" s="1"/>
  <c r="AB30" i="8"/>
  <c r="AF30" i="8" s="1"/>
  <c r="AC39" i="8"/>
  <c r="AG39" i="8" s="1"/>
  <c r="Z24" i="7"/>
  <c r="AB28" i="7"/>
  <c r="AF28" i="7" s="1"/>
  <c r="AC17" i="8"/>
  <c r="AG17" i="8" s="1"/>
  <c r="AC30" i="8"/>
  <c r="AG30" i="8" s="1"/>
  <c r="AB41" i="8"/>
  <c r="AF41" i="8" s="1"/>
  <c r="AA36" i="8"/>
  <c r="AE36" i="8" s="1"/>
  <c r="AA41" i="8"/>
  <c r="AE41" i="8" s="1"/>
  <c r="Z36" i="8"/>
  <c r="AD36" i="8" s="1"/>
  <c r="Z30" i="8"/>
  <c r="AA27" i="8"/>
  <c r="AE27" i="8" s="1"/>
  <c r="AA20" i="8"/>
  <c r="AE20" i="8" s="1"/>
  <c r="AC14" i="7"/>
  <c r="AG14" i="7" s="1"/>
  <c r="Z20" i="7"/>
  <c r="Z23" i="8"/>
  <c r="AD23" i="8" s="1"/>
  <c r="Z14" i="7"/>
  <c r="AA20" i="7"/>
  <c r="AE20" i="7" s="1"/>
  <c r="AC24" i="7"/>
  <c r="AG24" i="7" s="1"/>
  <c r="AA28" i="7"/>
  <c r="AE28" i="7" s="1"/>
  <c r="AC12" i="8"/>
  <c r="AG12" i="8" s="1"/>
  <c r="AA14" i="7"/>
  <c r="AE14" i="7" s="1"/>
  <c r="AB14" i="7"/>
  <c r="AF14" i="7" s="1"/>
  <c r="AC20" i="7"/>
  <c r="AG20" i="7" s="1"/>
  <c r="AA24" i="7"/>
  <c r="AE24" i="7" s="1"/>
  <c r="AC28" i="7"/>
  <c r="AG28" i="7" s="1"/>
  <c r="AB12" i="8"/>
  <c r="AF12" i="8" s="1"/>
  <c r="AF44" i="8" s="1"/>
  <c r="Z41" i="8"/>
  <c r="AD41" i="8" s="1"/>
  <c r="AA30" i="8"/>
  <c r="AE30" i="8" s="1"/>
  <c r="Z27" i="8"/>
  <c r="AD27" i="8" s="1"/>
  <c r="AA23" i="8"/>
  <c r="AE23" i="8" s="1"/>
  <c r="Z20" i="8"/>
  <c r="AD20" i="8" s="1"/>
  <c r="AA17" i="8"/>
  <c r="AE17" i="8" s="1"/>
  <c r="AA12" i="8"/>
  <c r="AE12" i="8" s="1"/>
  <c r="Z12" i="8"/>
  <c r="AH36" i="8"/>
  <c r="AI36" i="8" s="1"/>
  <c r="AJ36" i="8" s="1"/>
  <c r="AD17" i="8"/>
  <c r="AH39" i="8"/>
  <c r="AI39" i="8" s="1"/>
  <c r="AJ39" i="8" s="1"/>
  <c r="AD39" i="8"/>
  <c r="AJ24" i="7"/>
  <c r="AH12" i="7"/>
  <c r="AI12" i="7" s="1"/>
  <c r="AJ12" i="7" s="1"/>
  <c r="AD12" i="7"/>
  <c r="AD20" i="7"/>
  <c r="AH24" i="7"/>
  <c r="AI24" i="7" s="1"/>
  <c r="AD24" i="7"/>
  <c r="AH28" i="7"/>
  <c r="AI28" i="7" s="1"/>
  <c r="AJ28" i="7" s="1"/>
  <c r="AD28" i="7"/>
  <c r="AH14" i="7" l="1"/>
  <c r="AI14" i="7" s="1"/>
  <c r="AJ14" i="7" s="1"/>
  <c r="AG44" i="8"/>
  <c r="AH20" i="7"/>
  <c r="AI20" i="7" s="1"/>
  <c r="AJ20" i="7" s="1"/>
  <c r="AH17" i="8"/>
  <c r="AI17" i="8" s="1"/>
  <c r="AJ17" i="8" s="1"/>
  <c r="AH30" i="8"/>
  <c r="AI30" i="8" s="1"/>
  <c r="AJ30" i="8" s="1"/>
  <c r="AD30" i="8"/>
  <c r="AH23" i="8"/>
  <c r="AI23" i="8" s="1"/>
  <c r="AJ23" i="8" s="1"/>
  <c r="AH12" i="8"/>
  <c r="AI12" i="8" s="1"/>
  <c r="AJ12" i="8" s="1"/>
  <c r="AD14" i="7"/>
  <c r="AH27" i="8"/>
  <c r="AI27" i="8" s="1"/>
  <c r="AJ27" i="8" s="1"/>
  <c r="AH20" i="8"/>
  <c r="AI20" i="8" s="1"/>
  <c r="AJ20" i="8" s="1"/>
  <c r="AH41" i="8"/>
  <c r="AI41" i="8" s="1"/>
  <c r="AJ41" i="8" s="1"/>
  <c r="AD12" i="8"/>
  <c r="Y64" i="6"/>
  <c r="X64" i="6"/>
  <c r="W64" i="6"/>
  <c r="V64" i="6"/>
  <c r="Y63" i="6"/>
  <c r="X63" i="6"/>
  <c r="V63" i="6"/>
  <c r="Y62" i="6"/>
  <c r="X62" i="6"/>
  <c r="W62" i="6"/>
  <c r="V62" i="6"/>
  <c r="Y61" i="6"/>
  <c r="X61" i="6"/>
  <c r="W61" i="6"/>
  <c r="V61" i="6"/>
  <c r="D61" i="6"/>
  <c r="Y60" i="6"/>
  <c r="X60" i="6"/>
  <c r="V60" i="6"/>
  <c r="Y59" i="6"/>
  <c r="X59" i="6"/>
  <c r="V59" i="6"/>
  <c r="Y58" i="6"/>
  <c r="X58" i="6"/>
  <c r="W58" i="6"/>
  <c r="V58" i="6"/>
  <c r="Y57" i="6"/>
  <c r="X57" i="6"/>
  <c r="V57" i="6"/>
  <c r="Y56" i="6"/>
  <c r="X56" i="6"/>
  <c r="W56" i="6"/>
  <c r="V56" i="6"/>
  <c r="Y55" i="6"/>
  <c r="X55" i="6"/>
  <c r="W55" i="6"/>
  <c r="V55" i="6"/>
  <c r="Y54" i="6"/>
  <c r="X54" i="6"/>
  <c r="W54" i="6"/>
  <c r="V54" i="6"/>
  <c r="Z54" i="6" s="1"/>
  <c r="D54" i="6"/>
  <c r="Y53" i="6"/>
  <c r="X53" i="6"/>
  <c r="W53" i="6"/>
  <c r="V53" i="6"/>
  <c r="Y52" i="6"/>
  <c r="X52" i="6"/>
  <c r="W52" i="6"/>
  <c r="V52" i="6"/>
  <c r="Y51" i="6"/>
  <c r="X51" i="6"/>
  <c r="W51" i="6"/>
  <c r="V51" i="6"/>
  <c r="Y50" i="6"/>
  <c r="X50" i="6"/>
  <c r="W50" i="6"/>
  <c r="V50" i="6"/>
  <c r="Z50" i="6" s="1"/>
  <c r="D50" i="6"/>
  <c r="Y42" i="6"/>
  <c r="X42" i="6"/>
  <c r="W42" i="6"/>
  <c r="V42" i="6"/>
  <c r="Y41" i="6"/>
  <c r="X41" i="6"/>
  <c r="W41" i="6"/>
  <c r="V41" i="6"/>
  <c r="Y40" i="6"/>
  <c r="X40" i="6"/>
  <c r="W40" i="6"/>
  <c r="AA40" i="6" s="1"/>
  <c r="AE40" i="6" s="1"/>
  <c r="V40" i="6"/>
  <c r="Z40" i="6" s="1"/>
  <c r="AD40" i="6" s="1"/>
  <c r="Y37" i="6"/>
  <c r="X37" i="6"/>
  <c r="W37" i="6"/>
  <c r="V37" i="6"/>
  <c r="Y36" i="6"/>
  <c r="X36" i="6"/>
  <c r="W36" i="6"/>
  <c r="V36" i="6"/>
  <c r="Y35" i="6"/>
  <c r="X35" i="6"/>
  <c r="W35" i="6"/>
  <c r="V35" i="6"/>
  <c r="Y34" i="6"/>
  <c r="X34" i="6"/>
  <c r="W34" i="6"/>
  <c r="V34" i="6"/>
  <c r="D34" i="6"/>
  <c r="Y33" i="6"/>
  <c r="X33" i="6"/>
  <c r="W33" i="6"/>
  <c r="V33" i="6"/>
  <c r="Y32" i="6"/>
  <c r="X32" i="6"/>
  <c r="W32" i="6"/>
  <c r="V32" i="6"/>
  <c r="Y31" i="6"/>
  <c r="X31" i="6"/>
  <c r="W31" i="6"/>
  <c r="V31" i="6"/>
  <c r="Y30" i="6"/>
  <c r="X30" i="6"/>
  <c r="W30" i="6"/>
  <c r="V30" i="6"/>
  <c r="Y29" i="6"/>
  <c r="X29" i="6"/>
  <c r="AB29" i="6" s="1"/>
  <c r="AF29" i="6" s="1"/>
  <c r="W29" i="6"/>
  <c r="AA29" i="6" s="1"/>
  <c r="AE29" i="6" s="1"/>
  <c r="V29" i="6"/>
  <c r="D29" i="6"/>
  <c r="Y28" i="6"/>
  <c r="X28" i="6"/>
  <c r="W28" i="6"/>
  <c r="V28" i="6"/>
  <c r="Y27" i="6"/>
  <c r="X27" i="6"/>
  <c r="W27" i="6"/>
  <c r="V27" i="6"/>
  <c r="Y26" i="6"/>
  <c r="X26" i="6"/>
  <c r="W26" i="6"/>
  <c r="V26" i="6"/>
  <c r="Y25" i="6"/>
  <c r="X25" i="6"/>
  <c r="W25" i="6"/>
  <c r="AA25" i="6" s="1"/>
  <c r="AE25" i="6" s="1"/>
  <c r="V25" i="6"/>
  <c r="D25" i="6"/>
  <c r="Y24" i="6"/>
  <c r="X24" i="6"/>
  <c r="W24" i="6"/>
  <c r="V24" i="6"/>
  <c r="Y23" i="6"/>
  <c r="X23" i="6"/>
  <c r="W23" i="6"/>
  <c r="V23" i="6"/>
  <c r="Y22" i="6"/>
  <c r="X22" i="6"/>
  <c r="W22" i="6"/>
  <c r="V22" i="6"/>
  <c r="Y21" i="6"/>
  <c r="X21" i="6"/>
  <c r="W21" i="6"/>
  <c r="V21" i="6"/>
  <c r="Y20" i="6"/>
  <c r="AC20" i="6" s="1"/>
  <c r="AG20" i="6" s="1"/>
  <c r="X20" i="6"/>
  <c r="W20" i="6"/>
  <c r="V20" i="6"/>
  <c r="D20" i="6"/>
  <c r="Y19" i="6"/>
  <c r="X19" i="6"/>
  <c r="W19" i="6"/>
  <c r="V19" i="6"/>
  <c r="Y18" i="6"/>
  <c r="X18" i="6"/>
  <c r="W18" i="6"/>
  <c r="V18" i="6"/>
  <c r="Y17" i="6"/>
  <c r="X17" i="6"/>
  <c r="W17" i="6"/>
  <c r="V17" i="6"/>
  <c r="D17" i="6"/>
  <c r="Y16" i="6"/>
  <c r="X16" i="6"/>
  <c r="W16" i="6"/>
  <c r="V16" i="6"/>
  <c r="Y15" i="6"/>
  <c r="X15" i="6"/>
  <c r="W15" i="6"/>
  <c r="V15" i="6"/>
  <c r="Y14" i="6"/>
  <c r="X14" i="6"/>
  <c r="W14" i="6"/>
  <c r="V14" i="6"/>
  <c r="Y13" i="6"/>
  <c r="X13" i="6"/>
  <c r="W13" i="6"/>
  <c r="V13" i="6"/>
  <c r="Y12" i="6"/>
  <c r="X12" i="6"/>
  <c r="AB12" i="6" s="1"/>
  <c r="AF12" i="6" s="1"/>
  <c r="W12" i="6"/>
  <c r="V12" i="6"/>
  <c r="D12" i="6"/>
  <c r="AC29" i="6" l="1"/>
  <c r="AG29" i="6" s="1"/>
  <c r="AA50" i="6"/>
  <c r="AE50" i="6" s="1"/>
  <c r="AA17" i="6"/>
  <c r="AE17" i="6" s="1"/>
  <c r="Z20" i="6"/>
  <c r="AC25" i="6"/>
  <c r="AG25" i="6" s="1"/>
  <c r="AA34" i="6"/>
  <c r="AE34" i="6" s="1"/>
  <c r="AC40" i="6"/>
  <c r="AG40" i="6" s="1"/>
  <c r="AB50" i="6"/>
  <c r="AF50" i="6" s="1"/>
  <c r="AC54" i="6"/>
  <c r="AG54" i="6" s="1"/>
  <c r="AC12" i="6"/>
  <c r="AG12" i="6" s="1"/>
  <c r="AG38" i="6" s="1"/>
  <c r="AB17" i="6"/>
  <c r="AF17" i="6" s="1"/>
  <c r="AA20" i="6"/>
  <c r="AE20" i="6" s="1"/>
  <c r="AB34" i="6"/>
  <c r="AF34" i="6" s="1"/>
  <c r="AC50" i="6"/>
  <c r="AG50" i="6" s="1"/>
  <c r="Z17" i="6"/>
  <c r="Z12" i="6"/>
  <c r="AH12" i="6" s="1"/>
  <c r="AI12" i="6" s="1"/>
  <c r="AJ12" i="6" s="1"/>
  <c r="AK12" i="6" s="1"/>
  <c r="AC17" i="6"/>
  <c r="AG17" i="6" s="1"/>
  <c r="AB20" i="6"/>
  <c r="AF20" i="6" s="1"/>
  <c r="Z29" i="6"/>
  <c r="AC34" i="6"/>
  <c r="AG34" i="6" s="1"/>
  <c r="AC61" i="6"/>
  <c r="AG61" i="6" s="1"/>
  <c r="AA61" i="6"/>
  <c r="AE61" i="6" s="1"/>
  <c r="AB54" i="6"/>
  <c r="AF54" i="6" s="1"/>
  <c r="Z61" i="6"/>
  <c r="AD61" i="6" s="1"/>
  <c r="Z34" i="6"/>
  <c r="AD34" i="6" s="1"/>
  <c r="Z25" i="6"/>
  <c r="AB40" i="6"/>
  <c r="AF40" i="6" s="1"/>
  <c r="W57" i="6"/>
  <c r="AA54" i="6" s="1"/>
  <c r="AB61" i="6"/>
  <c r="AF61" i="6" s="1"/>
  <c r="AA12" i="6"/>
  <c r="AE12" i="6" s="1"/>
  <c r="AB25" i="6"/>
  <c r="AF25" i="6" s="1"/>
  <c r="AD17" i="6"/>
  <c r="AH34" i="6"/>
  <c r="AI34" i="6" s="1"/>
  <c r="AJ34" i="6" s="1"/>
  <c r="AK34" i="6" s="1"/>
  <c r="AD54" i="6"/>
  <c r="AD12" i="6"/>
  <c r="AD20" i="6"/>
  <c r="AH29" i="6"/>
  <c r="AI29" i="6" s="1"/>
  <c r="AJ29" i="6" s="1"/>
  <c r="AK29" i="6" s="1"/>
  <c r="AD29" i="6"/>
  <c r="AH50" i="6"/>
  <c r="AI50" i="6" s="1"/>
  <c r="AJ50" i="6" s="1"/>
  <c r="AK50" i="6" s="1"/>
  <c r="AD50" i="6"/>
  <c r="AH61" i="6" l="1"/>
  <c r="AI61" i="6" s="1"/>
  <c r="AJ61" i="6" s="1"/>
  <c r="AK61" i="6" s="1"/>
  <c r="AH40" i="6"/>
  <c r="AI40" i="6" s="1"/>
  <c r="AJ40" i="6" s="1"/>
  <c r="AK40" i="6" s="1"/>
  <c r="AH17" i="6"/>
  <c r="AI17" i="6" s="1"/>
  <c r="AJ17" i="6" s="1"/>
  <c r="AK17" i="6" s="1"/>
  <c r="AH25" i="6"/>
  <c r="AI25" i="6" s="1"/>
  <c r="AJ25" i="6" s="1"/>
  <c r="AK25" i="6" s="1"/>
  <c r="AH20" i="6"/>
  <c r="AI20" i="6" s="1"/>
  <c r="AJ20" i="6" s="1"/>
  <c r="AK20" i="6" s="1"/>
  <c r="AF38" i="6"/>
  <c r="AD25" i="6"/>
  <c r="AE54" i="6"/>
  <c r="AH54" i="6"/>
  <c r="AI54" i="6" s="1"/>
  <c r="AJ54" i="6" s="1"/>
  <c r="AK54" i="6" s="1"/>
  <c r="Y99" i="5"/>
  <c r="AC99" i="5" s="1"/>
  <c r="AG99" i="5" s="1"/>
  <c r="X99" i="5"/>
  <c r="AB99" i="5" s="1"/>
  <c r="W99" i="5"/>
  <c r="AA99" i="5" s="1"/>
  <c r="AE99" i="5" s="1"/>
  <c r="V99" i="5"/>
  <c r="Z99" i="5" s="1"/>
  <c r="AD99" i="5" s="1"/>
  <c r="Y98" i="5"/>
  <c r="X98" i="5"/>
  <c r="W98" i="5"/>
  <c r="V98" i="5"/>
  <c r="Y97" i="5"/>
  <c r="AC97" i="5" s="1"/>
  <c r="AG97" i="5" s="1"/>
  <c r="X97" i="5"/>
  <c r="W97" i="5"/>
  <c r="V97" i="5"/>
  <c r="Y92" i="5"/>
  <c r="X92" i="5"/>
  <c r="W92" i="5"/>
  <c r="V92" i="5"/>
  <c r="Y91" i="5"/>
  <c r="X91" i="5"/>
  <c r="W91" i="5"/>
  <c r="V91" i="5"/>
  <c r="Z91" i="5" s="1"/>
  <c r="AD91" i="5" s="1"/>
  <c r="Y90" i="5"/>
  <c r="X90" i="5"/>
  <c r="W90" i="5"/>
  <c r="V90" i="5"/>
  <c r="Y89" i="5"/>
  <c r="X89" i="5"/>
  <c r="AB89" i="5" s="1"/>
  <c r="W89" i="5"/>
  <c r="V89" i="5"/>
  <c r="D97" i="5"/>
  <c r="D89" i="5"/>
  <c r="Y84" i="5"/>
  <c r="X84" i="5"/>
  <c r="W84" i="5"/>
  <c r="V84" i="5"/>
  <c r="Y83" i="5"/>
  <c r="X83" i="5"/>
  <c r="W83" i="5"/>
  <c r="V83" i="5"/>
  <c r="D83" i="5"/>
  <c r="Y82" i="5"/>
  <c r="X82" i="5"/>
  <c r="W82" i="5"/>
  <c r="V82" i="5"/>
  <c r="Y81" i="5"/>
  <c r="AC81" i="5" s="1"/>
  <c r="AG81" i="5" s="1"/>
  <c r="X81" i="5"/>
  <c r="AB81" i="5" s="1"/>
  <c r="AF81" i="5" s="1"/>
  <c r="W81" i="5"/>
  <c r="V81" i="5"/>
  <c r="D81" i="5"/>
  <c r="Y80" i="5"/>
  <c r="X80" i="5"/>
  <c r="W80" i="5"/>
  <c r="V80" i="5"/>
  <c r="Y79" i="5"/>
  <c r="X79" i="5"/>
  <c r="W79" i="5"/>
  <c r="V79" i="5"/>
  <c r="Y78" i="5"/>
  <c r="X78" i="5"/>
  <c r="W78" i="5"/>
  <c r="V78" i="5"/>
  <c r="Y77" i="5"/>
  <c r="X77" i="5"/>
  <c r="W77" i="5"/>
  <c r="V77" i="5"/>
  <c r="Y76" i="5"/>
  <c r="X76" i="5"/>
  <c r="W76" i="5"/>
  <c r="V76" i="5"/>
  <c r="Y75" i="5"/>
  <c r="X75" i="5"/>
  <c r="W75" i="5"/>
  <c r="V75" i="5"/>
  <c r="Y74" i="5"/>
  <c r="X74" i="5"/>
  <c r="W74" i="5"/>
  <c r="V74" i="5"/>
  <c r="Y73" i="5"/>
  <c r="X73" i="5"/>
  <c r="W73" i="5"/>
  <c r="V73" i="5"/>
  <c r="Z73" i="5" s="1"/>
  <c r="D73" i="5"/>
  <c r="Y72" i="5"/>
  <c r="X72" i="5"/>
  <c r="W72" i="5"/>
  <c r="V72" i="5"/>
  <c r="Y71" i="5"/>
  <c r="X71" i="5"/>
  <c r="W71" i="5"/>
  <c r="V71" i="5"/>
  <c r="Y70" i="5"/>
  <c r="X70" i="5"/>
  <c r="W70" i="5"/>
  <c r="V70" i="5"/>
  <c r="Y69" i="5"/>
  <c r="X69" i="5"/>
  <c r="W69" i="5"/>
  <c r="V69" i="5"/>
  <c r="D69" i="5"/>
  <c r="Y68" i="5"/>
  <c r="X68" i="5"/>
  <c r="W68" i="5"/>
  <c r="V68" i="5"/>
  <c r="Y67" i="5"/>
  <c r="X67" i="5"/>
  <c r="W67" i="5"/>
  <c r="V67" i="5"/>
  <c r="Y66" i="5"/>
  <c r="X66" i="5"/>
  <c r="W66" i="5"/>
  <c r="V66" i="5"/>
  <c r="Y65" i="5"/>
  <c r="AC65" i="5" s="1"/>
  <c r="AG65" i="5" s="1"/>
  <c r="X65" i="5"/>
  <c r="W65" i="5"/>
  <c r="V65" i="5"/>
  <c r="D65" i="5"/>
  <c r="Y64" i="5"/>
  <c r="X64" i="5"/>
  <c r="W64" i="5"/>
  <c r="V64" i="5"/>
  <c r="Y63" i="5"/>
  <c r="X63" i="5"/>
  <c r="W63" i="5"/>
  <c r="AA63" i="5" s="1"/>
  <c r="AE63" i="5" s="1"/>
  <c r="V63" i="5"/>
  <c r="Z63" i="5" s="1"/>
  <c r="D63" i="5"/>
  <c r="Y62" i="5"/>
  <c r="X62" i="5"/>
  <c r="W62" i="5"/>
  <c r="V62" i="5"/>
  <c r="Y61" i="5"/>
  <c r="AC61" i="5" s="1"/>
  <c r="AG61" i="5" s="1"/>
  <c r="X61" i="5"/>
  <c r="W61" i="5"/>
  <c r="V61" i="5"/>
  <c r="D61" i="5"/>
  <c r="Y60" i="5"/>
  <c r="X60" i="5"/>
  <c r="W60" i="5"/>
  <c r="V60" i="5"/>
  <c r="Y59" i="5"/>
  <c r="X59" i="5"/>
  <c r="W59" i="5"/>
  <c r="V59" i="5"/>
  <c r="Y58" i="5"/>
  <c r="X58" i="5"/>
  <c r="W58" i="5"/>
  <c r="V58" i="5"/>
  <c r="Y57" i="5"/>
  <c r="X57" i="5"/>
  <c r="W57" i="5"/>
  <c r="V57" i="5"/>
  <c r="Y56" i="5"/>
  <c r="X56" i="5"/>
  <c r="W56" i="5"/>
  <c r="V56" i="5"/>
  <c r="Y55" i="5"/>
  <c r="X55" i="5"/>
  <c r="W55" i="5"/>
  <c r="V55" i="5"/>
  <c r="Y54" i="5"/>
  <c r="X54" i="5"/>
  <c r="W54" i="5"/>
  <c r="V54" i="5"/>
  <c r="Y53" i="5"/>
  <c r="X53" i="5"/>
  <c r="W53" i="5"/>
  <c r="V53" i="5"/>
  <c r="Y52" i="5"/>
  <c r="X52" i="5"/>
  <c r="W52" i="5"/>
  <c r="V52" i="5"/>
  <c r="Y51" i="5"/>
  <c r="X51" i="5"/>
  <c r="W51" i="5"/>
  <c r="V51" i="5"/>
  <c r="Y50" i="5"/>
  <c r="X50" i="5"/>
  <c r="W50" i="5"/>
  <c r="V50" i="5"/>
  <c r="Y49" i="5"/>
  <c r="X49" i="5"/>
  <c r="W49" i="5"/>
  <c r="V49" i="5"/>
  <c r="Y48" i="5"/>
  <c r="X48" i="5"/>
  <c r="W48" i="5"/>
  <c r="V48" i="5"/>
  <c r="Y47" i="5"/>
  <c r="X47" i="5"/>
  <c r="W47" i="5"/>
  <c r="V47" i="5"/>
  <c r="Y46" i="5"/>
  <c r="X46" i="5"/>
  <c r="W46" i="5"/>
  <c r="V46" i="5"/>
  <c r="Y45" i="5"/>
  <c r="X45" i="5"/>
  <c r="W45" i="5"/>
  <c r="V45" i="5"/>
  <c r="Y44" i="5"/>
  <c r="X44" i="5"/>
  <c r="W44" i="5"/>
  <c r="V44" i="5"/>
  <c r="Y43" i="5"/>
  <c r="X43" i="5"/>
  <c r="W43" i="5"/>
  <c r="V43" i="5"/>
  <c r="Y42" i="5"/>
  <c r="X42" i="5"/>
  <c r="W42" i="5"/>
  <c r="V42" i="5"/>
  <c r="Y41" i="5"/>
  <c r="X41" i="5"/>
  <c r="W41" i="5"/>
  <c r="V41" i="5"/>
  <c r="Z41" i="5" s="1"/>
  <c r="D41" i="5"/>
  <c r="Y40" i="5"/>
  <c r="X40" i="5"/>
  <c r="W40" i="5"/>
  <c r="V40" i="5"/>
  <c r="Y39" i="5"/>
  <c r="X39" i="5"/>
  <c r="W39" i="5"/>
  <c r="V39" i="5"/>
  <c r="Y38" i="5"/>
  <c r="X38" i="5"/>
  <c r="W38" i="5"/>
  <c r="V38" i="5"/>
  <c r="Y37" i="5"/>
  <c r="X37" i="5"/>
  <c r="W37" i="5"/>
  <c r="V37" i="5"/>
  <c r="Y36" i="5"/>
  <c r="X36" i="5"/>
  <c r="W36" i="5"/>
  <c r="V36" i="5"/>
  <c r="Z36" i="5" s="1"/>
  <c r="D36" i="5"/>
  <c r="Y35" i="5"/>
  <c r="X35" i="5"/>
  <c r="W35" i="5"/>
  <c r="V35" i="5"/>
  <c r="Y34" i="5"/>
  <c r="X34" i="5"/>
  <c r="W34" i="5"/>
  <c r="V34" i="5"/>
  <c r="Y33" i="5"/>
  <c r="X33" i="5"/>
  <c r="W33" i="5"/>
  <c r="V33" i="5"/>
  <c r="Y32" i="5"/>
  <c r="X32" i="5"/>
  <c r="W32" i="5"/>
  <c r="V32" i="5"/>
  <c r="Y31" i="5"/>
  <c r="X31" i="5"/>
  <c r="W31" i="5"/>
  <c r="V31" i="5"/>
  <c r="Y30" i="5"/>
  <c r="X30" i="5"/>
  <c r="W30" i="5"/>
  <c r="V30" i="5"/>
  <c r="Y29" i="5"/>
  <c r="X29" i="5"/>
  <c r="W29" i="5"/>
  <c r="V29" i="5"/>
  <c r="Y28" i="5"/>
  <c r="X28" i="5"/>
  <c r="W28" i="5"/>
  <c r="AA28" i="5" s="1"/>
  <c r="AE28" i="5" s="1"/>
  <c r="V28" i="5"/>
  <c r="Z28" i="5" s="1"/>
  <c r="D28" i="5"/>
  <c r="Y27" i="5"/>
  <c r="X27" i="5"/>
  <c r="W27" i="5"/>
  <c r="V27" i="5"/>
  <c r="Y26" i="5"/>
  <c r="X26" i="5"/>
  <c r="W26" i="5"/>
  <c r="V26" i="5"/>
  <c r="Y25" i="5"/>
  <c r="X25" i="5"/>
  <c r="W25" i="5"/>
  <c r="V25" i="5"/>
  <c r="Y24" i="5"/>
  <c r="X24" i="5"/>
  <c r="W24" i="5"/>
  <c r="V24" i="5"/>
  <c r="Y23" i="5"/>
  <c r="X23" i="5"/>
  <c r="W23" i="5"/>
  <c r="V23" i="5"/>
  <c r="Y22" i="5"/>
  <c r="X22" i="5"/>
  <c r="W22" i="5"/>
  <c r="V22" i="5"/>
  <c r="Y21" i="5"/>
  <c r="X21" i="5"/>
  <c r="AB21" i="5" s="1"/>
  <c r="AF21" i="5" s="1"/>
  <c r="W21" i="5"/>
  <c r="V21" i="5"/>
  <c r="Z21" i="5" s="1"/>
  <c r="D21" i="5"/>
  <c r="Y20" i="5"/>
  <c r="X20" i="5"/>
  <c r="W20" i="5"/>
  <c r="V20" i="5"/>
  <c r="Y18" i="5"/>
  <c r="X18" i="5"/>
  <c r="W18" i="5"/>
  <c r="V18" i="5"/>
  <c r="Y17" i="5"/>
  <c r="X17" i="5"/>
  <c r="W17" i="5"/>
  <c r="V17" i="5"/>
  <c r="Y16" i="5"/>
  <c r="X16" i="5"/>
  <c r="W16" i="5"/>
  <c r="V16" i="5"/>
  <c r="Y15" i="5"/>
  <c r="X15" i="5"/>
  <c r="W15" i="5"/>
  <c r="V15" i="5"/>
  <c r="Y14" i="5"/>
  <c r="X14" i="5"/>
  <c r="W14" i="5"/>
  <c r="V14" i="5"/>
  <c r="Y13" i="5"/>
  <c r="X13" i="5"/>
  <c r="W13" i="5"/>
  <c r="V13" i="5"/>
  <c r="Y12" i="5"/>
  <c r="X12" i="5"/>
  <c r="W12" i="5"/>
  <c r="V12" i="5"/>
  <c r="D12" i="5"/>
  <c r="AA21" i="5" l="1"/>
  <c r="AE21" i="5" s="1"/>
  <c r="AB28" i="5"/>
  <c r="AF28" i="5" s="1"/>
  <c r="AB41" i="5"/>
  <c r="AF41" i="5" s="1"/>
  <c r="Z46" i="5"/>
  <c r="Z49" i="5"/>
  <c r="Z55" i="5"/>
  <c r="AH55" i="5" s="1"/>
  <c r="AI55" i="5" s="1"/>
  <c r="AJ55" i="5" s="1"/>
  <c r="AB63" i="5"/>
  <c r="AF63" i="5" s="1"/>
  <c r="Z69" i="5"/>
  <c r="AA83" i="5"/>
  <c r="AE83" i="5" s="1"/>
  <c r="AA91" i="5"/>
  <c r="AE91" i="5" s="1"/>
  <c r="AC41" i="5"/>
  <c r="AG41" i="5" s="1"/>
  <c r="AA46" i="5"/>
  <c r="AE46" i="5" s="1"/>
  <c r="AA49" i="5"/>
  <c r="AE49" i="5" s="1"/>
  <c r="AA55" i="5"/>
  <c r="AE55" i="5" s="1"/>
  <c r="Z61" i="5"/>
  <c r="AC63" i="5"/>
  <c r="AG63" i="5" s="1"/>
  <c r="Z65" i="5"/>
  <c r="AA69" i="5"/>
  <c r="AE69" i="5" s="1"/>
  <c r="AB73" i="5"/>
  <c r="AF73" i="5" s="1"/>
  <c r="AB83" i="5"/>
  <c r="AF83" i="5" s="1"/>
  <c r="AB91" i="5"/>
  <c r="Z97" i="5"/>
  <c r="AD97" i="5" s="1"/>
  <c r="Z12" i="5"/>
  <c r="AD12" i="5" s="1"/>
  <c r="AC21" i="5"/>
  <c r="AG21" i="5" s="1"/>
  <c r="AA36" i="5"/>
  <c r="AE36" i="5" s="1"/>
  <c r="AB46" i="5"/>
  <c r="AF46" i="5" s="1"/>
  <c r="AB49" i="5"/>
  <c r="AF49" i="5" s="1"/>
  <c r="AB55" i="5"/>
  <c r="AF55" i="5" s="1"/>
  <c r="AA61" i="5"/>
  <c r="AE61" i="5" s="1"/>
  <c r="AA65" i="5"/>
  <c r="AE65" i="5" s="1"/>
  <c r="AB69" i="5"/>
  <c r="AF69" i="5" s="1"/>
  <c r="AC73" i="5"/>
  <c r="AG73" i="5" s="1"/>
  <c r="Z81" i="5"/>
  <c r="AC83" i="5"/>
  <c r="AG83" i="5" s="1"/>
  <c r="AC91" i="5"/>
  <c r="AG91" i="5" s="1"/>
  <c r="AA97" i="5"/>
  <c r="AE97" i="5" s="1"/>
  <c r="AA12" i="5"/>
  <c r="AE12" i="5" s="1"/>
  <c r="AC46" i="5"/>
  <c r="AG46" i="5" s="1"/>
  <c r="AC49" i="5"/>
  <c r="AG49" i="5" s="1"/>
  <c r="AC55" i="5"/>
  <c r="AG55" i="5" s="1"/>
  <c r="AB61" i="5"/>
  <c r="AF61" i="5" s="1"/>
  <c r="AB65" i="5"/>
  <c r="AF65" i="5" s="1"/>
  <c r="AC69" i="5"/>
  <c r="AG69" i="5" s="1"/>
  <c r="AA81" i="5"/>
  <c r="AE81" i="5" s="1"/>
  <c r="Z89" i="5"/>
  <c r="AD89" i="5" s="1"/>
  <c r="AA89" i="5"/>
  <c r="AE89" i="5" s="1"/>
  <c r="AA73" i="5"/>
  <c r="AE73" i="5" s="1"/>
  <c r="Z83" i="5"/>
  <c r="AH83" i="5" s="1"/>
  <c r="AI83" i="5" s="1"/>
  <c r="AJ83" i="5" s="1"/>
  <c r="AB97" i="5"/>
  <c r="AF97" i="5" s="1"/>
  <c r="AC36" i="5"/>
  <c r="AG36" i="5" s="1"/>
  <c r="AC89" i="5"/>
  <c r="AG89" i="5" s="1"/>
  <c r="AC28" i="5"/>
  <c r="AG28" i="5" s="1"/>
  <c r="AB36" i="5"/>
  <c r="AF36" i="5" s="1"/>
  <c r="AA41" i="5"/>
  <c r="AE41" i="5" s="1"/>
  <c r="AH99" i="5"/>
  <c r="AI99" i="5" s="1"/>
  <c r="AJ99" i="5" s="1"/>
  <c r="AF99" i="5"/>
  <c r="AF89" i="5"/>
  <c r="AH91" i="5"/>
  <c r="AI91" i="5" s="1"/>
  <c r="AJ91" i="5" s="1"/>
  <c r="AF91" i="5"/>
  <c r="AB12" i="5"/>
  <c r="AF12" i="5" s="1"/>
  <c r="AD21" i="5"/>
  <c r="AD36" i="5"/>
  <c r="AH49" i="5"/>
  <c r="AI49" i="5" s="1"/>
  <c r="AJ49" i="5" s="1"/>
  <c r="AD49" i="5"/>
  <c r="AD61" i="5"/>
  <c r="AD65" i="5"/>
  <c r="AD73" i="5"/>
  <c r="AC12" i="5"/>
  <c r="AG12" i="5" s="1"/>
  <c r="AH28" i="5"/>
  <c r="AI28" i="5" s="1"/>
  <c r="AJ28" i="5" s="1"/>
  <c r="AD28" i="5"/>
  <c r="AD41" i="5"/>
  <c r="AD46" i="5"/>
  <c r="AD55" i="5"/>
  <c r="AH63" i="5"/>
  <c r="AI63" i="5" s="1"/>
  <c r="AJ63" i="5" s="1"/>
  <c r="AD63" i="5"/>
  <c r="AD69" i="5"/>
  <c r="AH81" i="5"/>
  <c r="AI81" i="5" s="1"/>
  <c r="AJ81" i="5" s="1"/>
  <c r="AD81" i="5"/>
  <c r="AH36" i="5" l="1"/>
  <c r="AI36" i="5" s="1"/>
  <c r="AJ36" i="5" s="1"/>
  <c r="AH46" i="5"/>
  <c r="AI46" i="5" s="1"/>
  <c r="AJ46" i="5" s="1"/>
  <c r="AD83" i="5"/>
  <c r="AH61" i="5"/>
  <c r="AI61" i="5" s="1"/>
  <c r="AJ61" i="5" s="1"/>
  <c r="AH21" i="5"/>
  <c r="AI21" i="5" s="1"/>
  <c r="AJ21" i="5" s="1"/>
  <c r="AH69" i="5"/>
  <c r="AI69" i="5" s="1"/>
  <c r="AJ69" i="5" s="1"/>
  <c r="AH97" i="5"/>
  <c r="AI97" i="5" s="1"/>
  <c r="AJ97" i="5" s="1"/>
  <c r="AH65" i="5"/>
  <c r="AI65" i="5" s="1"/>
  <c r="AJ65" i="5" s="1"/>
  <c r="AH41" i="5"/>
  <c r="AI41" i="5" s="1"/>
  <c r="AJ41" i="5" s="1"/>
  <c r="AH73" i="5"/>
  <c r="AI73" i="5" s="1"/>
  <c r="AJ73" i="5" s="1"/>
  <c r="AH89" i="5"/>
  <c r="AI89" i="5" s="1"/>
  <c r="AJ89" i="5" s="1"/>
  <c r="AH12" i="5"/>
  <c r="AI12" i="5" s="1"/>
  <c r="AJ12" i="5" s="1"/>
  <c r="Y39" i="4"/>
  <c r="X39" i="4"/>
  <c r="W39" i="4"/>
  <c r="V39" i="4"/>
  <c r="Y38" i="4"/>
  <c r="X38" i="4"/>
  <c r="W38" i="4"/>
  <c r="V38" i="4"/>
  <c r="Y37" i="4"/>
  <c r="X37" i="4"/>
  <c r="W37" i="4"/>
  <c r="AA37" i="4" s="1"/>
  <c r="AE37" i="4" s="1"/>
  <c r="V37" i="4"/>
  <c r="Z37" i="4" s="1"/>
  <c r="D37" i="4"/>
  <c r="Y36" i="4"/>
  <c r="X36" i="4"/>
  <c r="W36" i="4"/>
  <c r="V36" i="4"/>
  <c r="Y35" i="4"/>
  <c r="X35" i="4"/>
  <c r="W35" i="4"/>
  <c r="V35" i="4"/>
  <c r="D35" i="4"/>
  <c r="Y34" i="4"/>
  <c r="X34" i="4"/>
  <c r="W34" i="4"/>
  <c r="V34" i="4"/>
  <c r="Y33" i="4"/>
  <c r="X33" i="4"/>
  <c r="W33" i="4"/>
  <c r="AA33" i="4" s="1"/>
  <c r="AE33" i="4" s="1"/>
  <c r="V33" i="4"/>
  <c r="Z33" i="4" s="1"/>
  <c r="D33" i="4"/>
  <c r="Y32" i="4"/>
  <c r="X32" i="4"/>
  <c r="W32" i="4"/>
  <c r="V32" i="4"/>
  <c r="Y31" i="4"/>
  <c r="X31" i="4"/>
  <c r="W31" i="4"/>
  <c r="V31" i="4"/>
  <c r="Y30" i="4"/>
  <c r="X30" i="4"/>
  <c r="W30" i="4"/>
  <c r="V30" i="4"/>
  <c r="Y29" i="4"/>
  <c r="X29" i="4"/>
  <c r="W29" i="4"/>
  <c r="V29" i="4"/>
  <c r="Y28" i="4"/>
  <c r="X28" i="4"/>
  <c r="W28" i="4"/>
  <c r="V28" i="4"/>
  <c r="D28" i="4"/>
  <c r="Y27" i="4"/>
  <c r="X27" i="4"/>
  <c r="W27" i="4"/>
  <c r="V27" i="4"/>
  <c r="Y26" i="4"/>
  <c r="X26" i="4"/>
  <c r="W26" i="4"/>
  <c r="V26" i="4"/>
  <c r="Y25" i="4"/>
  <c r="X25" i="4"/>
  <c r="W25" i="4"/>
  <c r="V25" i="4"/>
  <c r="Y24" i="4"/>
  <c r="X24" i="4"/>
  <c r="W24" i="4"/>
  <c r="V24" i="4"/>
  <c r="D24" i="4"/>
  <c r="Y23" i="4"/>
  <c r="X23" i="4"/>
  <c r="W23" i="4"/>
  <c r="V23" i="4"/>
  <c r="Y22" i="4"/>
  <c r="X22" i="4"/>
  <c r="W22" i="4"/>
  <c r="V22" i="4"/>
  <c r="Y21" i="4"/>
  <c r="X21" i="4"/>
  <c r="W21" i="4"/>
  <c r="V21" i="4"/>
  <c r="Y20" i="4"/>
  <c r="X20" i="4"/>
  <c r="W20" i="4"/>
  <c r="V20" i="4"/>
  <c r="D20" i="4"/>
  <c r="Y19" i="4"/>
  <c r="X19" i="4"/>
  <c r="W19" i="4"/>
  <c r="V19" i="4"/>
  <c r="Y18" i="4"/>
  <c r="X18" i="4"/>
  <c r="W18" i="4"/>
  <c r="V18" i="4"/>
  <c r="Y17" i="4"/>
  <c r="X17" i="4"/>
  <c r="W17" i="4"/>
  <c r="V17" i="4"/>
  <c r="D17" i="4"/>
  <c r="Y16" i="4"/>
  <c r="X16" i="4"/>
  <c r="W16" i="4"/>
  <c r="V16" i="4"/>
  <c r="Y15" i="4"/>
  <c r="X15" i="4"/>
  <c r="W15" i="4"/>
  <c r="V15" i="4"/>
  <c r="Y14" i="4"/>
  <c r="X14" i="4"/>
  <c r="W14" i="4"/>
  <c r="V14" i="4"/>
  <c r="Y13" i="4"/>
  <c r="X13" i="4"/>
  <c r="W13" i="4"/>
  <c r="V13" i="4"/>
  <c r="Y12" i="4"/>
  <c r="X12" i="4"/>
  <c r="W12" i="4"/>
  <c r="V12" i="4"/>
  <c r="D12" i="4"/>
  <c r="AA12" i="4" l="1"/>
  <c r="AE12" i="4" s="1"/>
  <c r="AB33" i="4"/>
  <c r="AF33" i="4" s="1"/>
  <c r="AC33" i="4"/>
  <c r="AG33" i="4" s="1"/>
  <c r="Z35" i="4"/>
  <c r="Z24" i="4"/>
  <c r="AA28" i="4"/>
  <c r="AE28" i="4" s="1"/>
  <c r="AA35" i="4"/>
  <c r="AE35" i="4" s="1"/>
  <c r="AA17" i="4"/>
  <c r="AE17" i="4" s="1"/>
  <c r="Z12" i="4"/>
  <c r="Z17" i="4"/>
  <c r="AD17" i="4" s="1"/>
  <c r="AC37" i="4"/>
  <c r="AG37" i="4" s="1"/>
  <c r="AB37" i="4"/>
  <c r="AF37" i="4" s="1"/>
  <c r="AC35" i="4"/>
  <c r="AG35" i="4" s="1"/>
  <c r="AB35" i="4"/>
  <c r="AF35" i="4" s="1"/>
  <c r="AC28" i="4"/>
  <c r="AG28" i="4" s="1"/>
  <c r="AB28" i="4"/>
  <c r="AF28" i="4" s="1"/>
  <c r="AC24" i="4"/>
  <c r="AG24" i="4" s="1"/>
  <c r="AB24" i="4"/>
  <c r="AF24" i="4" s="1"/>
  <c r="AC20" i="4"/>
  <c r="AG20" i="4" s="1"/>
  <c r="AB20" i="4"/>
  <c r="AF20" i="4" s="1"/>
  <c r="AC17" i="4"/>
  <c r="AG17" i="4" s="1"/>
  <c r="AB17" i="4"/>
  <c r="AF17" i="4" s="1"/>
  <c r="AC12" i="4"/>
  <c r="AG12" i="4" s="1"/>
  <c r="AB12" i="4"/>
  <c r="AF12" i="4" s="1"/>
  <c r="Z28" i="4"/>
  <c r="AD28" i="4" s="1"/>
  <c r="AA24" i="4"/>
  <c r="AE24" i="4" s="1"/>
  <c r="Z20" i="4"/>
  <c r="AD20" i="4" s="1"/>
  <c r="AA20" i="4"/>
  <c r="AE20" i="4" s="1"/>
  <c r="AD24" i="4"/>
  <c r="AH33" i="4"/>
  <c r="AI33" i="4" s="1"/>
  <c r="AJ33" i="4" s="1"/>
  <c r="AD33" i="4"/>
  <c r="AD37" i="4"/>
  <c r="AD12" i="4"/>
  <c r="AH35" i="4"/>
  <c r="AI35" i="4" s="1"/>
  <c r="AJ35" i="4" s="1"/>
  <c r="AD35" i="4"/>
  <c r="AH37" i="4" l="1"/>
  <c r="AI37" i="4" s="1"/>
  <c r="AJ37" i="4" s="1"/>
  <c r="AH20" i="4"/>
  <c r="AI20" i="4" s="1"/>
  <c r="AJ20" i="4" s="1"/>
  <c r="AH17" i="4"/>
  <c r="AI17" i="4" s="1"/>
  <c r="AJ17" i="4" s="1"/>
  <c r="AH12" i="4"/>
  <c r="AI12" i="4" s="1"/>
  <c r="AJ12" i="4" s="1"/>
  <c r="AH28" i="4"/>
  <c r="AI28" i="4" s="1"/>
  <c r="AJ28" i="4" s="1"/>
  <c r="AH24" i="4"/>
  <c r="AI24" i="4" s="1"/>
  <c r="AJ24" i="4" s="1"/>
</calcChain>
</file>

<file path=xl/comments1.xml><?xml version="1.0" encoding="utf-8"?>
<comments xmlns="http://schemas.openxmlformats.org/spreadsheetml/2006/main">
  <authors>
    <author>Автор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к52-000027658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к52-000027659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к52-000027660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к52-000027661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к52-000015102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К52-000027662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к52-000027663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к52-000015102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B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4"/>
            <color indexed="81"/>
            <rFont val="Tahoma"/>
            <family val="2"/>
            <charset val="204"/>
          </rPr>
          <t xml:space="preserve">К52-00550
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К52-000765
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К52-000003558
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86246
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к52-000026116
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86245
</t>
        </r>
      </text>
    </comment>
    <comment ref="B9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к52-000014557
</t>
        </r>
      </text>
    </comment>
    <comment ref="B1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к52-000014555</t>
        </r>
      </text>
    </comment>
    <comment ref="C1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86282
</t>
        </r>
      </text>
    </comment>
    <comment ref="B19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к52-000014554
</t>
        </r>
      </text>
    </comment>
    <comment ref="B29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52-00431</t>
        </r>
      </text>
    </comment>
    <comment ref="B3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к52-000026105</t>
        </r>
      </text>
    </comment>
    <comment ref="B5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К52-00482</t>
        </r>
      </text>
    </comment>
    <comment ref="C5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№ТМГ 85864
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к52-000000342</t>
        </r>
      </text>
    </comment>
    <comment ref="B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к52-000000345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Фидера от РЩ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Фидера от РЩ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Фидера от РЩ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К52-00471
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ТМ №86646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C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 ТМ 999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К52-0000353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К52-0000353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 81220</t>
        </r>
      </text>
    </comment>
  </commentList>
</comments>
</file>

<file path=xl/comments14.xml><?xml version="1.0" encoding="utf-8"?>
<comments xmlns="http://schemas.openxmlformats.org/spreadsheetml/2006/main">
  <authors>
    <author>Автор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к52-000000803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к52-0000809-1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к52-000000187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к52-000000200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к52-000000804</t>
        </r>
      </text>
    </comment>
    <comment ref="B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к52-0000805-1</t>
        </r>
      </text>
    </comment>
    <comment ref="B7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к52-0000697-2</t>
        </r>
      </text>
    </comment>
    <comment ref="B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к52-0000807-1</t>
        </r>
      </text>
    </comment>
    <comment ref="B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к52-0000810-2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к52-000001103</t>
        </r>
      </text>
    </comment>
  </commentList>
</comments>
</file>

<file path=xl/comments15.xml><?xml version="1.0" encoding="utf-8"?>
<comments xmlns="http://schemas.openxmlformats.org/spreadsheetml/2006/main">
  <authors>
    <author>Автор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к52-000000456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к52-0000489-1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к52-000000170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к52-000000499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к52-000000457
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к52-000000458
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к52-000000459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к52-0000460-1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к52-0000461-1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к52-000000462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к52--0000463-1</t>
        </r>
      </text>
    </comment>
    <comment ref="B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к52-000354
</t>
        </r>
      </text>
    </comment>
    <comment ref="B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к52-0000465-1</t>
        </r>
      </text>
    </comment>
    <comment ref="B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к52-000000910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к52-000000834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29.11.2018 ТМ-630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 52-000000835</t>
        </r>
      </text>
    </comment>
    <comment ref="B1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к52-000000163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к52-0058165-1</t>
        </r>
      </text>
    </comment>
    <comment ref="B4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К52-000669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К52-00484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 21835
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к52-000014754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к52-000014754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к52-000014754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к52-00495
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ТМ №90044</t>
        </r>
      </text>
    </comment>
    <comment ref="B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к52-000014754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к52-000014754</t>
        </r>
      </text>
    </comment>
    <comment ref="B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к52-000000267</t>
        </r>
      </text>
    </comment>
    <comment ref="C1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Временная работа под строительство детского сада
</t>
        </r>
      </text>
    </comment>
    <comment ref="B1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К52-00591
</t>
        </r>
      </text>
    </comment>
    <comment ref="B1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К52-000014754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A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Проверить. В общем кол-ве ТП вроде не числится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к52-00583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К52-000014802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К52-000026616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B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к52-000004006</t>
        </r>
      </text>
    </comment>
    <comment ref="B6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к52-000014854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к52-000014854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к52-000014854</t>
        </r>
      </text>
    </comment>
    <comment ref="B15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к52-000014854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к52-000026810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к52-000026815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к52-000000336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к52-000026816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к52-000000361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к52-000014906</t>
        </r>
      </text>
    </comment>
    <comment ref="B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к52-0000828-1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ввод 2018</t>
        </r>
      </text>
    </comment>
    <comment ref="B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ввод 2018</t>
        </r>
      </text>
    </comment>
    <comment ref="B10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К52-00568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B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к52-000014951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 К52-000014952 L-620 м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к52-000014951
</t>
        </r>
      </text>
    </comment>
    <comment ref="B7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к52-000014951</t>
        </r>
      </text>
    </comment>
    <comment ref="B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к52-000014951
</t>
        </r>
      </text>
    </comment>
    <comment ref="B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к52-000026913
</t>
        </r>
      </text>
    </comment>
    <comment ref="B1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 52-00467</t>
        </r>
      </text>
    </comment>
    <comment ref="A1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проверить о общей численности</t>
        </r>
      </text>
    </comment>
    <comment ref="B1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 52-00608</t>
        </r>
      </text>
    </comment>
    <comment ref="B1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К52-000989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52-000026112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52-000026112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52-000026112</t>
        </r>
      </text>
    </comment>
  </commentList>
</comments>
</file>

<file path=xl/sharedStrings.xml><?xml version="1.0" encoding="utf-8"?>
<sst xmlns="http://schemas.openxmlformats.org/spreadsheetml/2006/main" count="2420" uniqueCount="1258">
  <si>
    <t>Название энергоузла: ДЭС-9</t>
  </si>
  <si>
    <t>Ячейки с формулами</t>
  </si>
  <si>
    <t>№ п/п</t>
  </si>
  <si>
    <t>диспетчерский номер и наименование ТП</t>
  </si>
  <si>
    <t>мощность установленных трансформаторов, кВА</t>
  </si>
  <si>
    <t>Общая мощность ТП, кВт</t>
  </si>
  <si>
    <t>диспетчерское наименование фидера</t>
  </si>
  <si>
    <t>Замеры нагрузки по фидерам, I(A)</t>
  </si>
  <si>
    <t>Замер напряжения, U(В)</t>
  </si>
  <si>
    <r>
      <t>Расчёт усреднённой нагрузки по трём фазам, I</t>
    </r>
    <r>
      <rPr>
        <b/>
        <vertAlign val="subscript"/>
        <sz val="12"/>
        <color theme="1"/>
        <rFont val="Times New Roman"/>
        <family val="1"/>
        <charset val="204"/>
      </rPr>
      <t>ср</t>
    </r>
    <r>
      <rPr>
        <b/>
        <sz val="12"/>
        <color theme="1"/>
        <rFont val="Times New Roman"/>
        <family val="1"/>
        <charset val="204"/>
      </rPr>
      <t>(A)</t>
    </r>
  </si>
  <si>
    <r>
      <t>Расчёт усреднённой нагрузки по ТП, I</t>
    </r>
    <r>
      <rPr>
        <b/>
        <vertAlign val="subscript"/>
        <sz val="12"/>
        <color theme="1"/>
        <rFont val="Times New Roman"/>
        <family val="1"/>
        <charset val="204"/>
      </rPr>
      <t>ср</t>
    </r>
    <r>
      <rPr>
        <b/>
        <sz val="12"/>
        <color theme="1"/>
        <rFont val="Times New Roman"/>
        <family val="1"/>
        <charset val="204"/>
      </rPr>
      <t>(A)</t>
    </r>
  </si>
  <si>
    <t>Расчёт усреднённой нагрузки по ТП, Рср(кВт)</t>
  </si>
  <si>
    <r>
      <t>Максимальная нагрузка за год, I</t>
    </r>
    <r>
      <rPr>
        <b/>
        <vertAlign val="subscript"/>
        <sz val="12"/>
        <color theme="1"/>
        <rFont val="Times New Roman"/>
        <family val="1"/>
        <charset val="204"/>
      </rPr>
      <t>ср</t>
    </r>
    <r>
      <rPr>
        <b/>
        <sz val="12"/>
        <color theme="1"/>
        <rFont val="Times New Roman"/>
        <family val="1"/>
        <charset val="204"/>
      </rPr>
      <t>(A)</t>
    </r>
  </si>
  <si>
    <t>Максимальная нагрузка за год, Рср(кВт)</t>
  </si>
  <si>
    <t>Резерв мощности по ТП (кВт)</t>
  </si>
  <si>
    <t>В летнее время</t>
  </si>
  <si>
    <t>В зимнее время</t>
  </si>
  <si>
    <t>А</t>
  </si>
  <si>
    <t>В</t>
  </si>
  <si>
    <t>С</t>
  </si>
  <si>
    <t>ТП-1</t>
  </si>
  <si>
    <t>Музшкола</t>
  </si>
  <si>
    <t>Поликлинника</t>
  </si>
  <si>
    <t>ДШИ</t>
  </si>
  <si>
    <t>ТП-2</t>
  </si>
  <si>
    <t>Казначейство</t>
  </si>
  <si>
    <t>Суд</t>
  </si>
  <si>
    <t>Прокуратура</t>
  </si>
  <si>
    <t>ТП-3</t>
  </si>
  <si>
    <t>Гараж</t>
  </si>
  <si>
    <t>ЦРБ</t>
  </si>
  <si>
    <t>Зимний водозабор</t>
  </si>
  <si>
    <t>Центр занятости</t>
  </si>
  <si>
    <t>КТПН-4</t>
  </si>
  <si>
    <t>Спортзал</t>
  </si>
  <si>
    <t>Центральная котельная</t>
  </si>
  <si>
    <t>Ленина</t>
  </si>
  <si>
    <t>КТПН-5</t>
  </si>
  <si>
    <t>Детсад</t>
  </si>
  <si>
    <t>Птичник</t>
  </si>
  <si>
    <t>Баня</t>
  </si>
  <si>
    <t>Хранилище</t>
  </si>
  <si>
    <t>КТПН-5 А</t>
  </si>
  <si>
    <t>Отходящих фидеров нет</t>
  </si>
  <si>
    <t>КТПН-6</t>
  </si>
  <si>
    <t>Пекарня</t>
  </si>
  <si>
    <t>Райисполком</t>
  </si>
  <si>
    <t xml:space="preserve">КТПН-7 </t>
  </si>
  <si>
    <t>МТС</t>
  </si>
  <si>
    <t>РЯЖ летний водозабор</t>
  </si>
  <si>
    <t>Название энергоузла: Тигиль ДЭС-11</t>
  </si>
  <si>
    <t xml:space="preserve">КТП-1 1974 </t>
  </si>
  <si>
    <t>ТМ-630                  ТМ-630 резерв</t>
  </si>
  <si>
    <t>Ф№ 1"Толстихина "</t>
  </si>
  <si>
    <t>Ф№ 2"ул.Соболева 1,3 пер.Строит.23,25, "</t>
  </si>
  <si>
    <t>Ф№3 "Д/Сад "</t>
  </si>
  <si>
    <t>Ф№4 "пер.Строительный 27,28,29"</t>
  </si>
  <si>
    <t>Ф№5 "пер.Строительный 26,24,30"</t>
  </si>
  <si>
    <t>Ф№7 "ул.Толстихина 25,23"</t>
  </si>
  <si>
    <t>ТП-2   1982</t>
  </si>
  <si>
    <t>ТМ-400</t>
  </si>
  <si>
    <t>Ф№1 "ул.Соболева,м-н Гранд"</t>
  </si>
  <si>
    <t>Ф№2 "ул.Соболева 13-27, ПНИ"</t>
  </si>
  <si>
    <t>Ф№3 "ул.Гагарина,ГМС"</t>
  </si>
  <si>
    <t>Ф№4 "Поликлиника"</t>
  </si>
  <si>
    <t>Ф№5 "Котельная №3"</t>
  </si>
  <si>
    <t>ТМ-400                  ТМ-400 резерв</t>
  </si>
  <si>
    <t>Ф№1 "ул.Федотова"</t>
  </si>
  <si>
    <t>Ф№2 ул.Тундровая,Зелёная"</t>
  </si>
  <si>
    <t>Ф№3 "Очистные"</t>
  </si>
  <si>
    <t>Ф№4 "Котельная 4-1"</t>
  </si>
  <si>
    <t>Ф№5 "Котельная 4-2"</t>
  </si>
  <si>
    <t>Ф№7 "Дачи"</t>
  </si>
  <si>
    <t>ТП-5</t>
  </si>
  <si>
    <t xml:space="preserve">ТМ-250                     </t>
  </si>
  <si>
    <t>Ф№1 "ул.Партизанская 44,46ул.Ленинская"</t>
  </si>
  <si>
    <t>Ф№2"Библиотека"</t>
  </si>
  <si>
    <t>Ф№3 "ул.Партизанская 42"</t>
  </si>
  <si>
    <t>Ф№4 "Гараж адм.села"</t>
  </si>
  <si>
    <t>ТП-6   1984</t>
  </si>
  <si>
    <t xml:space="preserve">ТМ-400               </t>
  </si>
  <si>
    <t>Ф№1 "РКЦ"</t>
  </si>
  <si>
    <t>Ф№2 "Котельная № 2"</t>
  </si>
  <si>
    <t>Ф№3 "Контора ЖКХ"</t>
  </si>
  <si>
    <t>Ф№4 "Сбербанк"</t>
  </si>
  <si>
    <t>Ф№5 "Админ.р-на,жил.фонд"</t>
  </si>
  <si>
    <t>ТП-7</t>
  </si>
  <si>
    <t>ТМ-160</t>
  </si>
  <si>
    <t>Ф№1 "УВД,ул.Рябикова"</t>
  </si>
  <si>
    <t>Ф№2 "Пожарная часть"</t>
  </si>
  <si>
    <t>Ф№3 "Котельная №1"</t>
  </si>
  <si>
    <t>ТП-8</t>
  </si>
  <si>
    <t>ТМ-100</t>
  </si>
  <si>
    <t>Ф№1 "ул.Калининская"</t>
  </si>
  <si>
    <t>Ф№2 "пер.8 Марта"</t>
  </si>
  <si>
    <t>Ф№3 "ул.Нагорная"</t>
  </si>
  <si>
    <t>ТП-9</t>
  </si>
  <si>
    <t>Ф№1 "ДРСУ"</t>
  </si>
  <si>
    <t>Ф№2 "ул.Калининская"</t>
  </si>
  <si>
    <t>Ф№3 "Угольный"</t>
  </si>
  <si>
    <t>Ф№4 "РСУ"</t>
  </si>
  <si>
    <t>Ф№5 "ГПХ"</t>
  </si>
  <si>
    <t>ТП-11</t>
  </si>
  <si>
    <t>ТМ-250</t>
  </si>
  <si>
    <t>Ф№1 "Аэропорт"</t>
  </si>
  <si>
    <t>ТП-12</t>
  </si>
  <si>
    <t>Ф№1 "ДПРМ"</t>
  </si>
  <si>
    <t>ТП-13</t>
  </si>
  <si>
    <t>Ф№1 "Лесхоз"</t>
  </si>
  <si>
    <t>Ф№2 "АЗС"</t>
  </si>
  <si>
    <t>ТП-14</t>
  </si>
  <si>
    <t>Ф№3 "Освещение"</t>
  </si>
  <si>
    <t>ТП-16</t>
  </si>
  <si>
    <t>Ф№1 "ул.Геофизиков"</t>
  </si>
  <si>
    <t>Ф№2 "ул.Лесная 2,4"</t>
  </si>
  <si>
    <t>Ф№3 "ул.Лесная 1"</t>
  </si>
  <si>
    <t>Ф№4 "ЦРБ 1"</t>
  </si>
  <si>
    <t>Ф№5 "ЦРБ 2"</t>
  </si>
  <si>
    <t>Ф№6 "Горнолыжка"</t>
  </si>
  <si>
    <t>ТП-17</t>
  </si>
  <si>
    <t xml:space="preserve">ТМ-400                  </t>
  </si>
  <si>
    <t>Ф№1 "Связь"</t>
  </si>
  <si>
    <t>ТП-19</t>
  </si>
  <si>
    <t>Ф№1 "Школа"</t>
  </si>
  <si>
    <t>Ф№6 "ДРСУ"</t>
  </si>
  <si>
    <t>Ф№1 "ул.Кооперативная"</t>
  </si>
  <si>
    <t>Ф№2 "Школа"</t>
  </si>
  <si>
    <t>Ф№3 "Котельная"</t>
  </si>
  <si>
    <t>Ф№4 "Д/Сад</t>
  </si>
  <si>
    <t>Ф№1 "ул.Школьная,Клуб"</t>
  </si>
  <si>
    <t>Ф№2 "ул.Советская, Набережная"</t>
  </si>
  <si>
    <t>Ф№3 "ул.Совхозная, ТВ"</t>
  </si>
  <si>
    <t>ТП-2 Седанка</t>
  </si>
  <si>
    <t>ТП-3 Седанка</t>
  </si>
  <si>
    <t>Название энергоузла: Атласово ДЭС-14</t>
  </si>
  <si>
    <t>Загруженность трансформатора в  %</t>
  </si>
  <si>
    <t>1-Лесная</t>
  </si>
  <si>
    <t xml:space="preserve"> </t>
  </si>
  <si>
    <t>2-Новая</t>
  </si>
  <si>
    <t>3-Зона</t>
  </si>
  <si>
    <t>4-Фортуна</t>
  </si>
  <si>
    <t>1-ул. освещение</t>
  </si>
  <si>
    <t>2-ДОП</t>
  </si>
  <si>
    <t>3- охрана Камчатских лесов</t>
  </si>
  <si>
    <t>ТП-4</t>
  </si>
  <si>
    <t>Л-1 "Лесхоз"</t>
  </si>
  <si>
    <t>1- КамМтЛес</t>
  </si>
  <si>
    <t>2-ДРСУ-4</t>
  </si>
  <si>
    <t>3. "Жил фонд"</t>
  </si>
  <si>
    <t>4. "Отопительный котёл"</t>
  </si>
  <si>
    <t>1-Свободная</t>
  </si>
  <si>
    <t>2-Ломоносова</t>
  </si>
  <si>
    <t>3-Толстого</t>
  </si>
  <si>
    <t>ТП-6</t>
  </si>
  <si>
    <t>ТМ-315</t>
  </si>
  <si>
    <t>1-Ленинградская</t>
  </si>
  <si>
    <t>2-Октябрьская</t>
  </si>
  <si>
    <t>3-Рыбкооп</t>
  </si>
  <si>
    <t>4. Хлебопекарня</t>
  </si>
  <si>
    <t>5-ул. Освещение</t>
  </si>
  <si>
    <t>1-Московская</t>
  </si>
  <si>
    <t>2-Юбилейная</t>
  </si>
  <si>
    <t>3-Мирная</t>
  </si>
  <si>
    <t>4-Таёжная</t>
  </si>
  <si>
    <t>ДЭС</t>
  </si>
  <si>
    <t>ЗРУ-6</t>
  </si>
  <si>
    <t>1-Стадион</t>
  </si>
  <si>
    <t>2-Школа</t>
  </si>
  <si>
    <t>13-Лазо</t>
  </si>
  <si>
    <t>Название энергоузла: Лазо ДЭС-14</t>
  </si>
  <si>
    <t>Загруженнтрансформатора в  %</t>
  </si>
  <si>
    <t>1-Клуб</t>
  </si>
  <si>
    <t>2-Водонапорная</t>
  </si>
  <si>
    <t>3-ул. освещение</t>
  </si>
  <si>
    <t>1-Омская</t>
  </si>
  <si>
    <t>2-Почта</t>
  </si>
  <si>
    <t>3- ул. освещение</t>
  </si>
  <si>
    <t>Л-1 ЛТУ</t>
  </si>
  <si>
    <t>РЩ-0,4</t>
  </si>
  <si>
    <t>1- Краснодарская</t>
  </si>
  <si>
    <t>2-ОРТПЦ</t>
  </si>
  <si>
    <t>3. Комсомольская</t>
  </si>
  <si>
    <t>1-Набережная</t>
  </si>
  <si>
    <t>2-Лесхоз</t>
  </si>
  <si>
    <t>3-Школа</t>
  </si>
  <si>
    <t>4- ул. освещение</t>
  </si>
  <si>
    <t>ДЭС-19</t>
  </si>
  <si>
    <t>10/0,4</t>
  </si>
  <si>
    <t>2 а</t>
  </si>
  <si>
    <t>Отключен</t>
  </si>
  <si>
    <t>добавить ТП-5</t>
  </si>
  <si>
    <t>отключен(резерв)</t>
  </si>
  <si>
    <t>Название энергоузла:Манилы ДЭС-4</t>
  </si>
  <si>
    <t>Аэропорт</t>
  </si>
  <si>
    <t>Котельная</t>
  </si>
  <si>
    <t>100?</t>
  </si>
  <si>
    <t>ТП нет, нагрузка на ТП-8</t>
  </si>
  <si>
    <t>ТВ</t>
  </si>
  <si>
    <t>Школа</t>
  </si>
  <si>
    <t>Скважина ДЭС-4</t>
  </si>
  <si>
    <t>ТП-10</t>
  </si>
  <si>
    <t>Время</t>
  </si>
  <si>
    <t>Фаза</t>
  </si>
  <si>
    <t>Ф 1 Школа</t>
  </si>
  <si>
    <t>Ф 2 Яганова</t>
  </si>
  <si>
    <t>Ф 3ГСМ</t>
  </si>
  <si>
    <t>Ф 4 Баня</t>
  </si>
  <si>
    <t>Ф 5 Освещение</t>
  </si>
  <si>
    <t>Ф 6 ХН</t>
  </si>
  <si>
    <t>Ф 7 СН</t>
  </si>
  <si>
    <t>Б</t>
  </si>
  <si>
    <t>Название энергоузла: Тиличики ДЭС-8</t>
  </si>
  <si>
    <t>"Этус"</t>
  </si>
  <si>
    <t>"Жилфонд"</t>
  </si>
  <si>
    <t>"ККПиБ"</t>
  </si>
  <si>
    <t>ТМ-400                  ТМ-400</t>
  </si>
  <si>
    <t>"Военкомат"</t>
  </si>
  <si>
    <t>РК КПСС Связь</t>
  </si>
  <si>
    <t>"Пищекомбинат"</t>
  </si>
  <si>
    <t>"Детсад"</t>
  </si>
  <si>
    <t>"Котельная"</t>
  </si>
  <si>
    <t>"Школа"</t>
  </si>
  <si>
    <t>"Мастерские"</t>
  </si>
  <si>
    <t>"Химчистка"</t>
  </si>
  <si>
    <t>"В\Ч"</t>
  </si>
  <si>
    <t>"Инфекция"</t>
  </si>
  <si>
    <t>"Освещение"</t>
  </si>
  <si>
    <t>"Магазин"</t>
  </si>
  <si>
    <t>"Зеленая"</t>
  </si>
  <si>
    <t>"Шнырев"</t>
  </si>
  <si>
    <t>"АПК Корякский"</t>
  </si>
  <si>
    <t>"Подсобное хозяйство"</t>
  </si>
  <si>
    <t>"Портпункт"</t>
  </si>
  <si>
    <t>"ГСМ"</t>
  </si>
  <si>
    <t>"Елена баржа"</t>
  </si>
  <si>
    <t>"Жуков"</t>
  </si>
  <si>
    <t>"Верютин"</t>
  </si>
  <si>
    <t>КТПН-7</t>
  </si>
  <si>
    <t>"Типография"</t>
  </si>
  <si>
    <t>"Набережная"</t>
  </si>
  <si>
    <t>"Мастерсие"</t>
  </si>
  <si>
    <t>"РОВД"</t>
  </si>
  <si>
    <t>"Общежитие"</t>
  </si>
  <si>
    <t>"Советская"</t>
  </si>
  <si>
    <t>"Аптека"</t>
  </si>
  <si>
    <t>КТПН-9</t>
  </si>
  <si>
    <t>"Больница"</t>
  </si>
  <si>
    <t>"Прокуратура"</t>
  </si>
  <si>
    <t>"Батоев дом"</t>
  </si>
  <si>
    <t>БРУ</t>
  </si>
  <si>
    <t>Общежитие</t>
  </si>
  <si>
    <t xml:space="preserve">Мартынов </t>
  </si>
  <si>
    <t>ТМ-63</t>
  </si>
  <si>
    <t>"РЦТА"</t>
  </si>
  <si>
    <t>"МТС"</t>
  </si>
  <si>
    <t>"Антена"</t>
  </si>
  <si>
    <t>"Радиостанция" Орбита</t>
  </si>
  <si>
    <t>"Водоканал"</t>
  </si>
  <si>
    <t>"Стрельников ООО Восток"</t>
  </si>
  <si>
    <t>ТМ-1000               ТМ-1000</t>
  </si>
  <si>
    <t>"РЩ ТП Школа ввод2"</t>
  </si>
  <si>
    <t>"Школа прит вент"</t>
  </si>
  <si>
    <t>"Дома"</t>
  </si>
  <si>
    <t>"ВРУ школы ввод1"</t>
  </si>
  <si>
    <t>"Администрация"</t>
  </si>
  <si>
    <t>"ТП Школа ввод1"</t>
  </si>
  <si>
    <t>ТП-18</t>
  </si>
  <si>
    <t>ТМ-630 ТМ-630</t>
  </si>
  <si>
    <t>"Клуб ДК1 выкл"</t>
  </si>
  <si>
    <t>"Столовая"</t>
  </si>
  <si>
    <t>"Баня"</t>
  </si>
  <si>
    <t>"Клуб ДК"</t>
  </si>
  <si>
    <t>"Водозков"</t>
  </si>
  <si>
    <t>"Батоев"</t>
  </si>
  <si>
    <t>"Уличное освещение"</t>
  </si>
  <si>
    <t>ТП-21</t>
  </si>
  <si>
    <t xml:space="preserve">"Очистные" </t>
  </si>
  <si>
    <t>"Дома 28,29,31"</t>
  </si>
  <si>
    <t>"Хаиленские домики"</t>
  </si>
  <si>
    <t>"Пож депо"</t>
  </si>
  <si>
    <t>ТП-22</t>
  </si>
  <si>
    <t>ТМ-1000 ТМ-1000</t>
  </si>
  <si>
    <t>"Жилфонд1"</t>
  </si>
  <si>
    <t>"Жилфонд2"</t>
  </si>
  <si>
    <t>"8 квартирный дом мол 26 "ЖИЛ ФОНД3</t>
  </si>
  <si>
    <t>"Жилфонд4"</t>
  </si>
  <si>
    <t>"Метеостанция"</t>
  </si>
  <si>
    <t>"Монолит В\Ч"</t>
  </si>
  <si>
    <t>"Жилфонд 5"</t>
  </si>
  <si>
    <t>ГСМ</t>
  </si>
  <si>
    <t>ТП-23</t>
  </si>
  <si>
    <t>"АБК"</t>
  </si>
  <si>
    <t>"Больница1"</t>
  </si>
  <si>
    <t>"Интернат1"</t>
  </si>
  <si>
    <t>"Интернат2"</t>
  </si>
  <si>
    <t>"Больница2"</t>
  </si>
  <si>
    <t>"Гостиница"</t>
  </si>
  <si>
    <t>Приточная вент школа</t>
  </si>
  <si>
    <t>КТП-24 База Аметистовой</t>
  </si>
  <si>
    <t>КТП-25 Склад химвеществ Аметистовое</t>
  </si>
  <si>
    <t>ТМ-40</t>
  </si>
  <si>
    <t>КТП-26 Склад ВВ Аметистовое</t>
  </si>
  <si>
    <t>КТПН-27 Объект береговой охраны</t>
  </si>
  <si>
    <t>Название энергоузла: Корф</t>
  </si>
  <si>
    <t>КТП-1</t>
  </si>
  <si>
    <t>ТМ-630</t>
  </si>
  <si>
    <t>"Советская-север"</t>
  </si>
  <si>
    <t>"ЦК Котельная"</t>
  </si>
  <si>
    <t>ТП-2         К52-000027609</t>
  </si>
  <si>
    <t>"Буялов"</t>
  </si>
  <si>
    <t>"Северная"</t>
  </si>
  <si>
    <t>"Билайн"</t>
  </si>
  <si>
    <t>"Офис КГД"</t>
  </si>
  <si>
    <t>КТП-5</t>
  </si>
  <si>
    <t>"Корякрыба"</t>
  </si>
  <si>
    <t>КТП-9</t>
  </si>
  <si>
    <t>"База"</t>
  </si>
  <si>
    <t>"Гостиница МЭЙ"</t>
  </si>
  <si>
    <t>"АТБ"</t>
  </si>
  <si>
    <t>"КДП"</t>
  </si>
  <si>
    <t>"АРП"</t>
  </si>
  <si>
    <t>КТПН-11</t>
  </si>
  <si>
    <t>"АЭРОПОРТ"</t>
  </si>
  <si>
    <t>Название энергоузла: Соболевский ЭУ</t>
  </si>
  <si>
    <t>Муз.школа</t>
  </si>
  <si>
    <t>ул. Советская</t>
  </si>
  <si>
    <t>ИП Гусейнов</t>
  </si>
  <si>
    <t>ТМ-250,250</t>
  </si>
  <si>
    <t>Связь</t>
  </si>
  <si>
    <t>Строительная-Комсоиольская</t>
  </si>
  <si>
    <t>ТМ-315,315</t>
  </si>
  <si>
    <t>Старая школа</t>
  </si>
  <si>
    <t>Новая школа</t>
  </si>
  <si>
    <t>пер.Больничный</t>
  </si>
  <si>
    <t>Пож.депо</t>
  </si>
  <si>
    <t>ул.Советская</t>
  </si>
  <si>
    <t>Аптека</t>
  </si>
  <si>
    <t>ул.Погоды</t>
  </si>
  <si>
    <t>ул.Заречная 6А-8А</t>
  </si>
  <si>
    <t>ул.Заречная 2А-2Г</t>
  </si>
  <si>
    <t>ул.Заречная 6-8</t>
  </si>
  <si>
    <t>Дет.сад</t>
  </si>
  <si>
    <t>РСУ</t>
  </si>
  <si>
    <t>ул.Комсомольская</t>
  </si>
  <si>
    <t>пер.Совхозный</t>
  </si>
  <si>
    <t>Комсомольская 64-64Е</t>
  </si>
  <si>
    <t>Метео</t>
  </si>
  <si>
    <t>Аэропорт, Аэронавигация</t>
  </si>
  <si>
    <t>ул.Энергетиков,1А</t>
  </si>
  <si>
    <t>Ул.Энергетиков</t>
  </si>
  <si>
    <t>Рахимов</t>
  </si>
  <si>
    <t>ул.Пионерская,9</t>
  </si>
  <si>
    <t>ул.Пионерская</t>
  </si>
  <si>
    <t>Стимул Гараж</t>
  </si>
  <si>
    <t>ул.Советская 1-9</t>
  </si>
  <si>
    <t>ул.Советская,3,5,6,7</t>
  </si>
  <si>
    <t>ул.Советская,16А</t>
  </si>
  <si>
    <t>Отоп. Модуль</t>
  </si>
  <si>
    <t>Администрация</t>
  </si>
  <si>
    <t>ул.Набережная</t>
  </si>
  <si>
    <t>Полиция</t>
  </si>
  <si>
    <t>ул.Ключевая,пер.Центральный</t>
  </si>
  <si>
    <t>ул.Ключевая</t>
  </si>
  <si>
    <t>ТП-20</t>
  </si>
  <si>
    <t>Оськин</t>
  </si>
  <si>
    <t>ООО "Звезда"</t>
  </si>
  <si>
    <t>ул.Совхозная</t>
  </si>
  <si>
    <t>ООО "СТК"</t>
  </si>
  <si>
    <t>ООО "Альбатрос-Сервис"</t>
  </si>
  <si>
    <t>ТП-40 Устьевое</t>
  </si>
  <si>
    <t>Пождепо</t>
  </si>
  <si>
    <t>Фидер №2 (Жил. Фонд)</t>
  </si>
  <si>
    <t>Фидер №3</t>
  </si>
  <si>
    <t>Фидер №4</t>
  </si>
  <si>
    <t>ТП-41Устьевое</t>
  </si>
  <si>
    <t>ул.Речная</t>
  </si>
  <si>
    <t>ул.Октябрьская</t>
  </si>
  <si>
    <t>ТП-42 Устьевое</t>
  </si>
  <si>
    <t>Контора КО</t>
  </si>
  <si>
    <t>ТП-42А Устьевое</t>
  </si>
  <si>
    <t>Фидер №1</t>
  </si>
  <si>
    <t>Фидер №2</t>
  </si>
  <si>
    <t>ТП - 2 А</t>
  </si>
  <si>
    <t>Камрыба</t>
  </si>
  <si>
    <t>ТП-2Б</t>
  </si>
  <si>
    <t>Медведев</t>
  </si>
  <si>
    <t>ТП-2В</t>
  </si>
  <si>
    <t>Воронин</t>
  </si>
  <si>
    <t>Сафрыгин</t>
  </si>
  <si>
    <t>Норис</t>
  </si>
  <si>
    <t>Гараж Пузынин</t>
  </si>
  <si>
    <t>ООО "Витязь Авто"</t>
  </si>
  <si>
    <t>"База РЭП" Газпром</t>
  </si>
  <si>
    <t>ТП-11А</t>
  </si>
  <si>
    <t>ООО "Аборигены- Камчатки"</t>
  </si>
  <si>
    <t>ТП-12А</t>
  </si>
  <si>
    <t>ООО "Исток"</t>
  </si>
  <si>
    <t>ТП-15</t>
  </si>
  <si>
    <t>ТП-29</t>
  </si>
  <si>
    <t>ОАО "Камчатгазпром"</t>
  </si>
  <si>
    <t>ТП-37 Устьевое</t>
  </si>
  <si>
    <t>ОАО "Колхоз Октябрь"</t>
  </si>
  <si>
    <t>ТП-17 А</t>
  </si>
  <si>
    <t>ООО "Кристалл"</t>
  </si>
  <si>
    <t>Название энергоузла: Козыревск  ДЭС-16</t>
  </si>
  <si>
    <t>2- Комсомольская</t>
  </si>
  <si>
    <t>3-Безымянная</t>
  </si>
  <si>
    <t>4- Саратовская (маг)</t>
  </si>
  <si>
    <t>1- Рама</t>
  </si>
  <si>
    <t>ТМ-180</t>
  </si>
  <si>
    <t>1-Больница</t>
  </si>
  <si>
    <t>2-Новая(увал)/Октябрь(маг)</t>
  </si>
  <si>
    <t>3-Служебный</t>
  </si>
  <si>
    <t>4-АЗС</t>
  </si>
  <si>
    <t>5-Новая (маг)</t>
  </si>
  <si>
    <t>6-Октябрь(увал)</t>
  </si>
  <si>
    <t>2 эт. (ведом) жил. Дом</t>
  </si>
  <si>
    <t>1-Советская</t>
  </si>
  <si>
    <t>2-ДРСУ</t>
  </si>
  <si>
    <t>3-Ленинская</t>
  </si>
  <si>
    <t>1- Новая 49-51</t>
  </si>
  <si>
    <t>2-Лесная</t>
  </si>
  <si>
    <t>3-Котельная +Лесхоз</t>
  </si>
  <si>
    <t>1- Белинского</t>
  </si>
  <si>
    <t>2-Островского</t>
  </si>
  <si>
    <t>3- Чехова</t>
  </si>
  <si>
    <t xml:space="preserve">ТМ-160                  </t>
  </si>
  <si>
    <t>1- Советская</t>
  </si>
  <si>
    <t>2- 2Й Рабочий</t>
  </si>
  <si>
    <t>3-Комсомольсепя</t>
  </si>
  <si>
    <t>ТП-Аэропорт</t>
  </si>
  <si>
    <t>ТМ- 63 головной учет</t>
  </si>
  <si>
    <t>ТП-Детский сад</t>
  </si>
  <si>
    <t>ТМ-2/250</t>
  </si>
  <si>
    <t>4-Дет.сад</t>
  </si>
  <si>
    <t>9-пер.3й Рабочий</t>
  </si>
  <si>
    <t>7-Комсомольская(маг)</t>
  </si>
  <si>
    <t>3-Советская</t>
  </si>
  <si>
    <t>1-Зеленая</t>
  </si>
  <si>
    <t>2-РЩ-0,4 Набережная</t>
  </si>
  <si>
    <t>3-Майская</t>
  </si>
  <si>
    <t xml:space="preserve">1-Советская </t>
  </si>
  <si>
    <t>2-Комсомольская</t>
  </si>
  <si>
    <t>3-Набережная</t>
  </si>
  <si>
    <t>ф1 АТС</t>
  </si>
  <si>
    <t>ф2 Служебный</t>
  </si>
  <si>
    <t>Фидера 0,4 кВ от ГЩУ 0,4 кВ ДЭС</t>
  </si>
  <si>
    <t>ф6 Пищекомбинат</t>
  </si>
  <si>
    <t>ф7 ТУСМ</t>
  </si>
  <si>
    <t>ф10 МНС</t>
  </si>
  <si>
    <t>ф11 Магистраль</t>
  </si>
  <si>
    <t>ДЭС-17</t>
  </si>
  <si>
    <t>Школьный городок</t>
  </si>
  <si>
    <t>Школьная котельная</t>
  </si>
  <si>
    <t>Рота</t>
  </si>
  <si>
    <t>Музей</t>
  </si>
  <si>
    <t>Школа новая</t>
  </si>
  <si>
    <t>Гагарина 5</t>
  </si>
  <si>
    <t>Верх 1</t>
  </si>
  <si>
    <t>Верх 2</t>
  </si>
  <si>
    <t>Телерадио</t>
  </si>
  <si>
    <t>ГМС</t>
  </si>
  <si>
    <t>Нижний</t>
  </si>
  <si>
    <t>Название энергоузла: Оссорский ЭУ,  ДЭС-12, п. Оссора.</t>
  </si>
  <si>
    <t>ТМ-560                                      ТМ-630 резерв</t>
  </si>
  <si>
    <t>р/з АСУАС</t>
  </si>
  <si>
    <t>Заводская 24</t>
  </si>
  <si>
    <t>Заводская, рыбкооп</t>
  </si>
  <si>
    <t>Стройцех</t>
  </si>
  <si>
    <t>ПРУ</t>
  </si>
  <si>
    <t>Уличное освещение</t>
  </si>
  <si>
    <t>Северная котельная</t>
  </si>
  <si>
    <t>Пожарная часть</t>
  </si>
  <si>
    <t>Советская, РОВД</t>
  </si>
  <si>
    <t>Советская, госпрмхоз</t>
  </si>
  <si>
    <t>База СМУ</t>
  </si>
  <si>
    <t>ТМ-250                   ТМ-250 резерв</t>
  </si>
  <si>
    <t>Лукашевского</t>
  </si>
  <si>
    <t>Лукаш-го, мол.кухня</t>
  </si>
  <si>
    <t>Лукашевского 70</t>
  </si>
  <si>
    <t>маг. Восток</t>
  </si>
  <si>
    <t>Советская, средняя школа</t>
  </si>
  <si>
    <t>Школа-интернат</t>
  </si>
  <si>
    <t>Лукашевского 47</t>
  </si>
  <si>
    <t>Гараж ЖКХ</t>
  </si>
  <si>
    <t>Строительная</t>
  </si>
  <si>
    <t>ТМ-250                     ТМ-250 резерв</t>
  </si>
  <si>
    <t>Детский сад № 1</t>
  </si>
  <si>
    <t>ОПЦ-2</t>
  </si>
  <si>
    <t>РДК</t>
  </si>
  <si>
    <t>Строительная, Озерная</t>
  </si>
  <si>
    <t>р/з Оссора  ввод-1</t>
  </si>
  <si>
    <t>ОПЦ-1+Советская 74</t>
  </si>
  <si>
    <t>Привод аэропорта</t>
  </si>
  <si>
    <t>Заводская 9, 11</t>
  </si>
  <si>
    <t>Заводская, Советская</t>
  </si>
  <si>
    <t>ТМ-250                            ТМ-160 резерв</t>
  </si>
  <si>
    <t>КНС</t>
  </si>
  <si>
    <t>Советская 100</t>
  </si>
  <si>
    <t>Госбанк</t>
  </si>
  <si>
    <t>Лукашевского 59</t>
  </si>
  <si>
    <t>Лук-го 55, типография</t>
  </si>
  <si>
    <t>Советская 90, 88</t>
  </si>
  <si>
    <t>Лукашевского 57</t>
  </si>
  <si>
    <t>ТМ-400                   ТМ-250 резерв</t>
  </si>
  <si>
    <t>Рыбцех КАМА</t>
  </si>
  <si>
    <t>ДРСУ</t>
  </si>
  <si>
    <t>Советская</t>
  </si>
  <si>
    <t>ТМ-160                   ТМ-160 резерв</t>
  </si>
  <si>
    <t>Лукашевского 3 -- 13</t>
  </si>
  <si>
    <t>Центральная 14</t>
  </si>
  <si>
    <t>Рыбинспекция</t>
  </si>
  <si>
    <t>Центральная 16 -- 24</t>
  </si>
  <si>
    <t>Почтовый 3</t>
  </si>
  <si>
    <t>ТМ-320                              ТМ-320 резерв</t>
  </si>
  <si>
    <t>Южная котельная</t>
  </si>
  <si>
    <t>Лукашевского 65А, 69</t>
  </si>
  <si>
    <t>Лукашевского 67</t>
  </si>
  <si>
    <t>Лукашевского 100</t>
  </si>
  <si>
    <t>Радиостанция р/з</t>
  </si>
  <si>
    <t>Лукашевского 71</t>
  </si>
  <si>
    <t>Советская, магазин</t>
  </si>
  <si>
    <t>Лукашевского 69А</t>
  </si>
  <si>
    <t>Южный микрорайон</t>
  </si>
  <si>
    <t>Госпромхоз</t>
  </si>
  <si>
    <t>Котельная ГПХ</t>
  </si>
  <si>
    <t>Советская, ГМС</t>
  </si>
  <si>
    <t>Здание РУС</t>
  </si>
  <si>
    <t>Общежитие ООО ДЭК</t>
  </si>
  <si>
    <t>Тубдиспансер</t>
  </si>
  <si>
    <t>Гараж ЦРБ</t>
  </si>
  <si>
    <t>Скважина воды-1</t>
  </si>
  <si>
    <t>Орбита</t>
  </si>
  <si>
    <t>Административный</t>
  </si>
  <si>
    <t>Скважина воды-2</t>
  </si>
  <si>
    <t>ТП-26</t>
  </si>
  <si>
    <t>Очистные сооружения</t>
  </si>
  <si>
    <t>Строительная 43</t>
  </si>
  <si>
    <t>Строительная 45</t>
  </si>
  <si>
    <t>Строительная 47, 49</t>
  </si>
  <si>
    <t>Лукашевского 66</t>
  </si>
  <si>
    <t>Лукашевского 68</t>
  </si>
  <si>
    <t>Строительная 41</t>
  </si>
  <si>
    <t>Строительная 39</t>
  </si>
  <si>
    <t>ТП-27</t>
  </si>
  <si>
    <t>ТМ-400                            ТМ-400 резерв</t>
  </si>
  <si>
    <t>ТП-28</t>
  </si>
  <si>
    <t>маг. Причал</t>
  </si>
  <si>
    <t>р/з Оссора</t>
  </si>
  <si>
    <t>ТП-30</t>
  </si>
  <si>
    <t>р/з Орочён</t>
  </si>
  <si>
    <t>ТП-31</t>
  </si>
  <si>
    <t>ТП-32</t>
  </si>
  <si>
    <t>Аэронавигация</t>
  </si>
  <si>
    <t>ТП-24</t>
  </si>
  <si>
    <t>Ленина 13</t>
  </si>
  <si>
    <t>Ул. Освещение</t>
  </si>
  <si>
    <t>Ул. Ленина</t>
  </si>
  <si>
    <t>Церковь</t>
  </si>
  <si>
    <t>Чубарова 12, 14</t>
  </si>
  <si>
    <t>Обухова</t>
  </si>
  <si>
    <t>д/с «Рябинка»</t>
  </si>
  <si>
    <t>Пролетарская 10</t>
  </si>
  <si>
    <t>Пролетарская 12</t>
  </si>
  <si>
    <t>д/с «Рябинка» (резерв)</t>
  </si>
  <si>
    <t>Туб. Блок Б ввод №1</t>
  </si>
  <si>
    <t>Туб. Блок Б ввод №2</t>
  </si>
  <si>
    <t>Туб. Блок А ввод №1</t>
  </si>
  <si>
    <t>ТМ-1000</t>
  </si>
  <si>
    <t>Туб. Блок А ввод №2</t>
  </si>
  <si>
    <t>Интернат Ввод 1</t>
  </si>
  <si>
    <t>Школа ввод №1</t>
  </si>
  <si>
    <t>Школа ввод №2</t>
  </si>
  <si>
    <t>Интернат Ввод 2</t>
  </si>
  <si>
    <t>Дальсвязь</t>
  </si>
  <si>
    <t>Эл котел ввод 1</t>
  </si>
  <si>
    <t>Эл котел ввод 2</t>
  </si>
  <si>
    <t>Ул. 50 лет КК дом 4,6</t>
  </si>
  <si>
    <t>ул. Обухова</t>
  </si>
  <si>
    <t>Маг. ЮНИ</t>
  </si>
  <si>
    <t>МЖКХ</t>
  </si>
  <si>
    <t>Библиотека</t>
  </si>
  <si>
    <t>Торговый дом</t>
  </si>
  <si>
    <t>ЖБИ</t>
  </si>
  <si>
    <t xml:space="preserve">Казна </t>
  </si>
  <si>
    <t>ГОССТАТ</t>
  </si>
  <si>
    <t>Гиля 6</t>
  </si>
  <si>
    <t>Гиля 4</t>
  </si>
  <si>
    <t>Ленина 23</t>
  </si>
  <si>
    <t>След. комитет</t>
  </si>
  <si>
    <t>Детская площадка</t>
  </si>
  <si>
    <t>Космонавтов</t>
  </si>
  <si>
    <t>Химчистка</t>
  </si>
  <si>
    <t>Беккерева</t>
  </si>
  <si>
    <t>Пилорама</t>
  </si>
  <si>
    <t>Совхоз</t>
  </si>
  <si>
    <t>ТСО "Дархита"</t>
  </si>
  <si>
    <t>АЗС</t>
  </si>
  <si>
    <t>ИП САЛЫНСКИЙ</t>
  </si>
  <si>
    <t>КАФЕ</t>
  </si>
  <si>
    <t>ДАЧИ</t>
  </si>
  <si>
    <t>уч. Корпус</t>
  </si>
  <si>
    <t>Налоговая</t>
  </si>
  <si>
    <t>ДОМ Радио</t>
  </si>
  <si>
    <t>Пенсионный Фонд</t>
  </si>
  <si>
    <t>ЧУБАРОВА 8</t>
  </si>
  <si>
    <t>Дисп. №1 Водоканал</t>
  </si>
  <si>
    <t>Дисп. №2 Водоканал</t>
  </si>
  <si>
    <t>СЕЙСМОСТАНЦИЯ</t>
  </si>
  <si>
    <t>Передвижная энергетика</t>
  </si>
  <si>
    <t>Котельная-2</t>
  </si>
  <si>
    <t>Дорожный участок</t>
  </si>
  <si>
    <t>Гараж пенсион. Фонда</t>
  </si>
  <si>
    <t>Д/С Солнышко</t>
  </si>
  <si>
    <t>Муз. Школа</t>
  </si>
  <si>
    <t>Ул. Советская</t>
  </si>
  <si>
    <t>АДМ окр. Резерв</t>
  </si>
  <si>
    <t>Билайн</t>
  </si>
  <si>
    <t>Гостиница</t>
  </si>
  <si>
    <t>Ресторан  резерв</t>
  </si>
  <si>
    <t>РКЦ</t>
  </si>
  <si>
    <t>Теплицы</t>
  </si>
  <si>
    <t>Насосы</t>
  </si>
  <si>
    <t>Очистные №1</t>
  </si>
  <si>
    <t>Очистные №2</t>
  </si>
  <si>
    <t>Поротова 35</t>
  </si>
  <si>
    <t>ГИЛЯ 14</t>
  </si>
  <si>
    <t>ГИЛЯ 16</t>
  </si>
  <si>
    <t>ГИЛЯ 18</t>
  </si>
  <si>
    <t>ГИЛЯ 20</t>
  </si>
  <si>
    <t>Надежда маг.</t>
  </si>
  <si>
    <t xml:space="preserve">Чубарова 20 </t>
  </si>
  <si>
    <t xml:space="preserve">Чубарова 18 </t>
  </si>
  <si>
    <t>Сторожка</t>
  </si>
  <si>
    <t>КЧП</t>
  </si>
  <si>
    <t>ИП "Прудников"</t>
  </si>
  <si>
    <t>ФСБ</t>
  </si>
  <si>
    <t>Инфекция №1</t>
  </si>
  <si>
    <t>Инфекция №2</t>
  </si>
  <si>
    <t>Стационар №1</t>
  </si>
  <si>
    <t>Стационар №2</t>
  </si>
  <si>
    <t>Поссовет</t>
  </si>
  <si>
    <t xml:space="preserve">Чубарова 1 </t>
  </si>
  <si>
    <t>КТПН 2</t>
  </si>
  <si>
    <t>Название энергоузла: Палана ДЭС-10</t>
  </si>
  <si>
    <t>400.400</t>
  </si>
  <si>
    <t>Застава</t>
  </si>
  <si>
    <t xml:space="preserve">Название энергоузла: Ключевской РЭС,  ДЭС-22         20 июня 2018 г. </t>
  </si>
  <si>
    <t>ТМ-320</t>
  </si>
  <si>
    <t>2-Госбанк</t>
  </si>
  <si>
    <t>4-Милиция</t>
  </si>
  <si>
    <t>7-Вулканостанция</t>
  </si>
  <si>
    <t>8-Шашлычная</t>
  </si>
  <si>
    <t>1- ул.Майская</t>
  </si>
  <si>
    <t>2-Дрожный участок</t>
  </si>
  <si>
    <t>3-ул.Кирова</t>
  </si>
  <si>
    <t>ТМ-100                        ТМ-400</t>
  </si>
  <si>
    <t>4- Орбита ввод №1</t>
  </si>
  <si>
    <t>8- Орбита ввод №2</t>
  </si>
  <si>
    <t>без нагрузки</t>
  </si>
  <si>
    <t>ТМ-250                    ТМ-320</t>
  </si>
  <si>
    <t>4- мжд ул.Красноармейская 2</t>
  </si>
  <si>
    <t>6-детский сад Елочка</t>
  </si>
  <si>
    <t>8-ул.Школьная</t>
  </si>
  <si>
    <t>1-магазин Аурум</t>
  </si>
  <si>
    <t>2-Бойлерная</t>
  </si>
  <si>
    <t>3-ул.Северная</t>
  </si>
  <si>
    <t>4-ул.Чкалова</t>
  </si>
  <si>
    <t>5-Школа</t>
  </si>
  <si>
    <t>КТПН-8</t>
  </si>
  <si>
    <t>1- Насосная ввод№1</t>
  </si>
  <si>
    <t>2-Насосная ввод№2</t>
  </si>
  <si>
    <t>3-магазин Долина</t>
  </si>
  <si>
    <t>4-гараж</t>
  </si>
  <si>
    <t>1- ул.Колхозная 81,83</t>
  </si>
  <si>
    <t>2-ул.Стахановская</t>
  </si>
  <si>
    <t>5-уличное освещение</t>
  </si>
  <si>
    <t>10-ул.Кирова, Набережная</t>
  </si>
  <si>
    <t>15-ул.Кабакова</t>
  </si>
  <si>
    <t xml:space="preserve">             ТМ-250                  </t>
  </si>
  <si>
    <t>1-ИП. Ханзутин</t>
  </si>
  <si>
    <t>2-Пищекомбинат</t>
  </si>
  <si>
    <t>3-ул.Колхозная</t>
  </si>
  <si>
    <t>4-Котельная №6</t>
  </si>
  <si>
    <t>5-ЗГМО</t>
  </si>
  <si>
    <t>ТМ-180                   ТМ-180</t>
  </si>
  <si>
    <t>2-Котельная №11</t>
  </si>
  <si>
    <t>4-Агрофирма авто РММ</t>
  </si>
  <si>
    <t>5-ГСМ</t>
  </si>
  <si>
    <t>8-Склад,контора</t>
  </si>
  <si>
    <t>11-Скважина</t>
  </si>
  <si>
    <t>КТПН-12</t>
  </si>
  <si>
    <t>1-ул. 23 Партсъезда</t>
  </si>
  <si>
    <t>2-частный сектор</t>
  </si>
  <si>
    <t>3-Котельная №11</t>
  </si>
  <si>
    <t>4-ул.Кабакова</t>
  </si>
  <si>
    <t>КТПН-13</t>
  </si>
  <si>
    <t>1-Котельная №8, АБЗ</t>
  </si>
  <si>
    <t>2-мжд ул.Школьная 32А</t>
  </si>
  <si>
    <t>3-мжд ул.Школьная 34</t>
  </si>
  <si>
    <t>5-дачный участок</t>
  </si>
  <si>
    <t>6- уличное освещение</t>
  </si>
  <si>
    <t>КТПН-15</t>
  </si>
  <si>
    <t>1-ул.Советская</t>
  </si>
  <si>
    <t>2-ул.Октябрьская</t>
  </si>
  <si>
    <t>3-ул.Кирова,Советская</t>
  </si>
  <si>
    <t>4-уличное освещение</t>
  </si>
  <si>
    <t>5- Советская 51</t>
  </si>
  <si>
    <t>1-Школа</t>
  </si>
  <si>
    <t xml:space="preserve">2-Поселок </t>
  </si>
  <si>
    <t>3-Котельная</t>
  </si>
  <si>
    <t>ТМ-400 ТМ-400</t>
  </si>
  <si>
    <t>1-ул.Свободная</t>
  </si>
  <si>
    <t>2-БиЛайн</t>
  </si>
  <si>
    <t>3- Стройка</t>
  </si>
  <si>
    <t>4-ул.Школьная, Сибирская, Восточная</t>
  </si>
  <si>
    <t>5-МТС</t>
  </si>
  <si>
    <t>6-ул.Строительная</t>
  </si>
  <si>
    <t>8-ул.Красноармейская</t>
  </si>
  <si>
    <t>9-ул.Стадионная</t>
  </si>
  <si>
    <t>10-Мегафон</t>
  </si>
  <si>
    <t>11-Ростелеком</t>
  </si>
  <si>
    <t>12-уличное освещение</t>
  </si>
  <si>
    <t>МТП-18</t>
  </si>
  <si>
    <t>1-МРЛ</t>
  </si>
  <si>
    <t>КТПН-19</t>
  </si>
  <si>
    <t>1-Мостоотряд</t>
  </si>
  <si>
    <t>2-ул.Вулканическая</t>
  </si>
  <si>
    <t>4-ул.Камчатская</t>
  </si>
  <si>
    <t>ТП-25</t>
  </si>
  <si>
    <t>2-АЗС</t>
  </si>
  <si>
    <t>3-мжд ул.Пионерская 10</t>
  </si>
  <si>
    <t>4-Прокуратура</t>
  </si>
  <si>
    <t>7-мжд ул.Пионерская 9</t>
  </si>
  <si>
    <t>1-ул.Солнечная</t>
  </si>
  <si>
    <t>2-Водозабор</t>
  </si>
  <si>
    <t>3-ул.Комсомольская</t>
  </si>
  <si>
    <t>1-ул.8 Марта</t>
  </si>
  <si>
    <t>2-ул.23 партсъезда</t>
  </si>
  <si>
    <t>3-Колосок</t>
  </si>
  <si>
    <t>4-ул.Ключевская</t>
  </si>
  <si>
    <t>ТП-37</t>
  </si>
  <si>
    <t>ТМ-63                        ТМ-63</t>
  </si>
  <si>
    <t>2- Отделение полиции ввод№1, мжд ул.Строительная 15,17, котельная №12 резерв</t>
  </si>
  <si>
    <t>9-Отделение полиции ввод№2</t>
  </si>
  <si>
    <t>1-освещение автодороги</t>
  </si>
  <si>
    <t>2-Котельная №1</t>
  </si>
  <si>
    <t>3-тепловодхоз котельная</t>
  </si>
  <si>
    <t>4-Тепловодхоз контора</t>
  </si>
  <si>
    <t>ТП-40</t>
  </si>
  <si>
    <t>ТМ-400                       ТМ-400</t>
  </si>
  <si>
    <t>3- Вулканостанция</t>
  </si>
  <si>
    <t>4-Пищеблок ввод№1</t>
  </si>
  <si>
    <t>6-ГРЩ больницы ввод№1</t>
  </si>
  <si>
    <t>7-Гостиница</t>
  </si>
  <si>
    <t>10-ГРЩ больницы ввод№2</t>
  </si>
  <si>
    <t>11-ул.Рабочая</t>
  </si>
  <si>
    <t>13-Пищеблок ввод№2</t>
  </si>
  <si>
    <t>Название энергоузла     БСУ Средне-Камчатский  ЭР    с. Эссо   Летний период - июнь 2018 г.</t>
  </si>
  <si>
    <t>"Тундровая-1"</t>
  </si>
  <si>
    <t>"Совхозная"</t>
  </si>
  <si>
    <t>ТМ=100</t>
  </si>
  <si>
    <t>"Терешковой"</t>
  </si>
  <si>
    <t>"Ленина"</t>
  </si>
  <si>
    <t>"м-н Заря"</t>
  </si>
  <si>
    <t>"Худ.школа"</t>
  </si>
  <si>
    <t>"Насосная"</t>
  </si>
  <si>
    <t>"МОПКХ"</t>
  </si>
  <si>
    <t>"Тепло Земли"</t>
  </si>
  <si>
    <t>"Интернат"</t>
  </si>
  <si>
    <t>"14-ти кв. Дом"</t>
  </si>
  <si>
    <t>"12-ти кв. Дом"</t>
  </si>
  <si>
    <t>"Нагорная"</t>
  </si>
  <si>
    <t>"Детский сад"</t>
  </si>
  <si>
    <t>"База МОПКХ"</t>
  </si>
  <si>
    <t>"БИЛАЙН"</t>
  </si>
  <si>
    <t>"Козлов"</t>
  </si>
  <si>
    <t>"КНС"</t>
  </si>
  <si>
    <t>"Муз.школа"</t>
  </si>
  <si>
    <t>"Горнолыжня база"</t>
  </si>
  <si>
    <t>"Лесная"</t>
  </si>
  <si>
    <t>"Березовая"</t>
  </si>
  <si>
    <t>"ПАРАМУШИР"</t>
  </si>
  <si>
    <t>"Мостовая"</t>
  </si>
  <si>
    <t>"Дом пристарелых"</t>
  </si>
  <si>
    <t>"Молочный цех"</t>
  </si>
  <si>
    <t>"Коровник"</t>
  </si>
  <si>
    <t>"ДРСУ"</t>
  </si>
  <si>
    <t>"Нагорная 50"</t>
  </si>
  <si>
    <t>"Нагорная МЧС"</t>
  </si>
  <si>
    <t>"60-лет СССР"</t>
  </si>
  <si>
    <t>"Южная"</t>
  </si>
  <si>
    <t>"РДК"</t>
  </si>
  <si>
    <t>"Телевидение"</t>
  </si>
  <si>
    <t>"ПЕКАРНЯ"</t>
  </si>
  <si>
    <t>"Гараж"</t>
  </si>
  <si>
    <t>"Пилорама"</t>
  </si>
  <si>
    <t>"ИП Яценко"</t>
  </si>
  <si>
    <t>"Березовая прав."</t>
  </si>
  <si>
    <t>"Березовая лев."</t>
  </si>
  <si>
    <t>"Насосная школы"</t>
  </si>
  <si>
    <t>Название энергоузла: Анавгай 10/0,4</t>
  </si>
  <si>
    <t>1-Билайн</t>
  </si>
  <si>
    <t>2-МТС</t>
  </si>
  <si>
    <t>4-Октябрьская</t>
  </si>
  <si>
    <t>5- Насосная гор.</t>
  </si>
  <si>
    <t>1-Ленинская</t>
  </si>
  <si>
    <t>2-Советская</t>
  </si>
  <si>
    <t>3- ул. Освещение</t>
  </si>
  <si>
    <t>1-Гараж</t>
  </si>
  <si>
    <t>1-МЧС</t>
  </si>
  <si>
    <t>2-Дет. Сад</t>
  </si>
  <si>
    <t>Название энергоузла: Усть-Камчатский ЭУ</t>
  </si>
  <si>
    <t>ТП-2 А</t>
  </si>
  <si>
    <t>СРБ</t>
  </si>
  <si>
    <t>СРМ</t>
  </si>
  <si>
    <t>Дачные постройки</t>
  </si>
  <si>
    <t>РКЗ</t>
  </si>
  <si>
    <t>Автомойка</t>
  </si>
  <si>
    <t>Военкомат</t>
  </si>
  <si>
    <t>Школа № 3</t>
  </si>
  <si>
    <t>Д/с Ромашка</t>
  </si>
  <si>
    <t>Универмаг</t>
  </si>
  <si>
    <t>М-н  Валентина</t>
  </si>
  <si>
    <t>Калинина 4</t>
  </si>
  <si>
    <t>М-н Авто</t>
  </si>
  <si>
    <t>Ленина 16</t>
  </si>
  <si>
    <t>ИП Попов</t>
  </si>
  <si>
    <t>Частные дома</t>
  </si>
  <si>
    <t>Лазо</t>
  </si>
  <si>
    <t>Бойлер</t>
  </si>
  <si>
    <t>ТМ-300 в работе    ТМ-300 в резерве</t>
  </si>
  <si>
    <t>Бодрова 3</t>
  </si>
  <si>
    <t>АТС</t>
  </si>
  <si>
    <t>Горького</t>
  </si>
  <si>
    <t>Бодрова 22-30</t>
  </si>
  <si>
    <t>Спорт.зал</t>
  </si>
  <si>
    <t>Горького-Бодрова</t>
  </si>
  <si>
    <t>Ленина-Бодрова</t>
  </si>
  <si>
    <t>Ленина 62-70</t>
  </si>
  <si>
    <t>Ленина 72-80</t>
  </si>
  <si>
    <t>АТП</t>
  </si>
  <si>
    <t>Поселок</t>
  </si>
  <si>
    <t>ПУ-13</t>
  </si>
  <si>
    <t>Рыб.инспекция</t>
  </si>
  <si>
    <t>Ленина 103-109</t>
  </si>
  <si>
    <t>Крашенинникова</t>
  </si>
  <si>
    <t>ТМ-100 № 81405</t>
  </si>
  <si>
    <t>Гараж Попова</t>
  </si>
  <si>
    <t>ИП Смердов</t>
  </si>
  <si>
    <t>Пож. Часть</t>
  </si>
  <si>
    <t>Холодильник</t>
  </si>
  <si>
    <t>Лесная</t>
  </si>
  <si>
    <t>ТВХ</t>
  </si>
  <si>
    <t>Д/д Росинка 1</t>
  </si>
  <si>
    <t>Д/д Росинка 2</t>
  </si>
  <si>
    <t>Лазо 2А</t>
  </si>
  <si>
    <t>Лазо 14-16</t>
  </si>
  <si>
    <t>Водонасосная</t>
  </si>
  <si>
    <t>ТМ-400
ТМ-630 резерв</t>
  </si>
  <si>
    <t>Дом 1</t>
  </si>
  <si>
    <t>Дом 2</t>
  </si>
  <si>
    <t>Дом 3</t>
  </si>
  <si>
    <t>Дом 5</t>
  </si>
  <si>
    <t>Очистные</t>
  </si>
  <si>
    <t>М-н "У Ромы"</t>
  </si>
  <si>
    <t>М-н "Ваш дом"</t>
  </si>
  <si>
    <t>ТП-33</t>
  </si>
  <si>
    <t>ДОЦ</t>
  </si>
  <si>
    <t>Гранит</t>
  </si>
  <si>
    <t>Восток-рыба</t>
  </si>
  <si>
    <t>ТП-48 10/0,4</t>
  </si>
  <si>
    <t>Клуб</t>
  </si>
  <si>
    <t>Юбилейная четная</t>
  </si>
  <si>
    <t>Юбилейная нечетная</t>
  </si>
  <si>
    <t>ТМ-400 
ТМ-400 резерв</t>
  </si>
  <si>
    <t>Дом 8</t>
  </si>
  <si>
    <t>Дом 9</t>
  </si>
  <si>
    <t>Дом 10</t>
  </si>
  <si>
    <t>Дом 13</t>
  </si>
  <si>
    <t xml:space="preserve">Дом 14 </t>
  </si>
  <si>
    <t>Дом 19</t>
  </si>
  <si>
    <t>Дом 24 (админ.)</t>
  </si>
  <si>
    <t>Дом 25</t>
  </si>
  <si>
    <t>ТП-55 10/0,4</t>
  </si>
  <si>
    <t>Аэрофлотская 1</t>
  </si>
  <si>
    <t>Погранзастава</t>
  </si>
  <si>
    <t>ТП-57 10/0,4</t>
  </si>
  <si>
    <t>ТМ-400
ТМ-400 резерв</t>
  </si>
  <si>
    <t>Дом 11-1</t>
  </si>
  <si>
    <t>Дом 11-2</t>
  </si>
  <si>
    <t>Дом 12-1</t>
  </si>
  <si>
    <t>Дом 12-2</t>
  </si>
  <si>
    <t>Дом 17</t>
  </si>
  <si>
    <t>Дом 18</t>
  </si>
  <si>
    <t>Дом 20</t>
  </si>
  <si>
    <t>Дом 27</t>
  </si>
  <si>
    <t>Дом 28</t>
  </si>
  <si>
    <t>д/с Снежинка-1</t>
  </si>
  <si>
    <t>д/с Снежинка-2</t>
  </si>
  <si>
    <t>Котельная № 4</t>
  </si>
  <si>
    <t>Мегафон</t>
  </si>
  <si>
    <t>Вист</t>
  </si>
  <si>
    <t>ГСМ УК РЭС</t>
  </si>
  <si>
    <t>ГСМ ТВХ</t>
  </si>
  <si>
    <t>ТП-59 10/0,4</t>
  </si>
  <si>
    <t>Ростелеком</t>
  </si>
  <si>
    <t>Почта</t>
  </si>
  <si>
    <t>Телевидение</t>
  </si>
  <si>
    <t>Эл. бойлер</t>
  </si>
  <si>
    <t>ТП-63 35/0,4</t>
  </si>
  <si>
    <t>Водонасосная № 1</t>
  </si>
  <si>
    <t>ТП-64 35/0,4</t>
  </si>
  <si>
    <t>Склад ГСМ в/ч 25522</t>
  </si>
  <si>
    <t>ТП-65 35/0,4</t>
  </si>
  <si>
    <t>Склад ГСМ  о. Чаячий</t>
  </si>
  <si>
    <t>ТМ-630
ТМ-630 резерв</t>
  </si>
  <si>
    <t>Советская 2а-2б</t>
  </si>
  <si>
    <t>ЦКиД ввод № 1</t>
  </si>
  <si>
    <t>ЦКиД ввод № 2</t>
  </si>
  <si>
    <t>ЦРБ ввод № 1</t>
  </si>
  <si>
    <t>ЦРБ ввод № 2</t>
  </si>
  <si>
    <t>Стройка погран.</t>
  </si>
  <si>
    <t>РОВД</t>
  </si>
  <si>
    <t>Котельная № 10 ЦРБ</t>
  </si>
  <si>
    <t>Советская 2 ввод 1</t>
  </si>
  <si>
    <t>Советская 2 ввод 2</t>
  </si>
  <si>
    <t>Теплоучасток</t>
  </si>
  <si>
    <t>ТП-67</t>
  </si>
  <si>
    <t xml:space="preserve">ООО "Дельта Фиш" </t>
  </si>
  <si>
    <t>ТП-68</t>
  </si>
  <si>
    <t>ООО "Восток-рыба"</t>
  </si>
  <si>
    <t>ТП-69</t>
  </si>
  <si>
    <t>ООО "Соболь"</t>
  </si>
  <si>
    <t>ТП-70</t>
  </si>
  <si>
    <t>ТП-71</t>
  </si>
  <si>
    <t>ТМ-630 ТМ-400</t>
  </si>
  <si>
    <t>ООО "Ничира"</t>
  </si>
  <si>
    <t>ТП-72 35/0,4</t>
  </si>
  <si>
    <t>Склад ГСМ  ООО "Запад-Восток сервис"</t>
  </si>
  <si>
    <t>ТП-73</t>
  </si>
  <si>
    <t>ТМ-250 ТМ-250</t>
  </si>
  <si>
    <t>Ферма</t>
  </si>
  <si>
    <t>Береговая охрана</t>
  </si>
  <si>
    <t>к/л Застава</t>
  </si>
  <si>
    <t>ООО "Заря"</t>
  </si>
  <si>
    <t>ТП-38 Устьевое</t>
  </si>
  <si>
    <t>ООО "Скит"</t>
  </si>
  <si>
    <t>ТП-39 Устьевое</t>
  </si>
  <si>
    <t>ТМ-630,160</t>
  </si>
  <si>
    <t xml:space="preserve">ТМ-160                </t>
  </si>
  <si>
    <t>ДЭС-17 отходящие 0,4 кВ от ЗРУ 6 кВ</t>
  </si>
  <si>
    <t>ТП-10 Пост береговой охраны</t>
  </si>
  <si>
    <t>ТП-11 Школьный городок</t>
  </si>
  <si>
    <t>250+250</t>
  </si>
  <si>
    <t>ТП-74 10/0,4</t>
  </si>
  <si>
    <t>ТП-12 Аэропорт ТМГ</t>
  </si>
  <si>
    <t>-</t>
  </si>
  <si>
    <t>6/0,4</t>
  </si>
  <si>
    <t>35/0,4</t>
  </si>
  <si>
    <t>У-К</t>
  </si>
  <si>
    <t>Ключи</t>
  </si>
  <si>
    <t>не учтены</t>
  </si>
  <si>
    <t>Эссо</t>
  </si>
  <si>
    <t>Анавгай</t>
  </si>
  <si>
    <t>Оссора</t>
  </si>
  <si>
    <t>Тигиль</t>
  </si>
  <si>
    <t>Палана</t>
  </si>
  <si>
    <t>Корф</t>
  </si>
  <si>
    <t>Каменское</t>
  </si>
  <si>
    <t>Тиличики</t>
  </si>
  <si>
    <t>Манилы</t>
  </si>
  <si>
    <t>Соболево</t>
  </si>
  <si>
    <t>Всего</t>
  </si>
  <si>
    <t>ВСЕГО:</t>
  </si>
  <si>
    <t>р/з Оссора  ввод-2</t>
  </si>
  <si>
    <t>Районная котельная</t>
  </si>
  <si>
    <t>Строитель-я 40+баня</t>
  </si>
  <si>
    <t>Рыбзавод АСУАС</t>
  </si>
  <si>
    <t xml:space="preserve">ТМ-100     </t>
  </si>
  <si>
    <t>ДЭС-1</t>
  </si>
  <si>
    <t>ф.1</t>
  </si>
  <si>
    <t>ф.2</t>
  </si>
  <si>
    <t>ф.3</t>
  </si>
  <si>
    <t>ф.4</t>
  </si>
  <si>
    <t>Ф-1 аэропорт</t>
  </si>
  <si>
    <t>Ф-2 магазины</t>
  </si>
  <si>
    <t>Ф-3  Котельная</t>
  </si>
  <si>
    <t>Ф-4 ДЭС-4</t>
  </si>
  <si>
    <t>Ф-5 Гараж ДЭС-4</t>
  </si>
  <si>
    <t>Ф-1 а/с" Камчатка"</t>
  </si>
  <si>
    <t>Ф-2 Тусм</t>
  </si>
  <si>
    <t>Ф-1 Котельная</t>
  </si>
  <si>
    <t>Ф-2 Больница</t>
  </si>
  <si>
    <t>Ф-1 д/сад</t>
  </si>
  <si>
    <t>Ф-2 ТВ</t>
  </si>
  <si>
    <t>Ф-3 школа</t>
  </si>
  <si>
    <t>Ф-4 ул.Тундровая</t>
  </si>
  <si>
    <t>Ф-5 л.Северная</t>
  </si>
  <si>
    <t>Федорова</t>
  </si>
  <si>
    <t>Жилфонд2</t>
  </si>
  <si>
    <t>ЦТП1</t>
  </si>
  <si>
    <t>ТП- Аэронавигация</t>
  </si>
  <si>
    <t>Промхоз</t>
  </si>
  <si>
    <t>ТП- ТПХ</t>
  </si>
  <si>
    <t>База</t>
  </si>
  <si>
    <t>декабрь</t>
  </si>
  <si>
    <t xml:space="preserve">ТМ-400                </t>
  </si>
  <si>
    <t>ООО СК Титан</t>
  </si>
  <si>
    <t>1-Партизанская 4/1</t>
  </si>
  <si>
    <t>8-Партизанская 4/2</t>
  </si>
  <si>
    <t>12-Спортзал, Кирова 134,136</t>
  </si>
  <si>
    <t>15-Партизанская 4/2     резерв</t>
  </si>
  <si>
    <t>17-Партизанская 4/1     резерв</t>
  </si>
  <si>
    <t>Носос</t>
  </si>
  <si>
    <t>"Гараж РИК"</t>
  </si>
  <si>
    <t>"Старая школа"</t>
  </si>
  <si>
    <t>ул.Ягодная</t>
  </si>
  <si>
    <t>ТП-1/1</t>
  </si>
  <si>
    <t xml:space="preserve">ТП не подключена            </t>
  </si>
  <si>
    <t>ТП- Седанка</t>
  </si>
  <si>
    <t>ТМГ-160</t>
  </si>
  <si>
    <t>0</t>
  </si>
  <si>
    <t>0.2</t>
  </si>
  <si>
    <t>16</t>
  </si>
  <si>
    <t>ф-6 Стройплощадка</t>
  </si>
  <si>
    <t>15</t>
  </si>
  <si>
    <t>14</t>
  </si>
  <si>
    <t>ЛТЦ</t>
  </si>
  <si>
    <t>Комсомольская 64Д</t>
  </si>
  <si>
    <t>ИП Аскеров</t>
  </si>
  <si>
    <t>Нет доступа к ТП : 2А;11А;11Б;17А;28;30;31;39.</t>
  </si>
  <si>
    <t>Кулаков</t>
  </si>
  <si>
    <t>Масло</t>
  </si>
  <si>
    <t>Жилфонд1</t>
  </si>
  <si>
    <t>Котельная 2</t>
  </si>
  <si>
    <t>Портпункт</t>
  </si>
  <si>
    <t>"Рябиков"</t>
  </si>
  <si>
    <t>ОБО</t>
  </si>
  <si>
    <t>Склад ХВ</t>
  </si>
  <si>
    <t>Новый дом 50лет КК</t>
  </si>
  <si>
    <t>50 лет КК</t>
  </si>
  <si>
    <t>Торговы дом</t>
  </si>
  <si>
    <t>Сазонов</t>
  </si>
  <si>
    <t>Чубарово д 3</t>
  </si>
  <si>
    <t>ЧУБАРОВА 16</t>
  </si>
  <si>
    <t>ТМ-200</t>
  </si>
  <si>
    <t>Ф№2 "Струя 2"</t>
  </si>
  <si>
    <t>Ф№1 "ул.Набережная"</t>
  </si>
  <si>
    <t>Корпус "Орбита"</t>
  </si>
  <si>
    <t>Сейсмокамера</t>
  </si>
  <si>
    <t xml:space="preserve">дачный СОТ </t>
  </si>
  <si>
    <t>Горный ключ, 47 км</t>
  </si>
  <si>
    <t>ТП-1 "Горный ключ"</t>
  </si>
  <si>
    <t>Нагорная 11 "А"</t>
  </si>
  <si>
    <t>Нагорная 11 "Б"</t>
  </si>
  <si>
    <t>Очистные сооружение</t>
  </si>
  <si>
    <t>Насосная</t>
  </si>
  <si>
    <t>12-ти кв-ные дома</t>
  </si>
  <si>
    <t>Солнечная ч/сектор</t>
  </si>
  <si>
    <t>пер.Школьный</t>
  </si>
  <si>
    <t>Бактерецидка</t>
  </si>
  <si>
    <t>Дежурное помещение</t>
  </si>
  <si>
    <t>Скважина №1 и 2.</t>
  </si>
  <si>
    <t>Скважина № 3 и 4</t>
  </si>
  <si>
    <t>Тур приют Скара</t>
  </si>
  <si>
    <t>Фидер№1</t>
  </si>
  <si>
    <t>ЮРТА-1</t>
  </si>
  <si>
    <t>ЮРТА-2</t>
  </si>
  <si>
    <t xml:space="preserve">Домики </t>
  </si>
  <si>
    <t>Сцена</t>
  </si>
  <si>
    <t>1- Саратов</t>
  </si>
  <si>
    <t>1-Советская (увал)</t>
  </si>
  <si>
    <t>4-УП ТуСМ(дикорос)</t>
  </si>
  <si>
    <t>8-Отель</t>
  </si>
  <si>
    <t>ТП-1 Майское 1 РЩ-0,4 кВ от тп 1 фидер 1,2,3</t>
  </si>
  <si>
    <t>ТП- Халактырка 10/0,4 кВ</t>
  </si>
  <si>
    <t>Халактырка</t>
  </si>
  <si>
    <t>РУ-4</t>
  </si>
  <si>
    <t>Юбиленая 6 А</t>
  </si>
  <si>
    <t xml:space="preserve">Юбиленая </t>
  </si>
  <si>
    <t>Цдит (Дом культуры)</t>
  </si>
  <si>
    <t>8- ИП Лазарчик</t>
  </si>
  <si>
    <t>Лесная 51-63</t>
  </si>
  <si>
    <t>Дом 6</t>
  </si>
  <si>
    <t>Дом7</t>
  </si>
  <si>
    <t>Дом 4</t>
  </si>
  <si>
    <t>КНС нов. здание</t>
  </si>
  <si>
    <t>Дом 15</t>
  </si>
  <si>
    <t>Дом 16</t>
  </si>
  <si>
    <t>Школа №2 ввод 1(2)</t>
  </si>
  <si>
    <t>м-н Холкам-1</t>
  </si>
  <si>
    <t>м-н Холкам-2</t>
  </si>
  <si>
    <t>Дом 35</t>
  </si>
  <si>
    <t>ТМ-2500 ТМ-0</t>
  </si>
  <si>
    <t>Ф 8 Садко (А)</t>
  </si>
  <si>
    <t>Ф 9 Садко (А)</t>
  </si>
  <si>
    <t>ТП-50 10/0,4 (аренда)</t>
  </si>
  <si>
    <t>ТП-58                   (аренда)</t>
  </si>
  <si>
    <t>ТП-66 10/0,4 (аренда)</t>
  </si>
  <si>
    <t>ТП-28   (аренда)</t>
  </si>
  <si>
    <t>ТП-32 10/0,4 (аренда)</t>
  </si>
  <si>
    <t>ТП-56 10/0,4(аренда)</t>
  </si>
  <si>
    <t>ТП-33 (аренда)</t>
  </si>
  <si>
    <t>ТП-31 10/0,4 (аренда)</t>
  </si>
  <si>
    <t>ТМ-60(аренда)</t>
  </si>
  <si>
    <t>ТП-9 (аренда)</t>
  </si>
  <si>
    <t>МТП-10 (аренда)</t>
  </si>
  <si>
    <t>ТП-11(аренда)</t>
  </si>
  <si>
    <t>МТП-16(аренда)</t>
  </si>
  <si>
    <t>ТП-29(аренда)</t>
  </si>
  <si>
    <t>МТП-32(аренда)</t>
  </si>
  <si>
    <t>ТП-34(аренда)</t>
  </si>
  <si>
    <t>ТП-38(аренда)</t>
  </si>
  <si>
    <t>10,3</t>
  </si>
  <si>
    <t>15,5</t>
  </si>
  <si>
    <t>4,2</t>
  </si>
  <si>
    <t>11,1</t>
  </si>
  <si>
    <t>0,4</t>
  </si>
  <si>
    <t>5,5</t>
  </si>
  <si>
    <t>39,8</t>
  </si>
  <si>
    <t>44,2</t>
  </si>
  <si>
    <t>55,3</t>
  </si>
  <si>
    <t>25,5</t>
  </si>
  <si>
    <t>1,2</t>
  </si>
  <si>
    <t>13,5</t>
  </si>
  <si>
    <t>0,1</t>
  </si>
  <si>
    <t>0,8</t>
  </si>
  <si>
    <t>3,7</t>
  </si>
  <si>
    <t>2,4</t>
  </si>
  <si>
    <t>4,7</t>
  </si>
  <si>
    <t>1,9</t>
  </si>
  <si>
    <t>3,1</t>
  </si>
  <si>
    <t>9,7</t>
  </si>
  <si>
    <t>0,9</t>
  </si>
  <si>
    <t>9,9</t>
  </si>
  <si>
    <t>2,1</t>
  </si>
  <si>
    <t>11,2</t>
  </si>
  <si>
    <t>17,9</t>
  </si>
  <si>
    <t>14,5</t>
  </si>
  <si>
    <t>52,9</t>
  </si>
  <si>
    <t>13,4</t>
  </si>
  <si>
    <t>28,4</t>
  </si>
  <si>
    <t>14,4</t>
  </si>
  <si>
    <t>24,1</t>
  </si>
  <si>
    <t>34,1</t>
  </si>
  <si>
    <t>12,3</t>
  </si>
  <si>
    <t>47,1</t>
  </si>
  <si>
    <t>13,6</t>
  </si>
  <si>
    <t>22,3</t>
  </si>
  <si>
    <t>35,9</t>
  </si>
  <si>
    <t>20,5</t>
  </si>
  <si>
    <t>16,5</t>
  </si>
  <si>
    <t>2,9</t>
  </si>
  <si>
    <t>12,2</t>
  </si>
  <si>
    <t>4</t>
  </si>
  <si>
    <t>28,6</t>
  </si>
  <si>
    <t>8,8</t>
  </si>
  <si>
    <t>12,5</t>
  </si>
  <si>
    <t>1,1</t>
  </si>
  <si>
    <t>9,3</t>
  </si>
  <si>
    <t>7,4</t>
  </si>
  <si>
    <t>6,3</t>
  </si>
  <si>
    <t>26,2</t>
  </si>
  <si>
    <t>30,5</t>
  </si>
  <si>
    <t>18,4</t>
  </si>
  <si>
    <t>15,2</t>
  </si>
  <si>
    <t>4,4</t>
  </si>
  <si>
    <t>2</t>
  </si>
  <si>
    <t>10,5</t>
  </si>
  <si>
    <t>6,1</t>
  </si>
  <si>
    <t>32,6</t>
  </si>
  <si>
    <t>7,5</t>
  </si>
  <si>
    <t>0,08</t>
  </si>
  <si>
    <t>7,6</t>
  </si>
  <si>
    <t>17,2</t>
  </si>
  <si>
    <t>15,1</t>
  </si>
  <si>
    <t>26,3</t>
  </si>
  <si>
    <t>6,9</t>
  </si>
  <si>
    <t>31,5</t>
  </si>
  <si>
    <t>0,04</t>
  </si>
  <si>
    <t>12</t>
  </si>
  <si>
    <t>20,9</t>
  </si>
  <si>
    <t>25,4</t>
  </si>
  <si>
    <t>23,3</t>
  </si>
  <si>
    <t>14,7</t>
  </si>
  <si>
    <t>1,7</t>
  </si>
  <si>
    <t>8</t>
  </si>
  <si>
    <t>4,5</t>
  </si>
  <si>
    <t>8,5</t>
  </si>
  <si>
    <t>19,5</t>
  </si>
  <si>
    <t>2,3</t>
  </si>
  <si>
    <t>0,7</t>
  </si>
  <si>
    <t>1</t>
  </si>
  <si>
    <t>8,9</t>
  </si>
  <si>
    <t>6,5</t>
  </si>
  <si>
    <t>22,2</t>
  </si>
  <si>
    <t>26,6</t>
  </si>
  <si>
    <t>40,2</t>
  </si>
  <si>
    <t>3</t>
  </si>
  <si>
    <t>0,6</t>
  </si>
  <si>
    <t>7,3</t>
  </si>
  <si>
    <t>0,05</t>
  </si>
  <si>
    <t>5,6</t>
  </si>
  <si>
    <t>17,6</t>
  </si>
  <si>
    <t>ТП-4 А</t>
  </si>
  <si>
    <t>Греков</t>
  </si>
  <si>
    <t>Баулина</t>
  </si>
  <si>
    <t>Жилфонд1 (Пак)</t>
  </si>
  <si>
    <t>Склад ВВ</t>
  </si>
  <si>
    <t>КТП-Титан</t>
  </si>
  <si>
    <t>Гейзер</t>
  </si>
  <si>
    <t xml:space="preserve">ТМ-100          </t>
  </si>
  <si>
    <t>Гаражи</t>
  </si>
  <si>
    <t>Мастерские   А</t>
  </si>
  <si>
    <t xml:space="preserve">         Мастерские Б</t>
  </si>
  <si>
    <t>Садко 2</t>
  </si>
  <si>
    <t>Садко 1</t>
  </si>
  <si>
    <t>ТП-34</t>
  </si>
  <si>
    <t>р/з СВК (ШР-5)</t>
  </si>
  <si>
    <t>р/з СКВ (ШР-14)</t>
  </si>
  <si>
    <t>р/з СВК Финск-й хол.</t>
  </si>
  <si>
    <t>Средняя Школа</t>
  </si>
  <si>
    <t>Передающ-й Аэропорт</t>
  </si>
  <si>
    <t>ПРЦ "Лира" Ф-2</t>
  </si>
  <si>
    <t>РЩ гаража Аэропорта</t>
  </si>
  <si>
    <t>ПТЗ Аэронавигации</t>
  </si>
  <si>
    <t>Гараж частный</t>
  </si>
  <si>
    <t>Автоматизир-ый пост</t>
  </si>
  <si>
    <t>ПРЦ "Лира" Ф-1</t>
  </si>
  <si>
    <t>Лукашевского, Строит-я, Озерная</t>
  </si>
  <si>
    <t xml:space="preserve">ПАО Вымпел </t>
  </si>
  <si>
    <t>Лукашевского 65</t>
  </si>
  <si>
    <t>Освещение</t>
  </si>
  <si>
    <t>ул. освещение</t>
  </si>
  <si>
    <t>ул. Освещение</t>
  </si>
  <si>
    <t>Горнолыжка</t>
  </si>
  <si>
    <t>6-Дальсвязь L-1</t>
  </si>
  <si>
    <t>Новая (увал)</t>
  </si>
  <si>
    <t>дом Волокитиных 6А</t>
  </si>
  <si>
    <t>"ДЭС-ТП-ВЭС" (Тр-1 по 0,4 кВ)</t>
  </si>
  <si>
    <t>Демонтирована</t>
  </si>
  <si>
    <t>Бойлерная</t>
  </si>
  <si>
    <t>5-Столярная мастерская</t>
  </si>
  <si>
    <t>16 - Кирова 134</t>
  </si>
  <si>
    <t>14 - Осв. ТП</t>
  </si>
  <si>
    <t>Корякэнерго</t>
  </si>
  <si>
    <t>ПРУ резерв</t>
  </si>
  <si>
    <t>ТП-70 А</t>
  </si>
  <si>
    <t>ТМ-2500</t>
  </si>
  <si>
    <t>д/э Драбкин</t>
  </si>
  <si>
    <t xml:space="preserve">ИП </t>
  </si>
  <si>
    <t>ТП-75</t>
  </si>
  <si>
    <t>Склад ГСМ</t>
  </si>
  <si>
    <t xml:space="preserve">ТМ-250 </t>
  </si>
  <si>
    <t>ТП-43 Устьевое</t>
  </si>
  <si>
    <t>ТП-35</t>
  </si>
  <si>
    <t>КБО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</si>
</sst>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h:mm;@"/>
    <numFmt numFmtId="165" formatCode="[$-F400]h:mm:ss\ AM/PM"/>
    <numFmt numFmtId="166" formatCode="0.000"/>
    <numFmt numFmtId="167" formatCode="0.0000"/>
    <numFmt numFmtId="168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4" fillId="0" borderId="0"/>
  </cellStyleXfs>
  <cellXfs count="1629">
    <xf numFmtId="0" fontId="0" fillId="0" borderId="0" xfId="0"/>
    <xf numFmtId="0" fontId="9" fillId="0" borderId="0" xfId="1" applyAlignment="1">
      <alignment horizontal="center" vertical="center" wrapText="1"/>
    </xf>
    <xf numFmtId="0" fontId="9" fillId="0" borderId="0" xfId="1" applyAlignment="1">
      <alignment horizontal="center" vertical="center" wrapText="1" shrinkToFit="1"/>
    </xf>
    <xf numFmtId="0" fontId="9" fillId="0" borderId="0" xfId="1"/>
    <xf numFmtId="0" fontId="10" fillId="0" borderId="0" xfId="1" applyFont="1" applyBorder="1" applyAlignment="1" applyProtection="1">
      <alignment horizontal="left" vertical="center" wrapText="1"/>
      <protection locked="0"/>
    </xf>
    <xf numFmtId="0" fontId="13" fillId="2" borderId="22" xfId="1" applyFont="1" applyFill="1" applyBorder="1" applyAlignment="1" applyProtection="1">
      <alignment horizontal="center" vertical="center" wrapText="1"/>
      <protection locked="0"/>
    </xf>
    <xf numFmtId="0" fontId="13" fillId="4" borderId="22" xfId="1" applyFont="1" applyFill="1" applyBorder="1" applyAlignment="1" applyProtection="1">
      <alignment horizontal="center" vertical="center" wrapText="1"/>
      <protection locked="0"/>
    </xf>
    <xf numFmtId="0" fontId="13" fillId="5" borderId="22" xfId="1" applyFont="1" applyFill="1" applyBorder="1" applyAlignment="1" applyProtection="1">
      <alignment horizontal="center" vertical="center" wrapText="1"/>
      <protection locked="0"/>
    </xf>
    <xf numFmtId="165" fontId="13" fillId="0" borderId="22" xfId="1" applyNumberFormat="1" applyFont="1" applyBorder="1" applyAlignment="1" applyProtection="1">
      <alignment horizontal="center" vertical="center" wrapText="1"/>
      <protection locked="0"/>
    </xf>
    <xf numFmtId="165" fontId="13" fillId="3" borderId="22" xfId="1" applyNumberFormat="1" applyFont="1" applyFill="1" applyBorder="1" applyAlignment="1">
      <alignment horizontal="center" vertical="center" wrapText="1"/>
    </xf>
    <xf numFmtId="165" fontId="13" fillId="3" borderId="21" xfId="1" applyNumberFormat="1" applyFont="1" applyFill="1" applyBorder="1" applyAlignment="1">
      <alignment horizontal="center" vertical="center" wrapText="1"/>
    </xf>
    <xf numFmtId="165" fontId="13" fillId="3" borderId="0" xfId="1" applyNumberFormat="1" applyFont="1" applyFill="1" applyBorder="1" applyAlignment="1">
      <alignment horizontal="center" vertical="center" wrapText="1"/>
    </xf>
    <xf numFmtId="165" fontId="13" fillId="3" borderId="23" xfId="1" applyNumberFormat="1" applyFont="1" applyFill="1" applyBorder="1" applyAlignment="1">
      <alignment horizontal="center" vertical="center" wrapText="1"/>
    </xf>
    <xf numFmtId="0" fontId="13" fillId="6" borderId="13" xfId="1" applyFont="1" applyFill="1" applyBorder="1" applyAlignment="1" applyProtection="1">
      <alignment horizontal="center" vertical="center" wrapText="1"/>
      <protection locked="0"/>
    </xf>
    <xf numFmtId="0" fontId="13" fillId="6" borderId="13" xfId="1" applyFont="1" applyFill="1" applyBorder="1" applyProtection="1">
      <protection locked="0"/>
    </xf>
    <xf numFmtId="2" fontId="16" fillId="3" borderId="13" xfId="1" applyNumberFormat="1" applyFont="1" applyFill="1" applyBorder="1" applyAlignment="1" applyProtection="1">
      <alignment horizontal="center" vertical="center" wrapText="1"/>
      <protection hidden="1"/>
    </xf>
    <xf numFmtId="2" fontId="16" fillId="3" borderId="13" xfId="1" applyNumberFormat="1" applyFont="1" applyFill="1" applyBorder="1" applyAlignment="1" applyProtection="1">
      <alignment horizontal="center" vertical="center" wrapText="1" shrinkToFit="1"/>
      <protection hidden="1"/>
    </xf>
    <xf numFmtId="0" fontId="13" fillId="7" borderId="26" xfId="1" applyFont="1" applyFill="1" applyBorder="1" applyAlignment="1" applyProtection="1">
      <alignment horizontal="center" vertical="center" wrapText="1"/>
      <protection locked="0"/>
    </xf>
    <xf numFmtId="0" fontId="13" fillId="7" borderId="26" xfId="1" applyFont="1" applyFill="1" applyBorder="1" applyProtection="1">
      <protection locked="0"/>
    </xf>
    <xf numFmtId="2" fontId="16" fillId="3" borderId="26" xfId="1" applyNumberFormat="1" applyFont="1" applyFill="1" applyBorder="1" applyAlignment="1" applyProtection="1">
      <alignment horizontal="center" vertical="center" wrapText="1"/>
      <protection hidden="1"/>
    </xf>
    <xf numFmtId="2" fontId="16" fillId="3" borderId="26" xfId="1" applyNumberFormat="1" applyFont="1" applyFill="1" applyBorder="1" applyAlignment="1" applyProtection="1">
      <alignment horizontal="center" vertical="center" wrapText="1" shrinkToFit="1"/>
      <protection hidden="1"/>
    </xf>
    <xf numFmtId="0" fontId="13" fillId="6" borderId="26" xfId="1" applyFont="1" applyFill="1" applyBorder="1" applyAlignment="1" applyProtection="1">
      <alignment horizontal="center" vertical="center" wrapText="1"/>
      <protection locked="0"/>
    </xf>
    <xf numFmtId="0" fontId="13" fillId="6" borderId="26" xfId="1" applyFont="1" applyFill="1" applyBorder="1" applyProtection="1">
      <protection locked="0"/>
    </xf>
    <xf numFmtId="0" fontId="13" fillId="6" borderId="18" xfId="1" applyFont="1" applyFill="1" applyBorder="1" applyAlignment="1" applyProtection="1">
      <alignment horizontal="center" vertical="center" wrapText="1"/>
      <protection locked="0"/>
    </xf>
    <xf numFmtId="0" fontId="13" fillId="6" borderId="18" xfId="1" applyFont="1" applyFill="1" applyBorder="1" applyProtection="1">
      <protection locked="0"/>
    </xf>
    <xf numFmtId="2" fontId="16" fillId="3" borderId="18" xfId="1" applyNumberFormat="1" applyFont="1" applyFill="1" applyBorder="1" applyAlignment="1" applyProtection="1">
      <alignment horizontal="center" vertical="center" wrapText="1"/>
      <protection hidden="1"/>
    </xf>
    <xf numFmtId="2" fontId="16" fillId="3" borderId="18" xfId="1" applyNumberFormat="1" applyFont="1" applyFill="1" applyBorder="1" applyAlignment="1" applyProtection="1">
      <alignment horizontal="center" vertical="center" wrapText="1" shrinkToFit="1"/>
      <protection hidden="1"/>
    </xf>
    <xf numFmtId="0" fontId="13" fillId="7" borderId="13" xfId="1" applyFont="1" applyFill="1" applyBorder="1" applyProtection="1">
      <protection locked="0"/>
    </xf>
    <xf numFmtId="0" fontId="13" fillId="7" borderId="18" xfId="1" applyFont="1" applyFill="1" applyBorder="1" applyProtection="1">
      <protection locked="0"/>
    </xf>
    <xf numFmtId="0" fontId="13" fillId="7" borderId="31" xfId="1" applyFont="1" applyFill="1" applyBorder="1" applyAlignment="1" applyProtection="1">
      <alignment horizontal="center" vertical="center" wrapText="1"/>
      <protection locked="0"/>
    </xf>
    <xf numFmtId="0" fontId="13" fillId="7" borderId="31" xfId="1" applyFont="1" applyFill="1" applyBorder="1" applyProtection="1">
      <protection locked="0"/>
    </xf>
    <xf numFmtId="0" fontId="13" fillId="7" borderId="18" xfId="1" applyFont="1" applyFill="1" applyBorder="1" applyAlignment="1" applyProtection="1">
      <alignment horizontal="center" vertical="center" wrapText="1"/>
      <protection locked="0"/>
    </xf>
    <xf numFmtId="0" fontId="13" fillId="6" borderId="31" xfId="1" applyFont="1" applyFill="1" applyBorder="1" applyAlignment="1" applyProtection="1">
      <alignment horizontal="center" vertical="center" wrapText="1"/>
      <protection locked="0"/>
    </xf>
    <xf numFmtId="0" fontId="13" fillId="7" borderId="27" xfId="1" applyFont="1" applyFill="1" applyBorder="1" applyProtection="1">
      <protection locked="0"/>
    </xf>
    <xf numFmtId="0" fontId="13" fillId="6" borderId="27" xfId="1" applyFont="1" applyFill="1" applyBorder="1" applyAlignment="1" applyProtection="1">
      <alignment horizontal="center" vertical="center" wrapText="1"/>
      <protection locked="0"/>
    </xf>
    <xf numFmtId="2" fontId="16" fillId="3" borderId="13" xfId="1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26" xfId="1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18" xfId="1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0" xfId="2" applyAlignment="1">
      <alignment horizontal="center" vertical="center" wrapText="1"/>
    </xf>
    <xf numFmtId="0" fontId="8" fillId="0" borderId="0" xfId="2" applyAlignment="1">
      <alignment horizontal="center" vertical="center" wrapText="1" shrinkToFit="1"/>
    </xf>
    <xf numFmtId="0" fontId="8" fillId="0" borderId="0" xfId="2"/>
    <xf numFmtId="0" fontId="10" fillId="0" borderId="0" xfId="2" applyFont="1" applyBorder="1" applyAlignment="1" applyProtection="1">
      <alignment horizontal="left" vertical="center" wrapText="1"/>
      <protection locked="0"/>
    </xf>
    <xf numFmtId="0" fontId="13" fillId="2" borderId="22" xfId="2" applyFont="1" applyFill="1" applyBorder="1" applyAlignment="1" applyProtection="1">
      <alignment horizontal="center" vertical="center" wrapText="1"/>
      <protection locked="0"/>
    </xf>
    <xf numFmtId="0" fontId="13" fillId="4" borderId="22" xfId="2" applyFont="1" applyFill="1" applyBorder="1" applyAlignment="1" applyProtection="1">
      <alignment horizontal="center" vertical="center" wrapText="1"/>
      <protection locked="0"/>
    </xf>
    <xf numFmtId="0" fontId="13" fillId="5" borderId="22" xfId="2" applyFont="1" applyFill="1" applyBorder="1" applyAlignment="1" applyProtection="1">
      <alignment horizontal="center" vertical="center" wrapText="1"/>
      <protection locked="0"/>
    </xf>
    <xf numFmtId="165" fontId="13" fillId="0" borderId="22" xfId="2" applyNumberFormat="1" applyFont="1" applyBorder="1" applyAlignment="1" applyProtection="1">
      <alignment horizontal="center" vertical="center" wrapText="1"/>
      <protection locked="0"/>
    </xf>
    <xf numFmtId="165" fontId="13" fillId="3" borderId="22" xfId="2" applyNumberFormat="1" applyFont="1" applyFill="1" applyBorder="1" applyAlignment="1">
      <alignment horizontal="center" vertical="center" wrapText="1"/>
    </xf>
    <xf numFmtId="165" fontId="13" fillId="3" borderId="21" xfId="2" applyNumberFormat="1" applyFont="1" applyFill="1" applyBorder="1" applyAlignment="1">
      <alignment horizontal="center" vertical="center" wrapText="1"/>
    </xf>
    <xf numFmtId="165" fontId="13" fillId="3" borderId="0" xfId="2" applyNumberFormat="1" applyFont="1" applyFill="1" applyBorder="1" applyAlignment="1">
      <alignment horizontal="center" vertical="center" wrapText="1"/>
    </xf>
    <xf numFmtId="165" fontId="13" fillId="3" borderId="23" xfId="2" applyNumberFormat="1" applyFont="1" applyFill="1" applyBorder="1" applyAlignment="1">
      <alignment horizontal="center" vertical="center" wrapText="1"/>
    </xf>
    <xf numFmtId="0" fontId="13" fillId="6" borderId="51" xfId="2" applyFont="1" applyFill="1" applyBorder="1" applyAlignment="1" applyProtection="1">
      <alignment horizontal="center" vertical="center" wrapText="1"/>
      <protection locked="0"/>
    </xf>
    <xf numFmtId="2" fontId="13" fillId="3" borderId="51" xfId="2" applyNumberFormat="1" applyFont="1" applyFill="1" applyBorder="1" applyAlignment="1" applyProtection="1">
      <alignment horizontal="center" vertical="center" wrapText="1"/>
      <protection hidden="1"/>
    </xf>
    <xf numFmtId="2" fontId="13" fillId="3" borderId="51" xfId="2" applyNumberFormat="1" applyFont="1" applyFill="1" applyBorder="1" applyAlignment="1" applyProtection="1">
      <alignment horizontal="center" vertical="center" wrapText="1" shrinkToFit="1"/>
      <protection hidden="1"/>
    </xf>
    <xf numFmtId="0" fontId="13" fillId="7" borderId="26" xfId="2" applyFont="1" applyFill="1" applyBorder="1" applyAlignment="1" applyProtection="1">
      <alignment horizontal="center" vertical="center" wrapText="1"/>
      <protection locked="0"/>
    </xf>
    <xf numFmtId="0" fontId="13" fillId="7" borderId="26" xfId="2" applyFont="1" applyFill="1" applyBorder="1" applyAlignment="1" applyProtection="1">
      <alignment horizontal="center" vertical="center"/>
      <protection locked="0"/>
    </xf>
    <xf numFmtId="2" fontId="13" fillId="3" borderId="26" xfId="2" applyNumberFormat="1" applyFont="1" applyFill="1" applyBorder="1" applyAlignment="1" applyProtection="1">
      <alignment horizontal="center" vertical="center" wrapText="1"/>
      <protection hidden="1"/>
    </xf>
    <xf numFmtId="2" fontId="13" fillId="3" borderId="26" xfId="2" applyNumberFormat="1" applyFont="1" applyFill="1" applyBorder="1" applyAlignment="1" applyProtection="1">
      <alignment horizontal="center" vertical="center" wrapText="1" shrinkToFit="1"/>
      <protection hidden="1"/>
    </xf>
    <xf numFmtId="0" fontId="13" fillId="6" borderId="26" xfId="2" applyFont="1" applyFill="1" applyBorder="1" applyAlignment="1" applyProtection="1">
      <alignment horizontal="center" vertical="center" wrapText="1"/>
      <protection locked="0"/>
    </xf>
    <xf numFmtId="0" fontId="13" fillId="6" borderId="26" xfId="2" applyFont="1" applyFill="1" applyBorder="1" applyAlignment="1" applyProtection="1">
      <alignment horizontal="center" vertical="center"/>
      <protection locked="0"/>
    </xf>
    <xf numFmtId="0" fontId="13" fillId="7" borderId="18" xfId="2" applyFont="1" applyFill="1" applyBorder="1" applyAlignment="1" applyProtection="1">
      <alignment horizontal="center" vertical="center" wrapText="1"/>
      <protection locked="0"/>
    </xf>
    <xf numFmtId="0" fontId="13" fillId="7" borderId="18" xfId="2" applyFont="1" applyFill="1" applyBorder="1" applyAlignment="1" applyProtection="1">
      <alignment horizontal="center" vertical="center"/>
      <protection locked="0"/>
    </xf>
    <xf numFmtId="2" fontId="13" fillId="3" borderId="18" xfId="2" applyNumberFormat="1" applyFont="1" applyFill="1" applyBorder="1" applyAlignment="1" applyProtection="1">
      <alignment horizontal="center" vertical="center" wrapText="1"/>
      <protection hidden="1"/>
    </xf>
    <xf numFmtId="2" fontId="13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51" xfId="2" applyNumberFormat="1" applyFont="1" applyFill="1" applyBorder="1" applyAlignment="1" applyProtection="1">
      <alignment horizontal="center" vertical="center" wrapText="1"/>
      <protection hidden="1"/>
    </xf>
    <xf numFmtId="2" fontId="16" fillId="3" borderId="51" xfId="2" applyNumberFormat="1" applyFont="1" applyFill="1" applyBorder="1" applyAlignment="1" applyProtection="1">
      <alignment horizontal="center" vertical="center" wrapText="1" shrinkToFit="1"/>
      <protection hidden="1"/>
    </xf>
    <xf numFmtId="0" fontId="13" fillId="7" borderId="26" xfId="2" applyFont="1" applyFill="1" applyBorder="1" applyProtection="1">
      <protection locked="0"/>
    </xf>
    <xf numFmtId="2" fontId="16" fillId="3" borderId="26" xfId="2" applyNumberFormat="1" applyFont="1" applyFill="1" applyBorder="1" applyAlignment="1" applyProtection="1">
      <alignment horizontal="center" vertical="center" wrapText="1"/>
      <protection hidden="1"/>
    </xf>
    <xf numFmtId="2" fontId="16" fillId="3" borderId="26" xfId="2" applyNumberFormat="1" applyFont="1" applyFill="1" applyBorder="1" applyAlignment="1" applyProtection="1">
      <alignment horizontal="center" vertical="center" wrapText="1" shrinkToFit="1"/>
      <protection hidden="1"/>
    </xf>
    <xf numFmtId="0" fontId="13" fillId="6" borderId="26" xfId="2" applyFont="1" applyFill="1" applyBorder="1" applyProtection="1">
      <protection locked="0"/>
    </xf>
    <xf numFmtId="0" fontId="13" fillId="7" borderId="18" xfId="2" applyFont="1" applyFill="1" applyBorder="1" applyProtection="1">
      <protection locked="0"/>
    </xf>
    <xf numFmtId="2" fontId="16" fillId="3" borderId="18" xfId="2" applyNumberFormat="1" applyFont="1" applyFill="1" applyBorder="1" applyAlignment="1" applyProtection="1">
      <alignment horizontal="center" vertical="center" wrapText="1"/>
      <protection hidden="1"/>
    </xf>
    <xf numFmtId="2" fontId="16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0" fontId="13" fillId="6" borderId="51" xfId="2" applyFont="1" applyFill="1" applyBorder="1" applyAlignment="1" applyProtection="1">
      <alignment horizontal="center" vertical="center"/>
      <protection locked="0"/>
    </xf>
    <xf numFmtId="2" fontId="8" fillId="0" borderId="0" xfId="2" applyNumberFormat="1"/>
    <xf numFmtId="0" fontId="13" fillId="7" borderId="31" xfId="2" applyFont="1" applyFill="1" applyBorder="1" applyAlignment="1" applyProtection="1">
      <alignment horizontal="center" vertical="center" wrapText="1"/>
      <protection locked="0"/>
    </xf>
    <xf numFmtId="2" fontId="13" fillId="3" borderId="31" xfId="2" applyNumberFormat="1" applyFont="1" applyFill="1" applyBorder="1" applyAlignment="1" applyProtection="1">
      <alignment horizontal="center" vertical="center" wrapText="1"/>
      <protection hidden="1"/>
    </xf>
    <xf numFmtId="0" fontId="14" fillId="0" borderId="26" xfId="2" applyFont="1" applyBorder="1"/>
    <xf numFmtId="0" fontId="14" fillId="0" borderId="0" xfId="2" applyFont="1"/>
    <xf numFmtId="0" fontId="14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4" fillId="0" borderId="40" xfId="2" applyFont="1" applyBorder="1"/>
    <xf numFmtId="0" fontId="13" fillId="6" borderId="13" xfId="2" applyFont="1" applyFill="1" applyBorder="1" applyAlignment="1" applyProtection="1">
      <alignment horizontal="center" vertical="center" wrapText="1"/>
      <protection locked="0"/>
    </xf>
    <xf numFmtId="0" fontId="13" fillId="6" borderId="13" xfId="2" applyFont="1" applyFill="1" applyBorder="1" applyAlignment="1" applyProtection="1">
      <alignment horizontal="center" vertical="center"/>
      <protection locked="0"/>
    </xf>
    <xf numFmtId="2" fontId="13" fillId="3" borderId="13" xfId="2" applyNumberFormat="1" applyFont="1" applyFill="1" applyBorder="1" applyAlignment="1" applyProtection="1">
      <alignment horizontal="center" vertical="center" wrapText="1"/>
      <protection hidden="1"/>
    </xf>
    <xf numFmtId="2" fontId="13" fillId="3" borderId="13" xfId="2" applyNumberFormat="1" applyFont="1" applyFill="1" applyBorder="1" applyAlignment="1" applyProtection="1">
      <alignment horizontal="center" vertical="center" wrapText="1" shrinkToFit="1"/>
      <protection hidden="1"/>
    </xf>
    <xf numFmtId="2" fontId="13" fillId="3" borderId="32" xfId="2" applyNumberFormat="1" applyFont="1" applyFill="1" applyBorder="1" applyAlignment="1" applyProtection="1">
      <alignment horizontal="center" vertical="center" wrapText="1"/>
      <protection hidden="1"/>
    </xf>
    <xf numFmtId="2" fontId="13" fillId="3" borderId="19" xfId="2" applyNumberFormat="1" applyFont="1" applyFill="1" applyBorder="1" applyAlignment="1" applyProtection="1">
      <alignment horizontal="center" vertical="center" wrapText="1"/>
      <protection hidden="1"/>
    </xf>
    <xf numFmtId="0" fontId="13" fillId="7" borderId="13" xfId="2" applyFont="1" applyFill="1" applyBorder="1" applyAlignment="1" applyProtection="1">
      <alignment horizontal="center" vertical="center" wrapText="1"/>
      <protection locked="0"/>
    </xf>
    <xf numFmtId="2" fontId="13" fillId="3" borderId="24" xfId="2" applyNumberFormat="1" applyFont="1" applyFill="1" applyBorder="1" applyAlignment="1" applyProtection="1">
      <alignment horizontal="center" vertical="center" wrapText="1"/>
      <protection hidden="1"/>
    </xf>
    <xf numFmtId="0" fontId="14" fillId="0" borderId="18" xfId="2" applyFont="1" applyBorder="1"/>
    <xf numFmtId="2" fontId="16" fillId="3" borderId="13" xfId="2" applyNumberFormat="1" applyFont="1" applyFill="1" applyBorder="1" applyAlignment="1" applyProtection="1">
      <alignment horizontal="center" vertical="center" wrapText="1"/>
      <protection hidden="1"/>
    </xf>
    <xf numFmtId="2" fontId="16" fillId="3" borderId="13" xfId="2" applyNumberFormat="1" applyFont="1" applyFill="1" applyBorder="1" applyAlignment="1" applyProtection="1">
      <alignment horizontal="center" vertical="center" wrapText="1" shrinkToFit="1"/>
      <protection hidden="1"/>
    </xf>
    <xf numFmtId="0" fontId="13" fillId="6" borderId="10" xfId="2" applyFont="1" applyFill="1" applyBorder="1" applyAlignment="1" applyProtection="1">
      <alignment horizontal="center" vertical="center"/>
      <protection locked="0"/>
    </xf>
    <xf numFmtId="0" fontId="13" fillId="6" borderId="18" xfId="2" applyFont="1" applyFill="1" applyBorder="1" applyAlignment="1" applyProtection="1">
      <alignment horizontal="center" vertical="center" wrapText="1"/>
      <protection locked="0"/>
    </xf>
    <xf numFmtId="0" fontId="13" fillId="6" borderId="18" xfId="2" applyFont="1" applyFill="1" applyBorder="1" applyAlignment="1" applyProtection="1">
      <alignment horizontal="center" vertical="center"/>
      <protection locked="0"/>
    </xf>
    <xf numFmtId="0" fontId="13" fillId="6" borderId="29" xfId="2" applyFont="1" applyFill="1" applyBorder="1" applyAlignment="1" applyProtection="1">
      <alignment horizontal="center" vertical="center"/>
      <protection locked="0"/>
    </xf>
    <xf numFmtId="0" fontId="13" fillId="7" borderId="24" xfId="2" applyFont="1" applyFill="1" applyBorder="1" applyAlignment="1" applyProtection="1">
      <alignment horizontal="center" vertical="center" wrapText="1"/>
      <protection locked="0"/>
    </xf>
    <xf numFmtId="2" fontId="16" fillId="3" borderId="31" xfId="2" applyNumberFormat="1" applyFont="1" applyFill="1" applyBorder="1" applyAlignment="1" applyProtection="1">
      <alignment horizontal="center" vertical="center" wrapText="1"/>
      <protection hidden="1"/>
    </xf>
    <xf numFmtId="2" fontId="16" fillId="3" borderId="31" xfId="2" applyNumberFormat="1" applyFont="1" applyFill="1" applyBorder="1" applyAlignment="1" applyProtection="1">
      <alignment horizontal="center" vertical="center" wrapText="1" shrinkToFit="1"/>
      <protection hidden="1"/>
    </xf>
    <xf numFmtId="0" fontId="13" fillId="6" borderId="10" xfId="2" applyFont="1" applyFill="1" applyBorder="1" applyAlignment="1" applyProtection="1">
      <alignment horizontal="center" vertical="center" wrapText="1"/>
      <protection locked="0"/>
    </xf>
    <xf numFmtId="0" fontId="17" fillId="0" borderId="47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2" fontId="17" fillId="0" borderId="0" xfId="2" applyNumberFormat="1" applyFont="1" applyBorder="1" applyAlignment="1">
      <alignment horizontal="center" vertical="center"/>
    </xf>
    <xf numFmtId="0" fontId="13" fillId="6" borderId="24" xfId="2" applyFont="1" applyFill="1" applyBorder="1" applyAlignment="1" applyProtection="1">
      <alignment horizontal="center" vertical="center"/>
      <protection locked="0"/>
    </xf>
    <xf numFmtId="0" fontId="13" fillId="6" borderId="29" xfId="2" applyFont="1" applyFill="1" applyBorder="1" applyAlignment="1" applyProtection="1">
      <alignment horizontal="center" vertical="center" wrapText="1"/>
      <protection locked="0"/>
    </xf>
    <xf numFmtId="2" fontId="16" fillId="3" borderId="29" xfId="2" applyNumberFormat="1" applyFont="1" applyFill="1" applyBorder="1" applyAlignment="1" applyProtection="1">
      <alignment horizontal="center" vertical="center" wrapText="1"/>
      <protection hidden="1"/>
    </xf>
    <xf numFmtId="2" fontId="16" fillId="3" borderId="29" xfId="2" applyNumberFormat="1" applyFont="1" applyFill="1" applyBorder="1" applyAlignment="1" applyProtection="1">
      <alignment horizontal="center" vertical="center" wrapText="1" shrinkToFit="1"/>
      <protection hidden="1"/>
    </xf>
    <xf numFmtId="0" fontId="13" fillId="2" borderId="31" xfId="2" applyFont="1" applyFill="1" applyBorder="1" applyAlignment="1" applyProtection="1">
      <alignment horizontal="center" vertical="center" wrapText="1"/>
      <protection locked="0"/>
    </xf>
    <xf numFmtId="0" fontId="13" fillId="4" borderId="31" xfId="2" applyFont="1" applyFill="1" applyBorder="1" applyAlignment="1" applyProtection="1">
      <alignment horizontal="center" vertical="center" wrapText="1"/>
      <protection locked="0"/>
    </xf>
    <xf numFmtId="0" fontId="13" fillId="5" borderId="31" xfId="2" applyFont="1" applyFill="1" applyBorder="1" applyAlignment="1" applyProtection="1">
      <alignment horizontal="center" vertical="center" wrapText="1"/>
      <protection locked="0"/>
    </xf>
    <xf numFmtId="165" fontId="13" fillId="0" borderId="31" xfId="2" applyNumberFormat="1" applyFont="1" applyBorder="1" applyAlignment="1" applyProtection="1">
      <alignment horizontal="center" vertical="center" wrapText="1"/>
      <protection locked="0"/>
    </xf>
    <xf numFmtId="165" fontId="13" fillId="4" borderId="31" xfId="2" applyNumberFormat="1" applyFont="1" applyFill="1" applyBorder="1" applyAlignment="1">
      <alignment horizontal="center" vertical="center" wrapText="1"/>
    </xf>
    <xf numFmtId="165" fontId="13" fillId="4" borderId="30" xfId="2" applyNumberFormat="1" applyFont="1" applyFill="1" applyBorder="1" applyAlignment="1">
      <alignment horizontal="center" vertical="center" wrapText="1"/>
    </xf>
    <xf numFmtId="165" fontId="13" fillId="4" borderId="32" xfId="2" applyNumberFormat="1" applyFont="1" applyFill="1" applyBorder="1" applyAlignment="1">
      <alignment horizontal="center" vertical="center" wrapText="1"/>
    </xf>
    <xf numFmtId="0" fontId="13" fillId="6" borderId="13" xfId="2" applyFont="1" applyFill="1" applyBorder="1" applyProtection="1">
      <protection locked="0"/>
    </xf>
    <xf numFmtId="0" fontId="13" fillId="6" borderId="14" xfId="2" applyFont="1" applyFill="1" applyBorder="1" applyProtection="1">
      <protection locked="0"/>
    </xf>
    <xf numFmtId="2" fontId="16" fillId="0" borderId="12" xfId="2" applyNumberFormat="1" applyFont="1" applyBorder="1" applyAlignment="1" applyProtection="1">
      <alignment horizontal="center" vertical="center" wrapText="1"/>
      <protection hidden="1"/>
    </xf>
    <xf numFmtId="2" fontId="16" fillId="0" borderId="24" xfId="2" applyNumberFormat="1" applyFont="1" applyBorder="1" applyAlignment="1" applyProtection="1">
      <alignment horizontal="center" vertical="center" wrapText="1"/>
      <protection hidden="1"/>
    </xf>
    <xf numFmtId="2" fontId="16" fillId="0" borderId="24" xfId="2" applyNumberFormat="1" applyFont="1" applyBorder="1" applyAlignment="1" applyProtection="1">
      <alignment horizontal="center" vertical="center" wrapText="1" shrinkToFit="1"/>
      <protection hidden="1"/>
    </xf>
    <xf numFmtId="0" fontId="13" fillId="7" borderId="28" xfId="2" applyFont="1" applyFill="1" applyBorder="1" applyProtection="1">
      <protection locked="0"/>
    </xf>
    <xf numFmtId="2" fontId="16" fillId="0" borderId="48" xfId="2" applyNumberFormat="1" applyFont="1" applyBorder="1" applyAlignment="1" applyProtection="1">
      <alignment horizontal="center" vertical="center" wrapText="1"/>
      <protection hidden="1"/>
    </xf>
    <xf numFmtId="2" fontId="16" fillId="0" borderId="26" xfId="2" applyNumberFormat="1" applyFont="1" applyBorder="1" applyAlignment="1" applyProtection="1">
      <alignment horizontal="center" vertical="center" wrapText="1"/>
      <protection hidden="1"/>
    </xf>
    <xf numFmtId="2" fontId="16" fillId="0" borderId="26" xfId="2" applyNumberFormat="1" applyFont="1" applyBorder="1" applyAlignment="1" applyProtection="1">
      <alignment horizontal="center" vertical="center" wrapText="1" shrinkToFit="1"/>
      <protection hidden="1"/>
    </xf>
    <xf numFmtId="2" fontId="16" fillId="0" borderId="13" xfId="2" applyNumberFormat="1" applyFont="1" applyBorder="1" applyAlignment="1" applyProtection="1">
      <alignment horizontal="center" vertical="center" wrapText="1"/>
      <protection hidden="1"/>
    </xf>
    <xf numFmtId="2" fontId="16" fillId="0" borderId="13" xfId="2" applyNumberFormat="1" applyFont="1" applyBorder="1" applyAlignment="1" applyProtection="1">
      <alignment horizontal="center" vertical="center" wrapText="1" shrinkToFit="1"/>
      <protection hidden="1"/>
    </xf>
    <xf numFmtId="2" fontId="16" fillId="0" borderId="25" xfId="2" applyNumberFormat="1" applyFont="1" applyBorder="1" applyAlignment="1" applyProtection="1">
      <alignment horizontal="center" vertical="center" wrapText="1"/>
      <protection hidden="1"/>
    </xf>
    <xf numFmtId="0" fontId="13" fillId="6" borderId="28" xfId="2" applyFont="1" applyFill="1" applyBorder="1" applyProtection="1">
      <protection locked="0"/>
    </xf>
    <xf numFmtId="0" fontId="8" fillId="0" borderId="0" xfId="2" applyAlignment="1" applyProtection="1">
      <alignment horizontal="center" vertical="center" wrapText="1"/>
      <protection hidden="1"/>
    </xf>
    <xf numFmtId="0" fontId="8" fillId="0" borderId="0" xfId="2" applyAlignment="1" applyProtection="1">
      <alignment horizontal="center" vertical="center" wrapText="1" shrinkToFit="1"/>
      <protection hidden="1"/>
    </xf>
    <xf numFmtId="0" fontId="8" fillId="0" borderId="0" xfId="2" applyProtection="1">
      <protection hidden="1"/>
    </xf>
    <xf numFmtId="0" fontId="10" fillId="0" borderId="0" xfId="2" applyFont="1" applyBorder="1" applyAlignment="1" applyProtection="1">
      <alignment horizontal="left" vertical="center" wrapText="1"/>
      <protection hidden="1"/>
    </xf>
    <xf numFmtId="0" fontId="13" fillId="2" borderId="22" xfId="2" applyFont="1" applyFill="1" applyBorder="1" applyAlignment="1" applyProtection="1">
      <alignment horizontal="center" vertical="center" wrapText="1"/>
      <protection hidden="1"/>
    </xf>
    <xf numFmtId="0" fontId="13" fillId="4" borderId="22" xfId="2" applyFont="1" applyFill="1" applyBorder="1" applyAlignment="1" applyProtection="1">
      <alignment horizontal="center" vertical="center" wrapText="1"/>
      <protection hidden="1"/>
    </xf>
    <xf numFmtId="0" fontId="13" fillId="5" borderId="22" xfId="2" applyFont="1" applyFill="1" applyBorder="1" applyAlignment="1" applyProtection="1">
      <alignment horizontal="center" vertical="center" wrapText="1"/>
      <protection hidden="1"/>
    </xf>
    <xf numFmtId="165" fontId="13" fillId="0" borderId="22" xfId="2" applyNumberFormat="1" applyFont="1" applyBorder="1" applyAlignment="1" applyProtection="1">
      <alignment horizontal="center" vertical="center" wrapText="1"/>
      <protection hidden="1"/>
    </xf>
    <xf numFmtId="165" fontId="13" fillId="3" borderId="22" xfId="2" applyNumberFormat="1" applyFont="1" applyFill="1" applyBorder="1" applyAlignment="1" applyProtection="1">
      <alignment horizontal="center" vertical="center" wrapText="1"/>
      <protection hidden="1"/>
    </xf>
    <xf numFmtId="165" fontId="13" fillId="3" borderId="21" xfId="2" applyNumberFormat="1" applyFont="1" applyFill="1" applyBorder="1" applyAlignment="1" applyProtection="1">
      <alignment horizontal="center" vertical="center" wrapText="1"/>
      <protection hidden="1"/>
    </xf>
    <xf numFmtId="165" fontId="13" fillId="3" borderId="0" xfId="2" applyNumberFormat="1" applyFont="1" applyFill="1" applyBorder="1" applyAlignment="1" applyProtection="1">
      <alignment horizontal="center" vertical="center" wrapText="1"/>
      <protection hidden="1"/>
    </xf>
    <xf numFmtId="165" fontId="13" fillId="3" borderId="23" xfId="2" applyNumberFormat="1" applyFont="1" applyFill="1" applyBorder="1" applyAlignment="1" applyProtection="1">
      <alignment horizontal="center" vertical="center" wrapText="1"/>
      <protection hidden="1"/>
    </xf>
    <xf numFmtId="0" fontId="13" fillId="6" borderId="13" xfId="2" applyFont="1" applyFill="1" applyBorder="1" applyAlignment="1" applyProtection="1">
      <alignment horizontal="center" vertical="center" wrapText="1"/>
      <protection hidden="1"/>
    </xf>
    <xf numFmtId="0" fontId="13" fillId="6" borderId="13" xfId="2" applyFont="1" applyFill="1" applyBorder="1" applyProtection="1">
      <protection hidden="1"/>
    </xf>
    <xf numFmtId="0" fontId="13" fillId="7" borderId="26" xfId="2" applyFont="1" applyFill="1" applyBorder="1" applyAlignment="1" applyProtection="1">
      <alignment horizontal="center" vertical="center" wrapText="1"/>
      <protection hidden="1"/>
    </xf>
    <xf numFmtId="0" fontId="13" fillId="7" borderId="26" xfId="2" applyFont="1" applyFill="1" applyBorder="1" applyProtection="1">
      <protection hidden="1"/>
    </xf>
    <xf numFmtId="0" fontId="13" fillId="6" borderId="26" xfId="2" applyFont="1" applyFill="1" applyBorder="1" applyAlignment="1" applyProtection="1">
      <alignment horizontal="center" vertical="center" wrapText="1"/>
      <protection hidden="1"/>
    </xf>
    <xf numFmtId="0" fontId="13" fillId="6" borderId="26" xfId="2" applyFont="1" applyFill="1" applyBorder="1" applyProtection="1">
      <protection hidden="1"/>
    </xf>
    <xf numFmtId="0" fontId="13" fillId="6" borderId="18" xfId="2" applyFont="1" applyFill="1" applyBorder="1" applyAlignment="1" applyProtection="1">
      <alignment horizontal="center" vertical="center" wrapText="1"/>
      <protection hidden="1"/>
    </xf>
    <xf numFmtId="0" fontId="13" fillId="6" borderId="18" xfId="2" applyFont="1" applyFill="1" applyBorder="1" applyProtection="1">
      <protection hidden="1"/>
    </xf>
    <xf numFmtId="0" fontId="13" fillId="7" borderId="13" xfId="2" applyFont="1" applyFill="1" applyBorder="1" applyProtection="1">
      <protection hidden="1"/>
    </xf>
    <xf numFmtId="0" fontId="13" fillId="7" borderId="18" xfId="2" applyFont="1" applyFill="1" applyBorder="1" applyProtection="1">
      <protection hidden="1"/>
    </xf>
    <xf numFmtId="0" fontId="13" fillId="7" borderId="18" xfId="2" applyFont="1" applyFill="1" applyBorder="1" applyAlignment="1" applyProtection="1">
      <alignment horizontal="center" vertical="center" wrapText="1"/>
      <protection hidden="1"/>
    </xf>
    <xf numFmtId="0" fontId="13" fillId="6" borderId="51" xfId="2" applyFont="1" applyFill="1" applyBorder="1" applyAlignment="1" applyProtection="1">
      <alignment horizontal="center" vertical="center" wrapText="1"/>
      <protection hidden="1"/>
    </xf>
    <xf numFmtId="0" fontId="13" fillId="7" borderId="51" xfId="2" applyFont="1" applyFill="1" applyBorder="1" applyProtection="1">
      <protection hidden="1"/>
    </xf>
    <xf numFmtId="2" fontId="8" fillId="0" borderId="0" xfId="2" applyNumberFormat="1" applyProtection="1">
      <protection hidden="1"/>
    </xf>
    <xf numFmtId="2" fontId="14" fillId="0" borderId="12" xfId="2" applyNumberFormat="1" applyFont="1" applyBorder="1" applyAlignment="1">
      <alignment vertical="center"/>
    </xf>
    <xf numFmtId="0" fontId="14" fillId="0" borderId="13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8" fillId="0" borderId="0" xfId="2" applyAlignment="1">
      <alignment vertical="center"/>
    </xf>
    <xf numFmtId="0" fontId="14" fillId="0" borderId="26" xfId="2" applyFont="1" applyBorder="1" applyAlignment="1">
      <alignment horizontal="center" vertical="center"/>
    </xf>
    <xf numFmtId="0" fontId="14" fillId="0" borderId="28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13" fillId="7" borderId="51" xfId="2" applyFont="1" applyFill="1" applyBorder="1" applyAlignment="1" applyProtection="1">
      <alignment horizontal="center" vertical="center"/>
      <protection locked="0"/>
    </xf>
    <xf numFmtId="0" fontId="13" fillId="7" borderId="13" xfId="2" applyFont="1" applyFill="1" applyBorder="1" applyAlignment="1" applyProtection="1">
      <alignment horizontal="center" vertical="center"/>
      <protection locked="0"/>
    </xf>
    <xf numFmtId="0" fontId="7" fillId="0" borderId="0" xfId="3" applyAlignment="1">
      <alignment horizontal="center" vertical="center" wrapText="1"/>
    </xf>
    <xf numFmtId="0" fontId="7" fillId="0" borderId="0" xfId="3" applyAlignment="1">
      <alignment horizontal="center" vertical="center" wrapText="1" shrinkToFit="1"/>
    </xf>
    <xf numFmtId="0" fontId="7" fillId="0" borderId="0" xfId="3"/>
    <xf numFmtId="0" fontId="10" fillId="0" borderId="0" xfId="3" applyFont="1" applyBorder="1" applyAlignment="1" applyProtection="1">
      <alignment horizontal="left" vertical="center" wrapText="1"/>
      <protection locked="0"/>
    </xf>
    <xf numFmtId="0" fontId="13" fillId="2" borderId="22" xfId="3" applyFont="1" applyFill="1" applyBorder="1" applyAlignment="1" applyProtection="1">
      <alignment horizontal="center" vertical="center" wrapText="1"/>
      <protection locked="0"/>
    </xf>
    <xf numFmtId="0" fontId="13" fillId="4" borderId="22" xfId="3" applyFont="1" applyFill="1" applyBorder="1" applyAlignment="1" applyProtection="1">
      <alignment horizontal="center" vertical="center" wrapText="1"/>
      <protection locked="0"/>
    </xf>
    <xf numFmtId="0" fontId="13" fillId="5" borderId="22" xfId="3" applyFont="1" applyFill="1" applyBorder="1" applyAlignment="1" applyProtection="1">
      <alignment horizontal="center" vertical="center" wrapText="1"/>
      <protection locked="0"/>
    </xf>
    <xf numFmtId="165" fontId="13" fillId="0" borderId="22" xfId="3" applyNumberFormat="1" applyFont="1" applyBorder="1" applyAlignment="1" applyProtection="1">
      <alignment horizontal="center" vertical="center" wrapText="1"/>
      <protection locked="0"/>
    </xf>
    <xf numFmtId="165" fontId="13" fillId="3" borderId="22" xfId="3" applyNumberFormat="1" applyFont="1" applyFill="1" applyBorder="1" applyAlignment="1">
      <alignment horizontal="center" vertical="center" wrapText="1"/>
    </xf>
    <xf numFmtId="165" fontId="13" fillId="3" borderId="21" xfId="3" applyNumberFormat="1" applyFont="1" applyFill="1" applyBorder="1" applyAlignment="1">
      <alignment horizontal="center" vertical="center" wrapText="1"/>
    </xf>
    <xf numFmtId="165" fontId="13" fillId="3" borderId="0" xfId="3" applyNumberFormat="1" applyFont="1" applyFill="1" applyBorder="1" applyAlignment="1">
      <alignment horizontal="center" vertical="center" wrapText="1"/>
    </xf>
    <xf numFmtId="0" fontId="14" fillId="6" borderId="13" xfId="3" applyFont="1" applyFill="1" applyBorder="1" applyAlignment="1" applyProtection="1">
      <alignment horizontal="center" vertical="center" wrapText="1"/>
      <protection locked="0"/>
    </xf>
    <xf numFmtId="0" fontId="13" fillId="6" borderId="13" xfId="3" applyFont="1" applyFill="1" applyBorder="1" applyAlignment="1" applyProtection="1">
      <alignment horizontal="center" vertical="center" wrapText="1"/>
      <protection locked="0"/>
    </xf>
    <xf numFmtId="0" fontId="14" fillId="6" borderId="13" xfId="3" applyFont="1" applyFill="1" applyBorder="1" applyProtection="1">
      <protection locked="0"/>
    </xf>
    <xf numFmtId="2" fontId="20" fillId="3" borderId="13" xfId="3" applyNumberFormat="1" applyFont="1" applyFill="1" applyBorder="1" applyAlignment="1" applyProtection="1">
      <alignment horizontal="center" vertical="center" wrapText="1"/>
      <protection hidden="1"/>
    </xf>
    <xf numFmtId="2" fontId="20" fillId="3" borderId="13" xfId="3" applyNumberFormat="1" applyFont="1" applyFill="1" applyBorder="1" applyAlignment="1" applyProtection="1">
      <alignment horizontal="center" vertical="center" wrapText="1" shrinkToFit="1"/>
      <protection hidden="1"/>
    </xf>
    <xf numFmtId="0" fontId="14" fillId="7" borderId="26" xfId="3" applyFont="1" applyFill="1" applyBorder="1" applyAlignment="1" applyProtection="1">
      <alignment horizontal="center" vertical="center" wrapText="1"/>
      <protection locked="0"/>
    </xf>
    <xf numFmtId="0" fontId="13" fillId="7" borderId="26" xfId="3" applyFont="1" applyFill="1" applyBorder="1" applyAlignment="1" applyProtection="1">
      <alignment horizontal="center" vertical="center" wrapText="1"/>
      <protection locked="0"/>
    </xf>
    <xf numFmtId="0" fontId="14" fillId="7" borderId="26" xfId="3" applyFont="1" applyFill="1" applyBorder="1" applyProtection="1">
      <protection locked="0"/>
    </xf>
    <xf numFmtId="2" fontId="20" fillId="3" borderId="26" xfId="3" applyNumberFormat="1" applyFont="1" applyFill="1" applyBorder="1" applyAlignment="1" applyProtection="1">
      <alignment horizontal="center" vertical="center" wrapText="1"/>
      <protection hidden="1"/>
    </xf>
    <xf numFmtId="2" fontId="20" fillId="3" borderId="26" xfId="3" applyNumberFormat="1" applyFont="1" applyFill="1" applyBorder="1" applyAlignment="1" applyProtection="1">
      <alignment horizontal="center" vertical="center" wrapText="1" shrinkToFit="1"/>
      <protection hidden="1"/>
    </xf>
    <xf numFmtId="0" fontId="14" fillId="6" borderId="26" xfId="3" applyFont="1" applyFill="1" applyBorder="1" applyAlignment="1" applyProtection="1">
      <alignment horizontal="center" vertical="center" wrapText="1"/>
      <protection locked="0"/>
    </xf>
    <xf numFmtId="0" fontId="14" fillId="6" borderId="26" xfId="3" applyFont="1" applyFill="1" applyBorder="1" applyProtection="1">
      <protection locked="0"/>
    </xf>
    <xf numFmtId="0" fontId="14" fillId="6" borderId="51" xfId="3" applyFont="1" applyFill="1" applyBorder="1" applyAlignment="1" applyProtection="1">
      <alignment horizontal="center" vertical="center" wrapText="1"/>
      <protection locked="0"/>
    </xf>
    <xf numFmtId="0" fontId="13" fillId="6" borderId="51" xfId="3" applyFont="1" applyFill="1" applyBorder="1" applyAlignment="1" applyProtection="1">
      <alignment horizontal="center" vertical="center" wrapText="1"/>
      <protection locked="0"/>
    </xf>
    <xf numFmtId="0" fontId="14" fillId="7" borderId="51" xfId="3" applyFont="1" applyFill="1" applyBorder="1" applyProtection="1">
      <protection locked="0"/>
    </xf>
    <xf numFmtId="2" fontId="20" fillId="3" borderId="51" xfId="3" applyNumberFormat="1" applyFont="1" applyFill="1" applyBorder="1" applyAlignment="1" applyProtection="1">
      <alignment horizontal="center" vertical="center" wrapText="1"/>
      <protection hidden="1"/>
    </xf>
    <xf numFmtId="2" fontId="20" fillId="3" borderId="51" xfId="3" applyNumberFormat="1" applyFont="1" applyFill="1" applyBorder="1" applyAlignment="1" applyProtection="1">
      <alignment horizontal="center" vertical="center" wrapText="1" shrinkToFit="1"/>
      <protection hidden="1"/>
    </xf>
    <xf numFmtId="0" fontId="14" fillId="7" borderId="18" xfId="3" applyFont="1" applyFill="1" applyBorder="1" applyAlignment="1" applyProtection="1">
      <alignment horizontal="center" vertical="center" wrapText="1"/>
      <protection locked="0"/>
    </xf>
    <xf numFmtId="0" fontId="14" fillId="7" borderId="18" xfId="3" applyFont="1" applyFill="1" applyBorder="1" applyProtection="1">
      <protection locked="0"/>
    </xf>
    <xf numFmtId="2" fontId="20" fillId="3" borderId="18" xfId="3" applyNumberFormat="1" applyFont="1" applyFill="1" applyBorder="1" applyAlignment="1" applyProtection="1">
      <alignment horizontal="center" vertical="center" wrapText="1"/>
      <protection hidden="1"/>
    </xf>
    <xf numFmtId="2" fontId="20" fillId="3" borderId="18" xfId="3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0" xfId="3" applyBorder="1"/>
    <xf numFmtId="0" fontId="7" fillId="0" borderId="60" xfId="3" applyBorder="1"/>
    <xf numFmtId="0" fontId="13" fillId="2" borderId="26" xfId="3" applyFont="1" applyFill="1" applyBorder="1" applyAlignment="1" applyProtection="1">
      <alignment horizontal="center" vertical="center" wrapText="1"/>
      <protection locked="0"/>
    </xf>
    <xf numFmtId="0" fontId="13" fillId="4" borderId="26" xfId="3" applyFont="1" applyFill="1" applyBorder="1" applyAlignment="1" applyProtection="1">
      <alignment horizontal="center" vertical="center" wrapText="1"/>
      <protection locked="0"/>
    </xf>
    <xf numFmtId="0" fontId="13" fillId="5" borderId="26" xfId="3" applyFont="1" applyFill="1" applyBorder="1" applyAlignment="1" applyProtection="1">
      <alignment horizontal="center" vertical="center" wrapText="1"/>
      <protection locked="0"/>
    </xf>
    <xf numFmtId="165" fontId="13" fillId="0" borderId="26" xfId="3" applyNumberFormat="1" applyFont="1" applyBorder="1" applyAlignment="1" applyProtection="1">
      <alignment horizontal="center" vertical="center" wrapText="1"/>
      <protection locked="0"/>
    </xf>
    <xf numFmtId="165" fontId="13" fillId="3" borderId="26" xfId="3" applyNumberFormat="1" applyFont="1" applyFill="1" applyBorder="1" applyAlignment="1">
      <alignment horizontal="center" vertical="center" wrapText="1"/>
    </xf>
    <xf numFmtId="0" fontId="13" fillId="6" borderId="26" xfId="3" applyFont="1" applyFill="1" applyBorder="1" applyAlignment="1" applyProtection="1">
      <alignment horizontal="center" vertical="center" wrapText="1"/>
      <protection locked="0"/>
    </xf>
    <xf numFmtId="0" fontId="13" fillId="6" borderId="26" xfId="3" applyFont="1" applyFill="1" applyBorder="1" applyAlignment="1" applyProtection="1">
      <alignment horizontal="center" vertical="center"/>
      <protection locked="0"/>
    </xf>
    <xf numFmtId="2" fontId="13" fillId="3" borderId="26" xfId="3" applyNumberFormat="1" applyFont="1" applyFill="1" applyBorder="1" applyAlignment="1" applyProtection="1">
      <alignment horizontal="center" vertical="center" wrapText="1"/>
      <protection hidden="1"/>
    </xf>
    <xf numFmtId="2" fontId="13" fillId="3" borderId="26" xfId="3" applyNumberFormat="1" applyFont="1" applyFill="1" applyBorder="1" applyAlignment="1" applyProtection="1">
      <alignment horizontal="center" vertical="center" wrapText="1" shrinkToFit="1"/>
      <protection hidden="1"/>
    </xf>
    <xf numFmtId="0" fontId="13" fillId="7" borderId="26" xfId="3" applyFont="1" applyFill="1" applyBorder="1" applyAlignment="1" applyProtection="1">
      <alignment horizontal="center" vertical="center"/>
      <protection locked="0"/>
    </xf>
    <xf numFmtId="0" fontId="13" fillId="7" borderId="18" xfId="3" applyFont="1" applyFill="1" applyBorder="1" applyAlignment="1" applyProtection="1">
      <alignment horizontal="center" vertical="center" wrapText="1"/>
      <protection locked="0"/>
    </xf>
    <xf numFmtId="0" fontId="13" fillId="7" borderId="18" xfId="3" applyFont="1" applyFill="1" applyBorder="1" applyAlignment="1" applyProtection="1">
      <alignment horizontal="center" vertical="center"/>
      <protection locked="0"/>
    </xf>
    <xf numFmtId="2" fontId="13" fillId="3" borderId="18" xfId="3" applyNumberFormat="1" applyFont="1" applyFill="1" applyBorder="1" applyAlignment="1" applyProtection="1">
      <alignment horizontal="center" vertical="center" wrapText="1"/>
      <protection hidden="1"/>
    </xf>
    <xf numFmtId="2" fontId="13" fillId="3" borderId="18" xfId="3" applyNumberFormat="1" applyFont="1" applyFill="1" applyBorder="1" applyAlignment="1" applyProtection="1">
      <alignment horizontal="center" vertical="center" wrapText="1" shrinkToFit="1"/>
      <protection hidden="1"/>
    </xf>
    <xf numFmtId="2" fontId="13" fillId="3" borderId="13" xfId="3" applyNumberFormat="1" applyFont="1" applyFill="1" applyBorder="1" applyAlignment="1" applyProtection="1">
      <alignment horizontal="center" vertical="center" wrapText="1"/>
      <protection hidden="1"/>
    </xf>
    <xf numFmtId="2" fontId="13" fillId="3" borderId="13" xfId="3" applyNumberFormat="1" applyFont="1" applyFill="1" applyBorder="1" applyAlignment="1" applyProtection="1">
      <alignment horizontal="center" vertical="center" wrapText="1" shrinkToFit="1"/>
      <protection hidden="1"/>
    </xf>
    <xf numFmtId="0" fontId="13" fillId="6" borderId="18" xfId="3" applyFont="1" applyFill="1" applyBorder="1" applyAlignment="1" applyProtection="1">
      <alignment horizontal="center" vertical="center" wrapText="1"/>
      <protection locked="0"/>
    </xf>
    <xf numFmtId="0" fontId="13" fillId="6" borderId="18" xfId="3" applyFont="1" applyFill="1" applyBorder="1" applyAlignment="1" applyProtection="1">
      <alignment horizontal="center" vertical="center"/>
      <protection locked="0"/>
    </xf>
    <xf numFmtId="0" fontId="13" fillId="7" borderId="31" xfId="3" applyFont="1" applyFill="1" applyBorder="1" applyAlignment="1" applyProtection="1">
      <alignment horizontal="center" vertical="center" wrapText="1"/>
      <protection locked="0"/>
    </xf>
    <xf numFmtId="0" fontId="13" fillId="7" borderId="31" xfId="3" applyFont="1" applyFill="1" applyBorder="1" applyAlignment="1" applyProtection="1">
      <alignment horizontal="center" vertical="center"/>
      <protection locked="0"/>
    </xf>
    <xf numFmtId="2" fontId="13" fillId="3" borderId="31" xfId="3" applyNumberFormat="1" applyFont="1" applyFill="1" applyBorder="1" applyAlignment="1" applyProtection="1">
      <alignment horizontal="center" vertical="center" wrapText="1"/>
      <protection hidden="1"/>
    </xf>
    <xf numFmtId="2" fontId="13" fillId="3" borderId="31" xfId="3" applyNumberFormat="1" applyFont="1" applyFill="1" applyBorder="1" applyAlignment="1" applyProtection="1">
      <alignment horizontal="center" vertical="center" wrapText="1" shrinkToFit="1"/>
      <protection hidden="1"/>
    </xf>
    <xf numFmtId="2" fontId="13" fillId="3" borderId="13" xfId="3" applyNumberFormat="1" applyFont="1" applyFill="1" applyBorder="1" applyAlignment="1" applyProtection="1">
      <alignment horizontal="center" vertical="center"/>
      <protection hidden="1"/>
    </xf>
    <xf numFmtId="2" fontId="13" fillId="3" borderId="13" xfId="3" applyNumberFormat="1" applyFont="1" applyFill="1" applyBorder="1" applyAlignment="1">
      <alignment horizontal="center" vertical="center"/>
    </xf>
    <xf numFmtId="0" fontId="7" fillId="0" borderId="13" xfId="3" applyBorder="1"/>
    <xf numFmtId="2" fontId="13" fillId="3" borderId="26" xfId="3" applyNumberFormat="1" applyFont="1" applyFill="1" applyBorder="1" applyAlignment="1" applyProtection="1">
      <alignment horizontal="center" vertical="center"/>
      <protection hidden="1"/>
    </xf>
    <xf numFmtId="2" fontId="13" fillId="3" borderId="26" xfId="3" applyNumberFormat="1" applyFont="1" applyFill="1" applyBorder="1" applyAlignment="1">
      <alignment horizontal="center" vertical="center"/>
    </xf>
    <xf numFmtId="0" fontId="7" fillId="0" borderId="26" xfId="3" applyBorder="1"/>
    <xf numFmtId="2" fontId="13" fillId="3" borderId="18" xfId="3" applyNumberFormat="1" applyFont="1" applyFill="1" applyBorder="1" applyAlignment="1" applyProtection="1">
      <alignment horizontal="center" vertical="center"/>
      <protection hidden="1"/>
    </xf>
    <xf numFmtId="2" fontId="13" fillId="3" borderId="18" xfId="3" applyNumberFormat="1" applyFont="1" applyFill="1" applyBorder="1" applyAlignment="1">
      <alignment horizontal="center" vertical="center"/>
    </xf>
    <xf numFmtId="0" fontId="7" fillId="0" borderId="18" xfId="3" applyBorder="1"/>
    <xf numFmtId="2" fontId="13" fillId="3" borderId="51" xfId="3" applyNumberFormat="1" applyFont="1" applyFill="1" applyBorder="1" applyAlignment="1" applyProtection="1">
      <alignment horizontal="center" vertical="center" wrapText="1"/>
      <protection hidden="1"/>
    </xf>
    <xf numFmtId="2" fontId="13" fillId="3" borderId="51" xfId="3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51" xfId="3" applyBorder="1"/>
    <xf numFmtId="0" fontId="13" fillId="2" borderId="18" xfId="3" applyFont="1" applyFill="1" applyBorder="1" applyAlignment="1" applyProtection="1">
      <alignment horizontal="center" vertical="center" wrapText="1"/>
      <protection locked="0"/>
    </xf>
    <xf numFmtId="0" fontId="16" fillId="6" borderId="51" xfId="3" applyFont="1" applyFill="1" applyBorder="1" applyAlignment="1" applyProtection="1">
      <alignment horizontal="center" vertical="center" wrapText="1"/>
      <protection locked="0"/>
    </xf>
    <xf numFmtId="2" fontId="7" fillId="0" borderId="0" xfId="3" applyNumberFormat="1"/>
    <xf numFmtId="0" fontId="13" fillId="2" borderId="31" xfId="3" applyFont="1" applyFill="1" applyBorder="1" applyAlignment="1" applyProtection="1">
      <alignment horizontal="center" vertical="center" wrapText="1"/>
      <protection locked="0"/>
    </xf>
    <xf numFmtId="0" fontId="13" fillId="4" borderId="31" xfId="3" applyFont="1" applyFill="1" applyBorder="1" applyAlignment="1" applyProtection="1">
      <alignment horizontal="center" vertical="center" wrapText="1"/>
      <protection locked="0"/>
    </xf>
    <xf numFmtId="0" fontId="13" fillId="5" borderId="31" xfId="3" applyFont="1" applyFill="1" applyBorder="1" applyAlignment="1" applyProtection="1">
      <alignment horizontal="center" vertical="center" wrapText="1"/>
      <protection locked="0"/>
    </xf>
    <xf numFmtId="165" fontId="13" fillId="0" borderId="31" xfId="3" applyNumberFormat="1" applyFont="1" applyBorder="1" applyAlignment="1" applyProtection="1">
      <alignment horizontal="center" vertical="center" wrapText="1"/>
      <protection locked="0"/>
    </xf>
    <xf numFmtId="165" fontId="13" fillId="4" borderId="31" xfId="3" applyNumberFormat="1" applyFont="1" applyFill="1" applyBorder="1" applyAlignment="1">
      <alignment horizontal="center" vertical="center" wrapText="1"/>
    </xf>
    <xf numFmtId="165" fontId="13" fillId="4" borderId="1" xfId="3" applyNumberFormat="1" applyFont="1" applyFill="1" applyBorder="1" applyAlignment="1">
      <alignment horizontal="center" vertical="center" wrapText="1"/>
    </xf>
    <xf numFmtId="165" fontId="13" fillId="4" borderId="30" xfId="3" applyNumberFormat="1" applyFont="1" applyFill="1" applyBorder="1" applyAlignment="1">
      <alignment horizontal="center" vertical="center" wrapText="1"/>
    </xf>
    <xf numFmtId="165" fontId="13" fillId="4" borderId="32" xfId="3" applyNumberFormat="1" applyFont="1" applyFill="1" applyBorder="1" applyAlignment="1">
      <alignment horizontal="center" vertical="center" wrapText="1"/>
    </xf>
    <xf numFmtId="0" fontId="13" fillId="6" borderId="13" xfId="3" applyFont="1" applyFill="1" applyBorder="1" applyProtection="1">
      <protection locked="0"/>
    </xf>
    <xf numFmtId="0" fontId="13" fillId="6" borderId="14" xfId="3" applyFont="1" applyFill="1" applyBorder="1" applyProtection="1">
      <protection locked="0"/>
    </xf>
    <xf numFmtId="2" fontId="16" fillId="4" borderId="12" xfId="3" applyNumberFormat="1" applyFont="1" applyFill="1" applyBorder="1" applyAlignment="1" applyProtection="1">
      <alignment horizontal="center" vertical="center" wrapText="1"/>
      <protection hidden="1"/>
    </xf>
    <xf numFmtId="2" fontId="16" fillId="4" borderId="24" xfId="3" applyNumberFormat="1" applyFont="1" applyFill="1" applyBorder="1" applyAlignment="1" applyProtection="1">
      <alignment horizontal="center" vertical="center" wrapText="1"/>
      <protection hidden="1"/>
    </xf>
    <xf numFmtId="2" fontId="16" fillId="4" borderId="58" xfId="3" applyNumberFormat="1" applyFont="1" applyFill="1" applyBorder="1" applyAlignment="1" applyProtection="1">
      <alignment horizontal="center" vertical="center" wrapText="1" shrinkToFit="1"/>
      <protection hidden="1"/>
    </xf>
    <xf numFmtId="0" fontId="13" fillId="7" borderId="26" xfId="3" applyFont="1" applyFill="1" applyBorder="1" applyProtection="1">
      <protection locked="0"/>
    </xf>
    <xf numFmtId="0" fontId="13" fillId="7" borderId="28" xfId="3" applyFont="1" applyFill="1" applyBorder="1" applyProtection="1">
      <protection locked="0"/>
    </xf>
    <xf numFmtId="2" fontId="16" fillId="4" borderId="48" xfId="3" applyNumberFormat="1" applyFont="1" applyFill="1" applyBorder="1" applyAlignment="1" applyProtection="1">
      <alignment horizontal="center" vertical="center" wrapText="1"/>
      <protection hidden="1"/>
    </xf>
    <xf numFmtId="2" fontId="16" fillId="4" borderId="26" xfId="3" applyNumberFormat="1" applyFont="1" applyFill="1" applyBorder="1" applyAlignment="1" applyProtection="1">
      <alignment horizontal="center" vertical="center" wrapText="1"/>
      <protection hidden="1"/>
    </xf>
    <xf numFmtId="2" fontId="16" fillId="4" borderId="38" xfId="3" applyNumberFormat="1" applyFont="1" applyFill="1" applyBorder="1" applyAlignment="1" applyProtection="1">
      <alignment horizontal="center" vertical="center" wrapText="1" shrinkToFit="1"/>
      <protection hidden="1"/>
    </xf>
    <xf numFmtId="0" fontId="13" fillId="6" borderId="26" xfId="3" applyFont="1" applyFill="1" applyBorder="1" applyProtection="1">
      <protection locked="0"/>
    </xf>
    <xf numFmtId="0" fontId="13" fillId="6" borderId="28" xfId="3" applyFont="1" applyFill="1" applyBorder="1" applyProtection="1">
      <protection locked="0"/>
    </xf>
    <xf numFmtId="2" fontId="16" fillId="4" borderId="25" xfId="3" applyNumberFormat="1" applyFont="1" applyFill="1" applyBorder="1" applyAlignment="1" applyProtection="1">
      <alignment horizontal="center" vertical="center" wrapText="1"/>
      <protection hidden="1"/>
    </xf>
    <xf numFmtId="2" fontId="16" fillId="4" borderId="13" xfId="3" applyNumberFormat="1" applyFont="1" applyFill="1" applyBorder="1" applyAlignment="1" applyProtection="1">
      <alignment horizontal="center" vertical="center" wrapText="1"/>
      <protection hidden="1"/>
    </xf>
    <xf numFmtId="2" fontId="16" fillId="4" borderId="35" xfId="3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0" xfId="4" applyAlignment="1">
      <alignment horizontal="center" vertical="center" wrapText="1"/>
    </xf>
    <xf numFmtId="0" fontId="6" fillId="0" borderId="0" xfId="4" applyAlignment="1">
      <alignment horizontal="center" vertical="center" wrapText="1" shrinkToFit="1"/>
    </xf>
    <xf numFmtId="0" fontId="6" fillId="0" borderId="0" xfId="4"/>
    <xf numFmtId="0" fontId="10" fillId="0" borderId="0" xfId="4" applyFont="1" applyBorder="1" applyAlignment="1" applyProtection="1">
      <alignment horizontal="left" vertical="center" wrapText="1"/>
      <protection locked="0"/>
    </xf>
    <xf numFmtId="0" fontId="13" fillId="2" borderId="22" xfId="4" applyFont="1" applyFill="1" applyBorder="1" applyAlignment="1" applyProtection="1">
      <alignment horizontal="center" vertical="center" wrapText="1"/>
      <protection locked="0"/>
    </xf>
    <xf numFmtId="0" fontId="13" fillId="4" borderId="22" xfId="4" applyFont="1" applyFill="1" applyBorder="1" applyAlignment="1" applyProtection="1">
      <alignment horizontal="center" vertical="center" wrapText="1"/>
      <protection locked="0"/>
    </xf>
    <xf numFmtId="0" fontId="13" fillId="5" borderId="22" xfId="4" applyFont="1" applyFill="1" applyBorder="1" applyAlignment="1" applyProtection="1">
      <alignment horizontal="center" vertical="center" wrapText="1"/>
      <protection locked="0"/>
    </xf>
    <xf numFmtId="165" fontId="13" fillId="0" borderId="22" xfId="4" applyNumberFormat="1" applyFont="1" applyBorder="1" applyAlignment="1" applyProtection="1">
      <alignment horizontal="center" vertical="center" wrapText="1"/>
      <protection locked="0"/>
    </xf>
    <xf numFmtId="165" fontId="13" fillId="3" borderId="22" xfId="4" applyNumberFormat="1" applyFont="1" applyFill="1" applyBorder="1" applyAlignment="1">
      <alignment horizontal="center" vertical="center" wrapText="1"/>
    </xf>
    <xf numFmtId="165" fontId="13" fillId="3" borderId="65" xfId="4" applyNumberFormat="1" applyFont="1" applyFill="1" applyBorder="1" applyAlignment="1">
      <alignment horizontal="center" vertical="center" wrapText="1"/>
    </xf>
    <xf numFmtId="165" fontId="13" fillId="3" borderId="26" xfId="4" applyNumberFormat="1" applyFont="1" applyFill="1" applyBorder="1" applyAlignment="1">
      <alignment horizontal="center" vertical="center" wrapText="1"/>
    </xf>
    <xf numFmtId="165" fontId="13" fillId="3" borderId="66" xfId="4" applyNumberFormat="1" applyFont="1" applyFill="1" applyBorder="1" applyAlignment="1">
      <alignment horizontal="center" vertical="center" wrapText="1"/>
    </xf>
    <xf numFmtId="165" fontId="13" fillId="3" borderId="23" xfId="4" applyNumberFormat="1" applyFont="1" applyFill="1" applyBorder="1" applyAlignment="1">
      <alignment horizontal="center" vertical="center" wrapText="1"/>
    </xf>
    <xf numFmtId="0" fontId="13" fillId="6" borderId="51" xfId="4" applyFont="1" applyFill="1" applyBorder="1" applyAlignment="1" applyProtection="1">
      <alignment horizontal="center" vertical="center" wrapText="1"/>
      <protection locked="0"/>
    </xf>
    <xf numFmtId="2" fontId="13" fillId="3" borderId="51" xfId="4" applyNumberFormat="1" applyFont="1" applyFill="1" applyBorder="1" applyAlignment="1" applyProtection="1">
      <alignment horizontal="center" vertical="center" wrapText="1"/>
      <protection hidden="1"/>
    </xf>
    <xf numFmtId="2" fontId="13" fillId="3" borderId="51" xfId="4" applyNumberFormat="1" applyFont="1" applyFill="1" applyBorder="1" applyAlignment="1" applyProtection="1">
      <alignment horizontal="center" vertical="center" wrapText="1" shrinkToFit="1"/>
      <protection hidden="1"/>
    </xf>
    <xf numFmtId="0" fontId="13" fillId="7" borderId="26" xfId="4" applyFont="1" applyFill="1" applyBorder="1" applyAlignment="1" applyProtection="1">
      <alignment horizontal="center" vertical="center" wrapText="1"/>
      <protection locked="0"/>
    </xf>
    <xf numFmtId="0" fontId="13" fillId="7" borderId="26" xfId="4" applyFont="1" applyFill="1" applyBorder="1" applyAlignment="1" applyProtection="1">
      <alignment horizontal="center" vertical="center"/>
      <protection locked="0"/>
    </xf>
    <xf numFmtId="2" fontId="13" fillId="3" borderId="26" xfId="4" applyNumberFormat="1" applyFont="1" applyFill="1" applyBorder="1" applyAlignment="1" applyProtection="1">
      <alignment horizontal="center" vertical="center" wrapText="1"/>
      <protection hidden="1"/>
    </xf>
    <xf numFmtId="2" fontId="13" fillId="3" borderId="26" xfId="4" applyNumberFormat="1" applyFont="1" applyFill="1" applyBorder="1" applyAlignment="1" applyProtection="1">
      <alignment horizontal="center" vertical="center" wrapText="1" shrinkToFit="1"/>
      <protection hidden="1"/>
    </xf>
    <xf numFmtId="0" fontId="13" fillId="6" borderId="26" xfId="4" applyFont="1" applyFill="1" applyBorder="1" applyAlignment="1" applyProtection="1">
      <alignment horizontal="center" vertical="center" wrapText="1"/>
      <protection locked="0"/>
    </xf>
    <xf numFmtId="0" fontId="13" fillId="6" borderId="26" xfId="4" applyFont="1" applyFill="1" applyBorder="1" applyAlignment="1" applyProtection="1">
      <alignment horizontal="center" vertical="center"/>
      <protection locked="0"/>
    </xf>
    <xf numFmtId="0" fontId="13" fillId="7" borderId="18" xfId="4" applyFont="1" applyFill="1" applyBorder="1" applyAlignment="1" applyProtection="1">
      <alignment horizontal="center" vertical="center" wrapText="1"/>
      <protection locked="0"/>
    </xf>
    <xf numFmtId="0" fontId="13" fillId="7" borderId="18" xfId="4" applyFont="1" applyFill="1" applyBorder="1" applyAlignment="1" applyProtection="1">
      <alignment horizontal="center" vertical="center"/>
      <protection locked="0"/>
    </xf>
    <xf numFmtId="2" fontId="13" fillId="3" borderId="18" xfId="4" applyNumberFormat="1" applyFont="1" applyFill="1" applyBorder="1" applyAlignment="1" applyProtection="1">
      <alignment horizontal="center" vertical="center" wrapText="1"/>
      <protection hidden="1"/>
    </xf>
    <xf numFmtId="2" fontId="13" fillId="3" borderId="18" xfId="4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51" xfId="4" applyNumberFormat="1" applyFont="1" applyFill="1" applyBorder="1" applyAlignment="1" applyProtection="1">
      <alignment horizontal="center" vertical="center" wrapText="1"/>
      <protection hidden="1"/>
    </xf>
    <xf numFmtId="2" fontId="16" fillId="3" borderId="51" xfId="4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26" xfId="4" applyNumberFormat="1" applyFont="1" applyFill="1" applyBorder="1" applyAlignment="1" applyProtection="1">
      <alignment horizontal="center" vertical="center" wrapText="1"/>
      <protection hidden="1"/>
    </xf>
    <xf numFmtId="2" fontId="16" fillId="3" borderId="26" xfId="4" applyNumberFormat="1" applyFont="1" applyFill="1" applyBorder="1" applyAlignment="1" applyProtection="1">
      <alignment horizontal="center" vertical="center" wrapText="1" shrinkToFit="1"/>
      <protection hidden="1"/>
    </xf>
    <xf numFmtId="0" fontId="13" fillId="6" borderId="26" xfId="4" applyFont="1" applyFill="1" applyBorder="1" applyAlignment="1" applyProtection="1">
      <alignment horizontal="center"/>
      <protection locked="0"/>
    </xf>
    <xf numFmtId="0" fontId="13" fillId="7" borderId="26" xfId="4" applyFont="1" applyFill="1" applyBorder="1" applyAlignment="1" applyProtection="1">
      <alignment horizontal="center"/>
      <protection locked="0"/>
    </xf>
    <xf numFmtId="0" fontId="13" fillId="6" borderId="26" xfId="4" applyFont="1" applyFill="1" applyBorder="1" applyProtection="1">
      <protection locked="0"/>
    </xf>
    <xf numFmtId="0" fontId="13" fillId="7" borderId="18" xfId="4" applyFont="1" applyFill="1" applyBorder="1" applyProtection="1">
      <protection locked="0"/>
    </xf>
    <xf numFmtId="2" fontId="16" fillId="3" borderId="18" xfId="4" applyNumberFormat="1" applyFont="1" applyFill="1" applyBorder="1" applyAlignment="1" applyProtection="1">
      <alignment horizontal="center" vertical="center" wrapText="1"/>
      <protection hidden="1"/>
    </xf>
    <xf numFmtId="2" fontId="16" fillId="3" borderId="18" xfId="4" applyNumberFormat="1" applyFont="1" applyFill="1" applyBorder="1" applyAlignment="1" applyProtection="1">
      <alignment horizontal="center" vertical="center" wrapText="1" shrinkToFit="1"/>
      <protection hidden="1"/>
    </xf>
    <xf numFmtId="0" fontId="13" fillId="6" borderId="51" xfId="4" applyFont="1" applyFill="1" applyBorder="1" applyAlignment="1" applyProtection="1">
      <alignment horizontal="center" vertical="center"/>
      <protection locked="0"/>
    </xf>
    <xf numFmtId="165" fontId="13" fillId="3" borderId="21" xfId="4" applyNumberFormat="1" applyFont="1" applyFill="1" applyBorder="1" applyAlignment="1">
      <alignment horizontal="center" vertical="center" wrapText="1"/>
    </xf>
    <xf numFmtId="165" fontId="13" fillId="3" borderId="0" xfId="4" applyNumberFormat="1" applyFont="1" applyFill="1" applyBorder="1" applyAlignment="1">
      <alignment horizontal="center" vertical="center" wrapText="1"/>
    </xf>
    <xf numFmtId="0" fontId="13" fillId="6" borderId="13" xfId="4" applyFont="1" applyFill="1" applyBorder="1" applyAlignment="1" applyProtection="1">
      <alignment horizontal="center" vertical="center" wrapText="1"/>
      <protection locked="0"/>
    </xf>
    <xf numFmtId="0" fontId="13" fillId="6" borderId="13" xfId="4" applyFont="1" applyFill="1" applyBorder="1" applyProtection="1">
      <protection locked="0"/>
    </xf>
    <xf numFmtId="2" fontId="16" fillId="3" borderId="13" xfId="4" applyNumberFormat="1" applyFont="1" applyFill="1" applyBorder="1" applyAlignment="1" applyProtection="1">
      <alignment horizontal="center" vertical="center" wrapText="1"/>
      <protection hidden="1"/>
    </xf>
    <xf numFmtId="2" fontId="16" fillId="3" borderId="13" xfId="4" applyNumberFormat="1" applyFont="1" applyFill="1" applyBorder="1" applyAlignment="1" applyProtection="1">
      <alignment horizontal="center" vertical="center" wrapText="1" shrinkToFit="1"/>
      <protection hidden="1"/>
    </xf>
    <xf numFmtId="0" fontId="13" fillId="7" borderId="26" xfId="4" applyFont="1" applyFill="1" applyBorder="1" applyProtection="1">
      <protection locked="0"/>
    </xf>
    <xf numFmtId="0" fontId="13" fillId="6" borderId="51" xfId="4" applyFont="1" applyFill="1" applyBorder="1" applyProtection="1">
      <protection locked="0"/>
    </xf>
    <xf numFmtId="2" fontId="6" fillId="0" borderId="0" xfId="4" applyNumberFormat="1"/>
    <xf numFmtId="0" fontId="13" fillId="2" borderId="26" xfId="4" applyFont="1" applyFill="1" applyBorder="1" applyAlignment="1" applyProtection="1">
      <alignment horizontal="center" vertical="center" wrapText="1"/>
      <protection locked="0"/>
    </xf>
    <xf numFmtId="0" fontId="13" fillId="4" borderId="26" xfId="4" applyFont="1" applyFill="1" applyBorder="1" applyAlignment="1" applyProtection="1">
      <alignment horizontal="center" vertical="center" wrapText="1"/>
      <protection locked="0"/>
    </xf>
    <xf numFmtId="0" fontId="13" fillId="5" borderId="26" xfId="4" applyFont="1" applyFill="1" applyBorder="1" applyAlignment="1" applyProtection="1">
      <alignment horizontal="center" vertical="center" wrapText="1"/>
      <protection locked="0"/>
    </xf>
    <xf numFmtId="165" fontId="13" fillId="0" borderId="26" xfId="4" applyNumberFormat="1" applyFont="1" applyBorder="1" applyAlignment="1" applyProtection="1">
      <alignment horizontal="center" vertical="center" wrapText="1"/>
      <protection locked="0"/>
    </xf>
    <xf numFmtId="0" fontId="12" fillId="0" borderId="0" xfId="4" applyFont="1" applyAlignment="1">
      <alignment horizontal="center" vertical="center" wrapText="1" shrinkToFit="1"/>
    </xf>
    <xf numFmtId="0" fontId="13" fillId="2" borderId="31" xfId="4" applyFont="1" applyFill="1" applyBorder="1" applyAlignment="1" applyProtection="1">
      <alignment horizontal="center" vertical="center" wrapText="1"/>
      <protection locked="0"/>
    </xf>
    <xf numFmtId="0" fontId="13" fillId="4" borderId="31" xfId="4" applyFont="1" applyFill="1" applyBorder="1" applyAlignment="1" applyProtection="1">
      <alignment horizontal="center" vertical="center" wrapText="1"/>
      <protection locked="0"/>
    </xf>
    <xf numFmtId="0" fontId="13" fillId="5" borderId="31" xfId="4" applyFont="1" applyFill="1" applyBorder="1" applyAlignment="1" applyProtection="1">
      <alignment horizontal="center" vertical="center" wrapText="1"/>
      <protection locked="0"/>
    </xf>
    <xf numFmtId="165" fontId="13" fillId="0" borderId="31" xfId="4" applyNumberFormat="1" applyFont="1" applyBorder="1" applyAlignment="1" applyProtection="1">
      <alignment horizontal="center" vertical="center" wrapText="1"/>
      <protection locked="0"/>
    </xf>
    <xf numFmtId="165" fontId="13" fillId="3" borderId="31" xfId="4" applyNumberFormat="1" applyFont="1" applyFill="1" applyBorder="1" applyAlignment="1">
      <alignment horizontal="center" vertical="center" wrapText="1"/>
    </xf>
    <xf numFmtId="0" fontId="14" fillId="6" borderId="37" xfId="4" applyFont="1" applyFill="1" applyBorder="1" applyAlignment="1" applyProtection="1">
      <alignment horizontal="center" vertical="center" wrapText="1"/>
      <protection locked="0"/>
    </xf>
    <xf numFmtId="0" fontId="14" fillId="6" borderId="13" xfId="4" applyFont="1" applyFill="1" applyBorder="1" applyProtection="1">
      <protection locked="0"/>
    </xf>
    <xf numFmtId="0" fontId="14" fillId="6" borderId="14" xfId="4" applyFont="1" applyFill="1" applyBorder="1" applyProtection="1">
      <protection locked="0"/>
    </xf>
    <xf numFmtId="2" fontId="20" fillId="3" borderId="12" xfId="4" applyNumberFormat="1" applyFont="1" applyFill="1" applyBorder="1" applyAlignment="1" applyProtection="1">
      <alignment horizontal="center" vertical="center" wrapText="1"/>
      <protection hidden="1"/>
    </xf>
    <xf numFmtId="2" fontId="20" fillId="3" borderId="24" xfId="4" applyNumberFormat="1" applyFont="1" applyFill="1" applyBorder="1" applyAlignment="1" applyProtection="1">
      <alignment horizontal="center" vertical="center" wrapText="1"/>
      <protection hidden="1"/>
    </xf>
    <xf numFmtId="2" fontId="20" fillId="3" borderId="24" xfId="4" applyNumberFormat="1" applyFont="1" applyFill="1" applyBorder="1" applyAlignment="1" applyProtection="1">
      <alignment horizontal="center" vertical="center" wrapText="1" shrinkToFit="1"/>
      <protection hidden="1"/>
    </xf>
    <xf numFmtId="0" fontId="13" fillId="7" borderId="40" xfId="4" applyFont="1" applyFill="1" applyBorder="1" applyAlignment="1" applyProtection="1">
      <alignment horizontal="center" vertical="center" wrapText="1"/>
      <protection locked="0"/>
    </xf>
    <xf numFmtId="0" fontId="14" fillId="7" borderId="26" xfId="4" applyFont="1" applyFill="1" applyBorder="1" applyProtection="1">
      <protection locked="0"/>
    </xf>
    <xf numFmtId="0" fontId="14" fillId="7" borderId="28" xfId="4" applyFont="1" applyFill="1" applyBorder="1" applyProtection="1">
      <protection locked="0"/>
    </xf>
    <xf numFmtId="2" fontId="20" fillId="3" borderId="48" xfId="4" applyNumberFormat="1" applyFont="1" applyFill="1" applyBorder="1" applyAlignment="1" applyProtection="1">
      <alignment horizontal="center" vertical="center" wrapText="1"/>
      <protection hidden="1"/>
    </xf>
    <xf numFmtId="2" fontId="20" fillId="3" borderId="26" xfId="4" applyNumberFormat="1" applyFont="1" applyFill="1" applyBorder="1" applyAlignment="1" applyProtection="1">
      <alignment horizontal="center" vertical="center" wrapText="1"/>
      <protection hidden="1"/>
    </xf>
    <xf numFmtId="2" fontId="20" fillId="3" borderId="26" xfId="4" applyNumberFormat="1" applyFont="1" applyFill="1" applyBorder="1" applyAlignment="1" applyProtection="1">
      <alignment horizontal="center" vertical="center" wrapText="1" shrinkToFit="1"/>
      <protection hidden="1"/>
    </xf>
    <xf numFmtId="0" fontId="14" fillId="6" borderId="40" xfId="4" applyFont="1" applyFill="1" applyBorder="1" applyAlignment="1" applyProtection="1">
      <alignment horizontal="center" vertical="center" wrapText="1"/>
      <protection locked="0"/>
    </xf>
    <xf numFmtId="0" fontId="14" fillId="6" borderId="26" xfId="4" applyFont="1" applyFill="1" applyBorder="1" applyAlignment="1" applyProtection="1">
      <alignment horizontal="center" vertical="center" wrapText="1"/>
      <protection locked="0"/>
    </xf>
    <xf numFmtId="0" fontId="14" fillId="6" borderId="26" xfId="4" applyFont="1" applyFill="1" applyBorder="1" applyProtection="1">
      <protection locked="0"/>
    </xf>
    <xf numFmtId="0" fontId="14" fillId="6" borderId="28" xfId="4" applyFont="1" applyFill="1" applyBorder="1" applyProtection="1">
      <protection locked="0"/>
    </xf>
    <xf numFmtId="2" fontId="20" fillId="3" borderId="25" xfId="4" applyNumberFormat="1" applyFont="1" applyFill="1" applyBorder="1" applyAlignment="1" applyProtection="1">
      <alignment horizontal="center" vertical="center" wrapText="1"/>
      <protection hidden="1"/>
    </xf>
    <xf numFmtId="0" fontId="14" fillId="7" borderId="26" xfId="4" applyFont="1" applyFill="1" applyBorder="1" applyAlignment="1" applyProtection="1">
      <alignment horizontal="center" vertical="center" wrapText="1"/>
      <protection locked="0"/>
    </xf>
    <xf numFmtId="0" fontId="14" fillId="7" borderId="40" xfId="4" applyFont="1" applyFill="1" applyBorder="1" applyAlignment="1" applyProtection="1">
      <alignment horizontal="center" vertical="center" wrapText="1"/>
      <protection locked="0"/>
    </xf>
    <xf numFmtId="0" fontId="14" fillId="7" borderId="43" xfId="4" applyFont="1" applyFill="1" applyBorder="1" applyAlignment="1" applyProtection="1">
      <alignment horizontal="center" vertical="center" wrapText="1"/>
      <protection locked="0"/>
    </xf>
    <xf numFmtId="0" fontId="14" fillId="7" borderId="18" xfId="4" applyFont="1" applyFill="1" applyBorder="1" applyAlignment="1" applyProtection="1">
      <alignment horizontal="center" vertical="center" wrapText="1"/>
      <protection locked="0"/>
    </xf>
    <xf numFmtId="0" fontId="14" fillId="7" borderId="18" xfId="4" applyFont="1" applyFill="1" applyBorder="1" applyProtection="1">
      <protection locked="0"/>
    </xf>
    <xf numFmtId="0" fontId="14" fillId="7" borderId="19" xfId="4" applyFont="1" applyFill="1" applyBorder="1" applyProtection="1">
      <protection locked="0"/>
    </xf>
    <xf numFmtId="2" fontId="20" fillId="3" borderId="17" xfId="4" applyNumberFormat="1" applyFont="1" applyFill="1" applyBorder="1" applyAlignment="1" applyProtection="1">
      <alignment horizontal="center" vertical="center" wrapText="1"/>
      <protection hidden="1"/>
    </xf>
    <xf numFmtId="2" fontId="20" fillId="3" borderId="18" xfId="4" applyNumberFormat="1" applyFont="1" applyFill="1" applyBorder="1" applyAlignment="1" applyProtection="1">
      <alignment horizontal="center" vertical="center" wrapText="1"/>
      <protection hidden="1"/>
    </xf>
    <xf numFmtId="2" fontId="20" fillId="3" borderId="18" xfId="4" applyNumberFormat="1" applyFont="1" applyFill="1" applyBorder="1" applyAlignment="1" applyProtection="1">
      <alignment horizontal="center" vertical="center" wrapText="1" shrinkToFit="1"/>
      <protection hidden="1"/>
    </xf>
    <xf numFmtId="0" fontId="14" fillId="6" borderId="13" xfId="4" applyFont="1" applyFill="1" applyBorder="1" applyAlignment="1" applyProtection="1">
      <alignment horizontal="center" vertical="center" wrapText="1"/>
      <protection locked="0"/>
    </xf>
    <xf numFmtId="2" fontId="20" fillId="3" borderId="13" xfId="4" applyNumberFormat="1" applyFont="1" applyFill="1" applyBorder="1" applyAlignment="1" applyProtection="1">
      <alignment horizontal="center" vertical="center" wrapText="1"/>
      <protection hidden="1"/>
    </xf>
    <xf numFmtId="2" fontId="20" fillId="3" borderId="13" xfId="4" applyNumberFormat="1" applyFont="1" applyFill="1" applyBorder="1" applyAlignment="1" applyProtection="1">
      <alignment horizontal="center" vertical="center" wrapText="1" shrinkToFit="1"/>
      <protection hidden="1"/>
    </xf>
    <xf numFmtId="0" fontId="22" fillId="0" borderId="0" xfId="4" applyFont="1"/>
    <xf numFmtId="0" fontId="21" fillId="0" borderId="0" xfId="4" applyFont="1"/>
    <xf numFmtId="0" fontId="13" fillId="6" borderId="13" xfId="4" applyFont="1" applyFill="1" applyBorder="1" applyAlignment="1" applyProtection="1">
      <alignment horizontal="center" vertical="center"/>
      <protection locked="0"/>
    </xf>
    <xf numFmtId="0" fontId="13" fillId="6" borderId="18" xfId="4" applyFont="1" applyFill="1" applyBorder="1" applyAlignment="1" applyProtection="1">
      <alignment horizontal="center" vertical="center" wrapText="1"/>
      <protection locked="0"/>
    </xf>
    <xf numFmtId="0" fontId="13" fillId="6" borderId="18" xfId="4" applyFont="1" applyFill="1" applyBorder="1" applyAlignment="1" applyProtection="1">
      <alignment horizontal="center" vertical="center"/>
      <protection locked="0"/>
    </xf>
    <xf numFmtId="0" fontId="13" fillId="0" borderId="12" xfId="4" applyFont="1" applyBorder="1" applyAlignment="1" applyProtection="1">
      <alignment horizontal="center" vertical="center" wrapText="1"/>
      <protection locked="0"/>
    </xf>
    <xf numFmtId="0" fontId="13" fillId="0" borderId="13" xfId="4" applyFont="1" applyBorder="1" applyAlignment="1" applyProtection="1">
      <alignment horizontal="center" vertical="center" wrapText="1"/>
      <protection locked="0"/>
    </xf>
    <xf numFmtId="0" fontId="13" fillId="0" borderId="24" xfId="4" applyFont="1" applyBorder="1" applyAlignment="1" applyProtection="1">
      <alignment horizontal="center" vertical="center" wrapText="1"/>
      <protection locked="0"/>
    </xf>
    <xf numFmtId="2" fontId="16" fillId="3" borderId="13" xfId="4" applyNumberFormat="1" applyFont="1" applyFill="1" applyBorder="1" applyAlignment="1" applyProtection="1">
      <alignment horizontal="center" vertical="center"/>
      <protection hidden="1"/>
    </xf>
    <xf numFmtId="2" fontId="16" fillId="3" borderId="14" xfId="4" applyNumberFormat="1" applyFont="1" applyFill="1" applyBorder="1" applyAlignment="1">
      <alignment horizontal="center" vertical="center"/>
    </xf>
    <xf numFmtId="0" fontId="13" fillId="0" borderId="50" xfId="4" applyFont="1" applyBorder="1" applyAlignment="1" applyProtection="1">
      <alignment horizontal="center" vertical="center" wrapText="1"/>
      <protection locked="0"/>
    </xf>
    <xf numFmtId="0" fontId="13" fillId="0" borderId="51" xfId="4" applyFont="1" applyBorder="1" applyAlignment="1" applyProtection="1">
      <alignment horizontal="center" vertical="center" wrapText="1"/>
      <protection locked="0"/>
    </xf>
    <xf numFmtId="0" fontId="13" fillId="7" borderId="51" xfId="4" applyFont="1" applyFill="1" applyBorder="1" applyAlignment="1" applyProtection="1">
      <alignment horizontal="center" vertical="center"/>
      <protection locked="0"/>
    </xf>
    <xf numFmtId="2" fontId="16" fillId="3" borderId="51" xfId="4" applyNumberFormat="1" applyFont="1" applyFill="1" applyBorder="1" applyAlignment="1" applyProtection="1">
      <alignment horizontal="center" vertical="center"/>
      <protection hidden="1"/>
    </xf>
    <xf numFmtId="0" fontId="13" fillId="0" borderId="50" xfId="4" applyFont="1" applyBorder="1" applyAlignment="1" applyProtection="1">
      <alignment horizontal="center" vertical="center"/>
      <protection locked="0"/>
    </xf>
    <xf numFmtId="0" fontId="13" fillId="0" borderId="51" xfId="4" applyFont="1" applyBorder="1" applyAlignment="1" applyProtection="1">
      <alignment horizontal="center" vertical="center"/>
      <protection locked="0"/>
    </xf>
    <xf numFmtId="0" fontId="13" fillId="0" borderId="24" xfId="4" applyFont="1" applyBorder="1" applyAlignment="1" applyProtection="1">
      <alignment horizontal="center" vertical="center"/>
      <protection locked="0"/>
    </xf>
    <xf numFmtId="0" fontId="13" fillId="7" borderId="13" xfId="4" applyFont="1" applyFill="1" applyBorder="1" applyAlignment="1" applyProtection="1">
      <alignment horizontal="center" vertical="center"/>
      <protection locked="0"/>
    </xf>
    <xf numFmtId="0" fontId="13" fillId="7" borderId="27" xfId="4" applyFont="1" applyFill="1" applyBorder="1" applyAlignment="1" applyProtection="1">
      <alignment horizontal="center" vertical="center" wrapText="1"/>
      <protection locked="0"/>
    </xf>
    <xf numFmtId="0" fontId="13" fillId="7" borderId="27" xfId="4" applyFont="1" applyFill="1" applyBorder="1" applyAlignment="1" applyProtection="1">
      <alignment horizontal="center" vertical="center"/>
      <protection locked="0"/>
    </xf>
    <xf numFmtId="2" fontId="16" fillId="3" borderId="27" xfId="4" applyNumberFormat="1" applyFont="1" applyFill="1" applyBorder="1" applyAlignment="1" applyProtection="1">
      <alignment horizontal="center" vertical="center" wrapText="1"/>
      <protection hidden="1"/>
    </xf>
    <xf numFmtId="2" fontId="16" fillId="3" borderId="27" xfId="4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27" xfId="4" applyNumberFormat="1" applyFont="1" applyFill="1" applyBorder="1" applyAlignment="1" applyProtection="1">
      <alignment horizontal="center" vertical="center"/>
      <protection hidden="1"/>
    </xf>
    <xf numFmtId="2" fontId="16" fillId="3" borderId="34" xfId="4" applyNumberFormat="1" applyFont="1" applyFill="1" applyBorder="1" applyAlignment="1">
      <alignment horizontal="center" vertical="center"/>
    </xf>
    <xf numFmtId="2" fontId="20" fillId="3" borderId="26" xfId="3" applyNumberFormat="1" applyFont="1" applyFill="1" applyBorder="1" applyAlignment="1" applyProtection="1">
      <alignment horizontal="center" vertical="center" wrapText="1" shrinkToFit="1"/>
      <protection hidden="1"/>
    </xf>
    <xf numFmtId="2" fontId="20" fillId="3" borderId="18" xfId="3" applyNumberFormat="1" applyFont="1" applyFill="1" applyBorder="1" applyAlignment="1" applyProtection="1">
      <alignment horizontal="center" vertical="center" wrapText="1" shrinkToFit="1"/>
      <protection hidden="1"/>
    </xf>
    <xf numFmtId="2" fontId="20" fillId="3" borderId="13" xfId="3" applyNumberFormat="1" applyFont="1" applyFill="1" applyBorder="1" applyAlignment="1" applyProtection="1">
      <alignment horizontal="center" vertical="center" wrapText="1" shrinkToFit="1"/>
      <protection hidden="1"/>
    </xf>
    <xf numFmtId="2" fontId="13" fillId="3" borderId="51" xfId="2" applyNumberFormat="1" applyFont="1" applyFill="1" applyBorder="1" applyAlignment="1" applyProtection="1">
      <alignment horizontal="center" vertical="center" wrapText="1" shrinkToFit="1"/>
      <protection hidden="1"/>
    </xf>
    <xf numFmtId="2" fontId="13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2" fontId="13" fillId="3" borderId="51" xfId="2" applyNumberFormat="1" applyFont="1" applyFill="1" applyBorder="1" applyAlignment="1" applyProtection="1">
      <alignment horizontal="center" vertical="center" wrapText="1"/>
      <protection hidden="1"/>
    </xf>
    <xf numFmtId="0" fontId="13" fillId="6" borderId="51" xfId="2" applyFont="1" applyFill="1" applyBorder="1" applyAlignment="1" applyProtection="1">
      <alignment horizontal="center" vertical="center" wrapText="1"/>
      <protection locked="0"/>
    </xf>
    <xf numFmtId="0" fontId="14" fillId="0" borderId="26" xfId="3" applyFont="1" applyBorder="1"/>
    <xf numFmtId="0" fontId="14" fillId="0" borderId="13" xfId="3" applyFont="1" applyBorder="1"/>
    <xf numFmtId="0" fontId="14" fillId="0" borderId="18" xfId="3" applyFont="1" applyBorder="1"/>
    <xf numFmtId="0" fontId="5" fillId="0" borderId="0" xfId="3" applyFont="1"/>
    <xf numFmtId="0" fontId="23" fillId="0" borderId="0" xfId="3" applyFont="1" applyAlignment="1">
      <alignment horizontal="center"/>
    </xf>
    <xf numFmtId="0" fontId="17" fillId="0" borderId="0" xfId="3" applyFont="1" applyAlignment="1">
      <alignment horizontal="center"/>
    </xf>
    <xf numFmtId="2" fontId="16" fillId="3" borderId="13" xfId="2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26" xfId="2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31" xfId="2" applyNumberFormat="1" applyFont="1" applyFill="1" applyBorder="1" applyAlignment="1" applyProtection="1">
      <alignment horizontal="center" vertical="center" wrapText="1" shrinkToFit="1"/>
      <protection hidden="1"/>
    </xf>
    <xf numFmtId="0" fontId="13" fillId="6" borderId="51" xfId="2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4" borderId="38" xfId="0" applyFont="1" applyFill="1" applyBorder="1" applyAlignment="1">
      <alignment horizontal="center" vertical="center"/>
    </xf>
    <xf numFmtId="0" fontId="23" fillId="4" borderId="39" xfId="0" applyFont="1" applyFill="1" applyBorder="1" applyAlignment="1">
      <alignment horizontal="center" vertical="center"/>
    </xf>
    <xf numFmtId="0" fontId="23" fillId="4" borderId="40" xfId="0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/>
    </xf>
    <xf numFmtId="2" fontId="16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2" fontId="13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2" fontId="13" fillId="3" borderId="13" xfId="2" applyNumberFormat="1" applyFont="1" applyFill="1" applyBorder="1" applyAlignment="1" applyProtection="1">
      <alignment horizontal="center" vertical="center" wrapText="1" shrinkToFit="1"/>
      <protection hidden="1"/>
    </xf>
    <xf numFmtId="2" fontId="13" fillId="3" borderId="18" xfId="4" applyNumberFormat="1" applyFont="1" applyFill="1" applyBorder="1" applyAlignment="1" applyProtection="1">
      <alignment horizontal="center" vertical="center" wrapText="1" shrinkToFit="1"/>
      <protection hidden="1"/>
    </xf>
    <xf numFmtId="2" fontId="13" fillId="3" borderId="51" xfId="2" applyNumberFormat="1" applyFont="1" applyFill="1" applyBorder="1" applyAlignment="1" applyProtection="1">
      <alignment horizontal="center" vertical="center" wrapText="1" shrinkToFit="1"/>
      <protection hidden="1"/>
    </xf>
    <xf numFmtId="2" fontId="13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2" fontId="13" fillId="3" borderId="51" xfId="2" applyNumberFormat="1" applyFont="1" applyFill="1" applyBorder="1" applyAlignment="1" applyProtection="1">
      <alignment horizontal="center" vertical="center" wrapText="1"/>
      <protection hidden="1"/>
    </xf>
    <xf numFmtId="0" fontId="13" fillId="6" borderId="51" xfId="2" applyFont="1" applyFill="1" applyBorder="1" applyAlignment="1" applyProtection="1">
      <alignment horizontal="center" vertical="center" wrapText="1"/>
      <protection locked="0"/>
    </xf>
    <xf numFmtId="0" fontId="4" fillId="0" borderId="0" xfId="5" applyAlignment="1">
      <alignment horizontal="center" vertical="center" wrapText="1"/>
    </xf>
    <xf numFmtId="0" fontId="4" fillId="0" borderId="0" xfId="5" applyAlignment="1">
      <alignment horizontal="center" vertical="center" wrapText="1" shrinkToFit="1"/>
    </xf>
    <xf numFmtId="0" fontId="4" fillId="0" borderId="0" xfId="5"/>
    <xf numFmtId="0" fontId="10" fillId="0" borderId="0" xfId="5" applyFont="1" applyBorder="1" applyAlignment="1" applyProtection="1">
      <alignment horizontal="left" vertical="center" wrapText="1"/>
      <protection locked="0"/>
    </xf>
    <xf numFmtId="0" fontId="13" fillId="2" borderId="31" xfId="5" applyFont="1" applyFill="1" applyBorder="1" applyAlignment="1" applyProtection="1">
      <alignment horizontal="center" vertical="center" wrapText="1"/>
      <protection locked="0"/>
    </xf>
    <xf numFmtId="0" fontId="13" fillId="4" borderId="31" xfId="5" applyFont="1" applyFill="1" applyBorder="1" applyAlignment="1" applyProtection="1">
      <alignment horizontal="center" vertical="center" wrapText="1"/>
      <protection locked="0"/>
    </xf>
    <xf numFmtId="0" fontId="13" fillId="5" borderId="31" xfId="5" applyFont="1" applyFill="1" applyBorder="1" applyAlignment="1" applyProtection="1">
      <alignment horizontal="center" vertical="center" wrapText="1"/>
      <protection locked="0"/>
    </xf>
    <xf numFmtId="165" fontId="13" fillId="0" borderId="31" xfId="5" applyNumberFormat="1" applyFont="1" applyBorder="1" applyAlignment="1" applyProtection="1">
      <alignment horizontal="center" vertical="center" wrapText="1"/>
      <protection locked="0"/>
    </xf>
    <xf numFmtId="165" fontId="13" fillId="3" borderId="31" xfId="5" applyNumberFormat="1" applyFont="1" applyFill="1" applyBorder="1" applyAlignment="1">
      <alignment horizontal="center" vertical="center" wrapText="1"/>
    </xf>
    <xf numFmtId="0" fontId="13" fillId="0" borderId="52" xfId="5" applyFont="1" applyBorder="1" applyAlignment="1" applyProtection="1">
      <alignment horizontal="center" vertical="center" wrapText="1"/>
      <protection locked="0"/>
    </xf>
    <xf numFmtId="0" fontId="14" fillId="12" borderId="13" xfId="5" applyFont="1" applyFill="1" applyBorder="1" applyAlignment="1" applyProtection="1">
      <alignment horizontal="center" vertical="center" wrapText="1"/>
      <protection locked="0"/>
    </xf>
    <xf numFmtId="0" fontId="13" fillId="12" borderId="13" xfId="5" applyFont="1" applyFill="1" applyBorder="1" applyAlignment="1" applyProtection="1">
      <alignment horizontal="center" vertical="center" wrapText="1"/>
      <protection locked="0"/>
    </xf>
    <xf numFmtId="0" fontId="14" fillId="12" borderId="13" xfId="5" applyFont="1" applyFill="1" applyBorder="1" applyProtection="1">
      <protection locked="0"/>
    </xf>
    <xf numFmtId="0" fontId="14" fillId="12" borderId="14" xfId="5" applyFont="1" applyFill="1" applyBorder="1" applyProtection="1">
      <protection locked="0"/>
    </xf>
    <xf numFmtId="2" fontId="20" fillId="13" borderId="12" xfId="5" applyNumberFormat="1" applyFont="1" applyFill="1" applyBorder="1" applyAlignment="1" applyProtection="1">
      <alignment horizontal="center" vertical="center" wrapText="1"/>
      <protection hidden="1"/>
    </xf>
    <xf numFmtId="2" fontId="20" fillId="13" borderId="24" xfId="5" applyNumberFormat="1" applyFont="1" applyFill="1" applyBorder="1" applyAlignment="1" applyProtection="1">
      <alignment horizontal="center" vertical="center" wrapText="1"/>
      <protection hidden="1"/>
    </xf>
    <xf numFmtId="2" fontId="20" fillId="13" borderId="24" xfId="5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33" xfId="5" applyFont="1" applyBorder="1" applyAlignment="1" applyProtection="1">
      <alignment vertical="center" wrapText="1"/>
      <protection locked="0"/>
    </xf>
    <xf numFmtId="0" fontId="14" fillId="14" borderId="26" xfId="5" applyFont="1" applyFill="1" applyBorder="1" applyAlignment="1" applyProtection="1">
      <alignment horizontal="center" vertical="center" wrapText="1"/>
      <protection locked="0"/>
    </xf>
    <xf numFmtId="0" fontId="13" fillId="14" borderId="26" xfId="5" applyFont="1" applyFill="1" applyBorder="1" applyAlignment="1" applyProtection="1">
      <alignment horizontal="center" vertical="center" wrapText="1"/>
      <protection locked="0"/>
    </xf>
    <xf numFmtId="0" fontId="14" fillId="14" borderId="26" xfId="5" applyFont="1" applyFill="1" applyBorder="1" applyProtection="1">
      <protection locked="0"/>
    </xf>
    <xf numFmtId="0" fontId="14" fillId="14" borderId="28" xfId="5" applyFont="1" applyFill="1" applyBorder="1" applyProtection="1">
      <protection locked="0"/>
    </xf>
    <xf numFmtId="2" fontId="20" fillId="13" borderId="48" xfId="5" applyNumberFormat="1" applyFont="1" applyFill="1" applyBorder="1" applyAlignment="1" applyProtection="1">
      <alignment horizontal="center" vertical="center" wrapText="1"/>
      <protection hidden="1"/>
    </xf>
    <xf numFmtId="2" fontId="20" fillId="13" borderId="26" xfId="5" applyNumberFormat="1" applyFont="1" applyFill="1" applyBorder="1" applyAlignment="1" applyProtection="1">
      <alignment horizontal="center" vertical="center" wrapText="1"/>
      <protection hidden="1"/>
    </xf>
    <xf numFmtId="2" fontId="20" fillId="13" borderId="26" xfId="5" applyNumberFormat="1" applyFont="1" applyFill="1" applyBorder="1" applyAlignment="1" applyProtection="1">
      <alignment horizontal="center" vertical="center" wrapText="1" shrinkToFit="1"/>
      <protection hidden="1"/>
    </xf>
    <xf numFmtId="0" fontId="14" fillId="12" borderId="26" xfId="5" applyFont="1" applyFill="1" applyBorder="1" applyAlignment="1" applyProtection="1">
      <alignment horizontal="center" vertical="center" wrapText="1"/>
      <protection locked="0"/>
    </xf>
    <xf numFmtId="0" fontId="14" fillId="12" borderId="26" xfId="5" applyFont="1" applyFill="1" applyBorder="1" applyProtection="1">
      <protection locked="0"/>
    </xf>
    <xf numFmtId="0" fontId="14" fillId="12" borderId="28" xfId="5" applyFont="1" applyFill="1" applyBorder="1" applyProtection="1">
      <protection locked="0"/>
    </xf>
    <xf numFmtId="2" fontId="20" fillId="13" borderId="25" xfId="5" applyNumberFormat="1" applyFont="1" applyFill="1" applyBorder="1" applyAlignment="1" applyProtection="1">
      <alignment horizontal="center" vertical="center" wrapText="1"/>
      <protection hidden="1"/>
    </xf>
    <xf numFmtId="0" fontId="13" fillId="0" borderId="54" xfId="5" applyFont="1" applyBorder="1" applyAlignment="1" applyProtection="1">
      <alignment vertical="center" wrapText="1"/>
      <protection locked="0"/>
    </xf>
    <xf numFmtId="0" fontId="14" fillId="14" borderId="18" xfId="5" applyFont="1" applyFill="1" applyBorder="1" applyAlignment="1" applyProtection="1">
      <alignment horizontal="center" vertical="center" wrapText="1"/>
      <protection locked="0"/>
    </xf>
    <xf numFmtId="0" fontId="14" fillId="14" borderId="18" xfId="5" applyFont="1" applyFill="1" applyBorder="1" applyProtection="1">
      <protection locked="0"/>
    </xf>
    <xf numFmtId="0" fontId="14" fillId="14" borderId="19" xfId="5" applyFont="1" applyFill="1" applyBorder="1" applyProtection="1">
      <protection locked="0"/>
    </xf>
    <xf numFmtId="2" fontId="20" fillId="13" borderId="17" xfId="5" applyNumberFormat="1" applyFont="1" applyFill="1" applyBorder="1" applyAlignment="1" applyProtection="1">
      <alignment horizontal="center" vertical="center" wrapText="1"/>
      <protection hidden="1"/>
    </xf>
    <xf numFmtId="2" fontId="20" fillId="13" borderId="18" xfId="5" applyNumberFormat="1" applyFont="1" applyFill="1" applyBorder="1" applyAlignment="1" applyProtection="1">
      <alignment horizontal="center" vertical="center" wrapText="1"/>
      <protection hidden="1"/>
    </xf>
    <xf numFmtId="2" fontId="20" fillId="13" borderId="18" xfId="5" applyNumberFormat="1" applyFont="1" applyFill="1" applyBorder="1" applyAlignment="1" applyProtection="1">
      <alignment horizontal="center" vertical="center" wrapText="1" shrinkToFit="1"/>
      <protection hidden="1"/>
    </xf>
    <xf numFmtId="0" fontId="14" fillId="0" borderId="27" xfId="5" applyFont="1" applyBorder="1" applyAlignment="1" applyProtection="1">
      <alignment horizontal="center" vertical="center" wrapText="1"/>
      <protection locked="0"/>
    </xf>
    <xf numFmtId="2" fontId="20" fillId="13" borderId="13" xfId="5" applyNumberFormat="1" applyFont="1" applyFill="1" applyBorder="1" applyAlignment="1" applyProtection="1">
      <alignment horizontal="center" vertical="center" wrapText="1"/>
      <protection hidden="1"/>
    </xf>
    <xf numFmtId="2" fontId="20" fillId="13" borderId="13" xfId="5" applyNumberFormat="1" applyFont="1" applyFill="1" applyBorder="1" applyAlignment="1" applyProtection="1">
      <alignment horizontal="center" vertical="center" wrapText="1" shrinkToFit="1"/>
      <protection hidden="1"/>
    </xf>
    <xf numFmtId="0" fontId="14" fillId="0" borderId="29" xfId="5" applyFont="1" applyBorder="1" applyAlignment="1" applyProtection="1">
      <alignment horizontal="center" vertical="center" wrapText="1"/>
      <protection locked="0"/>
    </xf>
    <xf numFmtId="0" fontId="14" fillId="0" borderId="24" xfId="5" applyFont="1" applyBorder="1" applyAlignment="1" applyProtection="1">
      <alignment horizontal="center"/>
      <protection locked="0"/>
    </xf>
    <xf numFmtId="0" fontId="14" fillId="6" borderId="13" xfId="5" applyFont="1" applyFill="1" applyBorder="1" applyAlignment="1" applyProtection="1">
      <alignment horizontal="center" vertical="center" wrapText="1"/>
      <protection locked="0"/>
    </xf>
    <xf numFmtId="0" fontId="13" fillId="6" borderId="13" xfId="5" applyFont="1" applyFill="1" applyBorder="1" applyAlignment="1" applyProtection="1">
      <alignment horizontal="center" vertical="center" wrapText="1"/>
      <protection locked="0"/>
    </xf>
    <xf numFmtId="0" fontId="14" fillId="6" borderId="13" xfId="5" applyFont="1" applyFill="1" applyBorder="1" applyProtection="1">
      <protection locked="0"/>
    </xf>
    <xf numFmtId="0" fontId="14" fillId="6" borderId="14" xfId="5" applyFont="1" applyFill="1" applyBorder="1" applyProtection="1">
      <protection locked="0"/>
    </xf>
    <xf numFmtId="2" fontId="20" fillId="3" borderId="12" xfId="5" applyNumberFormat="1" applyFont="1" applyFill="1" applyBorder="1" applyAlignment="1" applyProtection="1">
      <alignment horizontal="center" vertical="center" wrapText="1"/>
      <protection hidden="1"/>
    </xf>
    <xf numFmtId="2" fontId="20" fillId="3" borderId="13" xfId="5" applyNumberFormat="1" applyFont="1" applyFill="1" applyBorder="1" applyAlignment="1" applyProtection="1">
      <alignment horizontal="center" vertical="center" wrapText="1"/>
      <protection hidden="1"/>
    </xf>
    <xf numFmtId="2" fontId="20" fillId="3" borderId="13" xfId="5" applyNumberFormat="1" applyFont="1" applyFill="1" applyBorder="1" applyAlignment="1" applyProtection="1">
      <alignment horizontal="center" vertical="center" wrapText="1" shrinkToFit="1"/>
      <protection hidden="1"/>
    </xf>
    <xf numFmtId="0" fontId="14" fillId="0" borderId="27" xfId="5" applyFont="1" applyBorder="1" applyAlignment="1" applyProtection="1">
      <alignment horizontal="center"/>
      <protection locked="0"/>
    </xf>
    <xf numFmtId="0" fontId="14" fillId="7" borderId="26" xfId="5" applyFont="1" applyFill="1" applyBorder="1" applyAlignment="1" applyProtection="1">
      <alignment horizontal="center" vertical="center" wrapText="1"/>
      <protection locked="0"/>
    </xf>
    <xf numFmtId="0" fontId="13" fillId="7" borderId="26" xfId="5" applyFont="1" applyFill="1" applyBorder="1" applyAlignment="1" applyProtection="1">
      <alignment horizontal="center" vertical="center" wrapText="1"/>
      <protection locked="0"/>
    </xf>
    <xf numFmtId="0" fontId="14" fillId="7" borderId="26" xfId="5" applyFont="1" applyFill="1" applyBorder="1" applyProtection="1">
      <protection locked="0"/>
    </xf>
    <xf numFmtId="0" fontId="14" fillId="7" borderId="28" xfId="5" applyFont="1" applyFill="1" applyBorder="1" applyProtection="1">
      <protection locked="0"/>
    </xf>
    <xf numFmtId="2" fontId="20" fillId="3" borderId="25" xfId="5" applyNumberFormat="1" applyFont="1" applyFill="1" applyBorder="1" applyAlignment="1" applyProtection="1">
      <alignment horizontal="center" vertical="center" wrapText="1"/>
      <protection hidden="1"/>
    </xf>
    <xf numFmtId="2" fontId="20" fillId="3" borderId="26" xfId="5" applyNumberFormat="1" applyFont="1" applyFill="1" applyBorder="1" applyAlignment="1" applyProtection="1">
      <alignment horizontal="center" vertical="center" wrapText="1"/>
      <protection hidden="1"/>
    </xf>
    <xf numFmtId="2" fontId="20" fillId="3" borderId="26" xfId="5" applyNumberFormat="1" applyFont="1" applyFill="1" applyBorder="1" applyAlignment="1" applyProtection="1">
      <alignment horizontal="center" vertical="center" wrapText="1" shrinkToFit="1"/>
      <protection hidden="1"/>
    </xf>
    <xf numFmtId="0" fontId="14" fillId="6" borderId="26" xfId="5" applyFont="1" applyFill="1" applyBorder="1" applyAlignment="1" applyProtection="1">
      <alignment horizontal="center" vertical="center" wrapText="1"/>
      <protection locked="0"/>
    </xf>
    <xf numFmtId="0" fontId="14" fillId="6" borderId="26" xfId="5" applyFont="1" applyFill="1" applyBorder="1" applyProtection="1">
      <protection locked="0"/>
    </xf>
    <xf numFmtId="0" fontId="14" fillId="6" borderId="28" xfId="5" applyFont="1" applyFill="1" applyBorder="1" applyProtection="1">
      <protection locked="0"/>
    </xf>
    <xf numFmtId="0" fontId="14" fillId="0" borderId="29" xfId="5" applyFont="1" applyBorder="1" applyAlignment="1" applyProtection="1">
      <alignment horizontal="center"/>
      <protection locked="0"/>
    </xf>
    <xf numFmtId="0" fontId="14" fillId="7" borderId="18" xfId="5" applyFont="1" applyFill="1" applyBorder="1" applyAlignment="1" applyProtection="1">
      <alignment horizontal="center" vertical="center" wrapText="1"/>
      <protection locked="0"/>
    </xf>
    <xf numFmtId="0" fontId="14" fillId="7" borderId="18" xfId="5" applyFont="1" applyFill="1" applyBorder="1" applyProtection="1">
      <protection locked="0"/>
    </xf>
    <xf numFmtId="0" fontId="14" fillId="7" borderId="19" xfId="5" applyFont="1" applyFill="1" applyBorder="1" applyProtection="1">
      <protection locked="0"/>
    </xf>
    <xf numFmtId="2" fontId="20" fillId="3" borderId="17" xfId="5" applyNumberFormat="1" applyFont="1" applyFill="1" applyBorder="1" applyAlignment="1" applyProtection="1">
      <alignment horizontal="center" vertical="center" wrapText="1"/>
      <protection hidden="1"/>
    </xf>
    <xf numFmtId="2" fontId="20" fillId="3" borderId="18" xfId="5" applyNumberFormat="1" applyFont="1" applyFill="1" applyBorder="1" applyAlignment="1" applyProtection="1">
      <alignment horizontal="center" vertical="center" wrapText="1"/>
      <protection hidden="1"/>
    </xf>
    <xf numFmtId="2" fontId="20" fillId="3" borderId="18" xfId="5" applyNumberFormat="1" applyFont="1" applyFill="1" applyBorder="1" applyAlignment="1" applyProtection="1">
      <alignment horizontal="center" vertical="center" wrapText="1" shrinkToFit="1"/>
      <protection hidden="1"/>
    </xf>
    <xf numFmtId="0" fontId="14" fillId="2" borderId="24" xfId="5" applyFont="1" applyFill="1" applyBorder="1" applyAlignment="1" applyProtection="1">
      <alignment horizontal="center"/>
      <protection locked="0"/>
    </xf>
    <xf numFmtId="0" fontId="14" fillId="2" borderId="27" xfId="5" applyFont="1" applyFill="1" applyBorder="1" applyAlignment="1" applyProtection="1">
      <alignment horizontal="center"/>
      <protection locked="0"/>
    </xf>
    <xf numFmtId="0" fontId="14" fillId="2" borderId="29" xfId="5" applyFont="1" applyFill="1" applyBorder="1" applyAlignment="1" applyProtection="1">
      <alignment horizontal="center"/>
      <protection locked="0"/>
    </xf>
    <xf numFmtId="0" fontId="3" fillId="0" borderId="0" xfId="2" applyFont="1" applyAlignment="1">
      <alignment vertical="center"/>
    </xf>
    <xf numFmtId="0" fontId="13" fillId="6" borderId="26" xfId="0" applyFont="1" applyFill="1" applyBorder="1" applyAlignment="1" applyProtection="1">
      <alignment horizontal="center" vertical="center" wrapText="1"/>
      <protection locked="0"/>
    </xf>
    <xf numFmtId="0" fontId="13" fillId="7" borderId="26" xfId="0" applyFont="1" applyFill="1" applyBorder="1" applyAlignment="1" applyProtection="1">
      <alignment horizontal="center" vertical="center" wrapText="1"/>
      <protection locked="0"/>
    </xf>
    <xf numFmtId="0" fontId="13" fillId="7" borderId="18" xfId="0" applyFont="1" applyFill="1" applyBorder="1" applyAlignment="1" applyProtection="1">
      <alignment horizontal="center" vertical="center" wrapText="1"/>
      <protection locked="0"/>
    </xf>
    <xf numFmtId="0" fontId="13" fillId="6" borderId="26" xfId="0" applyFont="1" applyFill="1" applyBorder="1" applyAlignment="1" applyProtection="1">
      <alignment horizontal="center" vertical="center"/>
      <protection locked="0"/>
    </xf>
    <xf numFmtId="0" fontId="13" fillId="7" borderId="26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2" fontId="13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2" fontId="20" fillId="3" borderId="26" xfId="3" applyNumberFormat="1" applyFont="1" applyFill="1" applyBorder="1" applyAlignment="1" applyProtection="1">
      <alignment horizontal="center" vertical="center" wrapText="1" shrinkToFit="1"/>
      <protection hidden="1"/>
    </xf>
    <xf numFmtId="2" fontId="20" fillId="3" borderId="18" xfId="3" applyNumberFormat="1" applyFont="1" applyFill="1" applyBorder="1" applyAlignment="1" applyProtection="1">
      <alignment horizontal="center" vertical="center" wrapText="1" shrinkToFit="1"/>
      <protection hidden="1"/>
    </xf>
    <xf numFmtId="2" fontId="20" fillId="3" borderId="13" xfId="3" applyNumberFormat="1" applyFont="1" applyFill="1" applyBorder="1" applyAlignment="1" applyProtection="1">
      <alignment horizontal="center" vertical="center" wrapText="1" shrinkToFit="1"/>
      <protection hidden="1"/>
    </xf>
    <xf numFmtId="49" fontId="13" fillId="6" borderId="13" xfId="1" applyNumberFormat="1" applyFont="1" applyFill="1" applyBorder="1" applyAlignment="1" applyProtection="1">
      <alignment horizontal="center" vertical="center" wrapText="1"/>
      <protection locked="0"/>
    </xf>
    <xf numFmtId="49" fontId="13" fillId="7" borderId="26" xfId="1" applyNumberFormat="1" applyFont="1" applyFill="1" applyBorder="1" applyAlignment="1" applyProtection="1">
      <alignment horizontal="center" vertical="center" wrapText="1"/>
      <protection locked="0"/>
    </xf>
    <xf numFmtId="49" fontId="13" fillId="6" borderId="26" xfId="1" applyNumberFormat="1" applyFont="1" applyFill="1" applyBorder="1" applyAlignment="1" applyProtection="1">
      <alignment horizontal="center" vertical="center" wrapText="1"/>
      <protection locked="0"/>
    </xf>
    <xf numFmtId="49" fontId="13" fillId="6" borderId="18" xfId="1" applyNumberFormat="1" applyFont="1" applyFill="1" applyBorder="1" applyAlignment="1" applyProtection="1">
      <alignment horizontal="center" vertical="center" wrapText="1"/>
      <protection locked="0"/>
    </xf>
    <xf numFmtId="49" fontId="13" fillId="7" borderId="18" xfId="1" applyNumberFormat="1" applyFont="1" applyFill="1" applyBorder="1" applyAlignment="1" applyProtection="1">
      <alignment horizontal="center" vertical="center" wrapText="1"/>
      <protection locked="0"/>
    </xf>
    <xf numFmtId="49" fontId="13" fillId="6" borderId="31" xfId="1" applyNumberFormat="1" applyFont="1" applyFill="1" applyBorder="1" applyAlignment="1" applyProtection="1">
      <alignment horizontal="center" vertical="center" wrapText="1"/>
      <protection locked="0"/>
    </xf>
    <xf numFmtId="49" fontId="13" fillId="7" borderId="13" xfId="1" applyNumberFormat="1" applyFont="1" applyFill="1" applyBorder="1" applyAlignment="1" applyProtection="1">
      <alignment horizontal="center" vertical="center" wrapText="1"/>
      <protection locked="0"/>
    </xf>
    <xf numFmtId="49" fontId="13" fillId="6" borderId="51" xfId="1" applyNumberFormat="1" applyFont="1" applyFill="1" applyBorder="1" applyAlignment="1" applyProtection="1">
      <alignment horizontal="center" vertical="center" wrapText="1"/>
      <protection locked="0"/>
    </xf>
    <xf numFmtId="49" fontId="13" fillId="7" borderId="51" xfId="1" applyNumberFormat="1" applyFont="1" applyFill="1" applyBorder="1" applyAlignment="1" applyProtection="1">
      <alignment horizontal="center" vertical="center" wrapText="1"/>
      <protection locked="0"/>
    </xf>
    <xf numFmtId="0" fontId="14" fillId="6" borderId="13" xfId="0" applyFont="1" applyFill="1" applyBorder="1" applyAlignment="1" applyProtection="1">
      <alignment horizontal="center" vertical="center" wrapText="1"/>
      <protection locked="0"/>
    </xf>
    <xf numFmtId="0" fontId="14" fillId="7" borderId="26" xfId="0" applyFont="1" applyFill="1" applyBorder="1" applyAlignment="1" applyProtection="1">
      <alignment horizontal="center" vertical="center" wrapText="1"/>
      <protection locked="0"/>
    </xf>
    <xf numFmtId="0" fontId="14" fillId="6" borderId="26" xfId="0" applyFont="1" applyFill="1" applyBorder="1" applyAlignment="1" applyProtection="1">
      <alignment horizontal="center" vertical="center" wrapText="1"/>
      <protection locked="0"/>
    </xf>
    <xf numFmtId="0" fontId="14" fillId="6" borderId="51" xfId="0" applyFont="1" applyFill="1" applyBorder="1" applyAlignment="1" applyProtection="1">
      <alignment horizontal="center" vertical="center" wrapText="1"/>
      <protection locked="0"/>
    </xf>
    <xf numFmtId="0" fontId="14" fillId="7" borderId="18" xfId="0" applyFont="1" applyFill="1" applyBorder="1" applyAlignment="1" applyProtection="1">
      <alignment horizontal="center" vertical="center" wrapText="1"/>
      <protection locked="0"/>
    </xf>
    <xf numFmtId="0" fontId="13" fillId="6" borderId="13" xfId="0" applyFont="1" applyFill="1" applyBorder="1" applyAlignment="1" applyProtection="1">
      <alignment horizontal="center" vertical="center" wrapText="1"/>
      <protection locked="0"/>
    </xf>
    <xf numFmtId="0" fontId="16" fillId="8" borderId="0" xfId="3" applyFont="1" applyFill="1" applyBorder="1" applyAlignment="1"/>
    <xf numFmtId="0" fontId="13" fillId="6" borderId="26" xfId="0" applyFont="1" applyFill="1" applyBorder="1" applyAlignment="1" applyProtection="1">
      <alignment horizontal="center" vertical="center" wrapText="1"/>
      <protection locked="0"/>
    </xf>
    <xf numFmtId="2" fontId="13" fillId="6" borderId="13" xfId="0" applyNumberFormat="1" applyFont="1" applyFill="1" applyBorder="1" applyAlignment="1" applyProtection="1">
      <alignment horizontal="center" vertical="center" wrapText="1"/>
      <protection locked="0"/>
    </xf>
    <xf numFmtId="2" fontId="16" fillId="3" borderId="26" xfId="4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18" xfId="4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13" xfId="4" applyNumberFormat="1" applyFont="1" applyFill="1" applyBorder="1" applyAlignment="1" applyProtection="1">
      <alignment horizontal="center" vertical="center" wrapText="1" shrinkToFit="1"/>
      <protection hidden="1"/>
    </xf>
    <xf numFmtId="2" fontId="13" fillId="3" borderId="18" xfId="4" applyNumberFormat="1" applyFont="1" applyFill="1" applyBorder="1" applyAlignment="1" applyProtection="1">
      <alignment horizontal="center" vertical="center" wrapText="1" shrinkToFit="1"/>
      <protection hidden="1"/>
    </xf>
    <xf numFmtId="0" fontId="13" fillId="6" borderId="26" xfId="0" applyFont="1" applyFill="1" applyBorder="1" applyAlignment="1" applyProtection="1">
      <alignment horizontal="center" vertical="center" wrapText="1"/>
      <protection locked="0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4" fillId="6" borderId="14" xfId="0" applyFont="1" applyFill="1" applyBorder="1" applyAlignment="1" applyProtection="1">
      <alignment horizontal="center" vertical="center" wrapText="1"/>
      <protection locked="0"/>
    </xf>
    <xf numFmtId="0" fontId="14" fillId="7" borderId="25" xfId="0" applyFont="1" applyFill="1" applyBorder="1" applyAlignment="1" applyProtection="1">
      <alignment horizontal="center" vertical="center" wrapText="1"/>
      <protection locked="0"/>
    </xf>
    <xf numFmtId="0" fontId="14" fillId="7" borderId="28" xfId="0" applyFont="1" applyFill="1" applyBorder="1" applyAlignment="1" applyProtection="1">
      <alignment horizontal="center" vertical="center" wrapText="1"/>
      <protection locked="0"/>
    </xf>
    <xf numFmtId="0" fontId="14" fillId="6" borderId="25" xfId="0" applyFont="1" applyFill="1" applyBorder="1" applyAlignment="1" applyProtection="1">
      <alignment horizontal="center" vertical="center" wrapText="1"/>
      <protection locked="0"/>
    </xf>
    <xf numFmtId="0" fontId="14" fillId="6" borderId="26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28" xfId="0" applyFont="1" applyFill="1" applyBorder="1" applyAlignment="1" applyProtection="1">
      <alignment horizontal="center" vertical="center" wrapText="1"/>
      <protection locked="0"/>
    </xf>
    <xf numFmtId="0" fontId="14" fillId="6" borderId="35" xfId="0" applyFont="1" applyFill="1" applyBorder="1" applyAlignment="1" applyProtection="1">
      <alignment horizontal="center" vertical="center" wrapText="1"/>
      <protection locked="0"/>
    </xf>
    <xf numFmtId="0" fontId="14" fillId="7" borderId="38" xfId="0" applyFont="1" applyFill="1" applyBorder="1" applyAlignment="1" applyProtection="1">
      <alignment horizontal="center" vertical="center" wrapText="1"/>
      <protection locked="0"/>
    </xf>
    <xf numFmtId="0" fontId="14" fillId="6" borderId="38" xfId="0" applyFont="1" applyFill="1" applyBorder="1" applyAlignment="1" applyProtection="1">
      <alignment horizontal="center" vertical="center" wrapText="1"/>
      <protection locked="0"/>
    </xf>
    <xf numFmtId="0" fontId="14" fillId="7" borderId="30" xfId="0" applyFont="1" applyFill="1" applyBorder="1" applyAlignment="1" applyProtection="1">
      <alignment horizontal="center" vertical="center" wrapText="1"/>
      <protection locked="0"/>
    </xf>
    <xf numFmtId="0" fontId="14" fillId="7" borderId="31" xfId="0" applyFont="1" applyFill="1" applyBorder="1" applyAlignment="1" applyProtection="1">
      <alignment horizontal="center" vertical="center" wrapText="1"/>
      <protection locked="0"/>
    </xf>
    <xf numFmtId="0" fontId="14" fillId="7" borderId="1" xfId="0" applyFont="1" applyFill="1" applyBorder="1" applyAlignment="1" applyProtection="1">
      <alignment horizontal="center" vertical="center" wrapText="1"/>
      <protection locked="0"/>
    </xf>
    <xf numFmtId="0" fontId="13" fillId="6" borderId="12" xfId="0" applyFont="1" applyFill="1" applyBorder="1" applyAlignment="1" applyProtection="1">
      <alignment horizontal="center" vertical="center" wrapText="1"/>
      <protection locked="0"/>
    </xf>
    <xf numFmtId="0" fontId="13" fillId="6" borderId="14" xfId="0" applyFont="1" applyFill="1" applyBorder="1" applyAlignment="1" applyProtection="1">
      <alignment horizontal="center" vertical="center" wrapText="1"/>
      <protection locked="0"/>
    </xf>
    <xf numFmtId="0" fontId="13" fillId="7" borderId="25" xfId="0" applyFont="1" applyFill="1" applyBorder="1" applyAlignment="1" applyProtection="1">
      <alignment horizontal="center" vertical="center" wrapText="1"/>
      <protection locked="0"/>
    </xf>
    <xf numFmtId="0" fontId="13" fillId="7" borderId="28" xfId="0" applyFont="1" applyFill="1" applyBorder="1" applyAlignment="1" applyProtection="1">
      <alignment horizontal="center" vertical="center" wrapText="1"/>
      <protection locked="0"/>
    </xf>
    <xf numFmtId="0" fontId="14" fillId="6" borderId="37" xfId="0" applyFont="1" applyFill="1" applyBorder="1" applyAlignment="1" applyProtection="1">
      <alignment horizontal="center" vertical="center" wrapText="1"/>
      <protection locked="0"/>
    </xf>
    <xf numFmtId="0" fontId="14" fillId="7" borderId="40" xfId="0" applyFont="1" applyFill="1" applyBorder="1" applyAlignment="1" applyProtection="1">
      <alignment horizontal="center" vertical="center" wrapText="1"/>
      <protection locked="0"/>
    </xf>
    <xf numFmtId="0" fontId="14" fillId="7" borderId="26" xfId="0" applyFont="1" applyFill="1" applyBorder="1" applyAlignment="1" applyProtection="1">
      <alignment horizontal="left" vertical="center" wrapText="1"/>
      <protection locked="0"/>
    </xf>
    <xf numFmtId="0" fontId="14" fillId="6" borderId="26" xfId="0" applyFont="1" applyFill="1" applyBorder="1" applyAlignment="1" applyProtection="1">
      <alignment horizontal="left" vertical="center" wrapText="1"/>
      <protection locked="0"/>
    </xf>
    <xf numFmtId="0" fontId="13" fillId="6" borderId="35" xfId="0" applyFont="1" applyFill="1" applyBorder="1" applyAlignment="1" applyProtection="1">
      <alignment horizontal="center" vertical="center" wrapText="1"/>
      <protection locked="0"/>
    </xf>
    <xf numFmtId="0" fontId="13" fillId="6" borderId="67" xfId="0" applyFont="1" applyFill="1" applyBorder="1" applyAlignment="1" applyProtection="1">
      <alignment horizontal="center" vertical="center" wrapText="1"/>
      <protection locked="0"/>
    </xf>
    <xf numFmtId="0" fontId="13" fillId="7" borderId="68" xfId="0" applyFont="1" applyFill="1" applyBorder="1" applyAlignment="1" applyProtection="1">
      <alignment horizontal="center" vertical="center" wrapText="1"/>
      <protection locked="0"/>
    </xf>
    <xf numFmtId="0" fontId="14" fillId="6" borderId="68" xfId="0" applyFont="1" applyFill="1" applyBorder="1" applyAlignment="1" applyProtection="1">
      <alignment horizontal="center" vertical="center" wrapText="1"/>
      <protection locked="0"/>
    </xf>
    <xf numFmtId="0" fontId="14" fillId="7" borderId="68" xfId="0" applyFont="1" applyFill="1" applyBorder="1" applyAlignment="1" applyProtection="1">
      <alignment horizontal="center" vertical="center" wrapText="1"/>
      <protection locked="0"/>
    </xf>
    <xf numFmtId="0" fontId="13" fillId="7" borderId="38" xfId="0" applyFont="1" applyFill="1" applyBorder="1" applyAlignment="1" applyProtection="1">
      <alignment horizontal="center" vertical="center" wrapText="1"/>
      <protection locked="0"/>
    </xf>
    <xf numFmtId="0" fontId="14" fillId="6" borderId="13" xfId="0" applyFont="1" applyFill="1" applyBorder="1" applyAlignment="1" applyProtection="1">
      <alignment horizontal="left" vertical="center" wrapText="1"/>
      <protection locked="0"/>
    </xf>
    <xf numFmtId="0" fontId="13" fillId="7" borderId="51" xfId="0" applyFont="1" applyFill="1" applyBorder="1" applyAlignment="1" applyProtection="1">
      <alignment horizontal="center" vertical="center" wrapText="1"/>
      <protection locked="0"/>
    </xf>
    <xf numFmtId="0" fontId="13" fillId="6" borderId="51" xfId="0" applyFont="1" applyFill="1" applyBorder="1" applyAlignment="1" applyProtection="1">
      <alignment horizontal="center" vertical="center" wrapText="1"/>
      <protection locked="0"/>
    </xf>
    <xf numFmtId="2" fontId="13" fillId="3" borderId="18" xfId="3" applyNumberFormat="1" applyFont="1" applyFill="1" applyBorder="1" applyAlignment="1" applyProtection="1">
      <alignment horizontal="center" vertical="center" wrapText="1"/>
      <protection hidden="1"/>
    </xf>
    <xf numFmtId="2" fontId="13" fillId="3" borderId="18" xfId="3" applyNumberFormat="1" applyFont="1" applyFill="1" applyBorder="1" applyAlignment="1" applyProtection="1">
      <alignment horizontal="center" vertical="center"/>
      <protection hidden="1"/>
    </xf>
    <xf numFmtId="2" fontId="13" fillId="3" borderId="18" xfId="3" applyNumberFormat="1" applyFont="1" applyFill="1" applyBorder="1" applyAlignment="1" applyProtection="1">
      <alignment horizontal="center" vertical="center" wrapText="1" shrinkToFit="1"/>
      <protection hidden="1"/>
    </xf>
    <xf numFmtId="2" fontId="16" fillId="4" borderId="27" xfId="3" applyNumberFormat="1" applyFont="1" applyFill="1" applyBorder="1" applyAlignment="1" applyProtection="1">
      <alignment horizontal="center" vertical="center"/>
      <protection hidden="1"/>
    </xf>
    <xf numFmtId="2" fontId="16" fillId="4" borderId="34" xfId="3" applyNumberFormat="1" applyFont="1" applyFill="1" applyBorder="1" applyAlignment="1" applyProtection="1">
      <alignment horizontal="center" vertical="center"/>
      <protection hidden="1"/>
    </xf>
    <xf numFmtId="2" fontId="16" fillId="4" borderId="33" xfId="3" applyNumberFormat="1" applyFont="1" applyFill="1" applyBorder="1" applyAlignment="1" applyProtection="1">
      <alignment horizontal="center" vertical="center"/>
      <protection hidden="1"/>
    </xf>
    <xf numFmtId="0" fontId="13" fillId="0" borderId="33" xfId="3" applyFont="1" applyBorder="1" applyAlignment="1" applyProtection="1">
      <alignment horizontal="center" vertical="center" wrapText="1"/>
      <protection locked="0"/>
    </xf>
    <xf numFmtId="0" fontId="13" fillId="0" borderId="27" xfId="3" applyFont="1" applyBorder="1" applyAlignment="1" applyProtection="1">
      <alignment horizontal="center" vertical="center" wrapText="1"/>
      <protection locked="0"/>
    </xf>
    <xf numFmtId="2" fontId="16" fillId="4" borderId="33" xfId="3" applyNumberFormat="1" applyFont="1" applyFill="1" applyBorder="1" applyAlignment="1" applyProtection="1">
      <alignment horizontal="center" vertical="center" wrapText="1" shrinkToFit="1"/>
      <protection hidden="1"/>
    </xf>
    <xf numFmtId="2" fontId="16" fillId="4" borderId="0" xfId="3" applyNumberFormat="1" applyFont="1" applyFill="1" applyBorder="1" applyAlignment="1" applyProtection="1">
      <alignment horizontal="center" vertical="center"/>
      <protection hidden="1"/>
    </xf>
    <xf numFmtId="0" fontId="13" fillId="6" borderId="26" xfId="0" applyFont="1" applyFill="1" applyBorder="1" applyAlignment="1" applyProtection="1">
      <alignment horizontal="center" vertical="center" wrapText="1"/>
      <protection locked="0"/>
    </xf>
    <xf numFmtId="0" fontId="13" fillId="7" borderId="31" xfId="0" applyFont="1" applyFill="1" applyBorder="1" applyAlignment="1" applyProtection="1">
      <alignment horizontal="center" vertical="center" wrapText="1"/>
      <protection locked="0"/>
    </xf>
    <xf numFmtId="0" fontId="13" fillId="6" borderId="31" xfId="0" applyFont="1" applyFill="1" applyBorder="1" applyAlignment="1" applyProtection="1">
      <alignment horizontal="center" vertical="center" wrapText="1"/>
      <protection locked="0"/>
    </xf>
    <xf numFmtId="0" fontId="13" fillId="7" borderId="27" xfId="0" applyFont="1" applyFill="1" applyBorder="1" applyAlignment="1" applyProtection="1">
      <alignment horizontal="center" vertical="center" wrapText="1"/>
      <protection locked="0"/>
    </xf>
    <xf numFmtId="0" fontId="13" fillId="6" borderId="18" xfId="0" applyFont="1" applyFill="1" applyBorder="1" applyAlignment="1" applyProtection="1">
      <alignment horizontal="center" vertical="center" wrapText="1"/>
      <protection locked="0"/>
    </xf>
    <xf numFmtId="0" fontId="13" fillId="7" borderId="13" xfId="0" applyFont="1" applyFill="1" applyBorder="1" applyAlignment="1" applyProtection="1">
      <alignment horizontal="center" vertical="center" wrapText="1"/>
      <protection locked="0"/>
    </xf>
    <xf numFmtId="0" fontId="13" fillId="6" borderId="29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2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9" xfId="0" applyNumberFormat="1" applyFont="1" applyBorder="1" applyAlignment="1">
      <alignment horizontal="center" vertical="center"/>
    </xf>
    <xf numFmtId="0" fontId="26" fillId="0" borderId="52" xfId="0" applyNumberFormat="1" applyFont="1" applyBorder="1" applyAlignment="1">
      <alignment horizontal="center" vertical="center"/>
    </xf>
    <xf numFmtId="0" fontId="26" fillId="0" borderId="24" xfId="0" applyNumberFormat="1" applyFont="1" applyBorder="1" applyAlignment="1">
      <alignment horizontal="center" vertical="center"/>
    </xf>
    <xf numFmtId="0" fontId="26" fillId="0" borderId="25" xfId="0" applyNumberFormat="1" applyFont="1" applyBorder="1" applyAlignment="1">
      <alignment horizontal="center" vertical="center"/>
    </xf>
    <xf numFmtId="0" fontId="26" fillId="0" borderId="26" xfId="0" applyNumberFormat="1" applyFont="1" applyBorder="1" applyAlignment="1">
      <alignment horizontal="center" vertical="center"/>
    </xf>
    <xf numFmtId="0" fontId="26" fillId="0" borderId="17" xfId="0" applyNumberFormat="1" applyFont="1" applyBorder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/>
    </xf>
    <xf numFmtId="0" fontId="26" fillId="0" borderId="52" xfId="0" applyNumberFormat="1" applyFont="1" applyBorder="1" applyAlignment="1" applyProtection="1">
      <alignment horizontal="center"/>
      <protection locked="0"/>
    </xf>
    <xf numFmtId="0" fontId="26" fillId="0" borderId="24" xfId="0" applyNumberFormat="1" applyFont="1" applyBorder="1" applyAlignment="1" applyProtection="1">
      <alignment horizontal="center"/>
      <protection locked="0"/>
    </xf>
    <xf numFmtId="0" fontId="26" fillId="0" borderId="25" xfId="0" applyNumberFormat="1" applyFont="1" applyBorder="1" applyAlignment="1" applyProtection="1">
      <alignment horizontal="center"/>
      <protection locked="0"/>
    </xf>
    <xf numFmtId="0" fontId="26" fillId="0" borderId="26" xfId="0" applyNumberFormat="1" applyFont="1" applyBorder="1" applyAlignment="1" applyProtection="1">
      <alignment horizontal="center"/>
      <protection locked="0"/>
    </xf>
    <xf numFmtId="0" fontId="26" fillId="0" borderId="54" xfId="0" applyNumberFormat="1" applyFont="1" applyBorder="1" applyAlignment="1" applyProtection="1">
      <alignment horizontal="center"/>
      <protection locked="0"/>
    </xf>
    <xf numFmtId="0" fontId="26" fillId="0" borderId="29" xfId="0" applyNumberFormat="1" applyFont="1" applyBorder="1" applyAlignment="1" applyProtection="1">
      <alignment horizontal="center"/>
      <protection locked="0"/>
    </xf>
    <xf numFmtId="0" fontId="26" fillId="0" borderId="33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26" fillId="0" borderId="25" xfId="0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34" xfId="0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26" fillId="0" borderId="50" xfId="0" applyNumberFormat="1" applyFont="1" applyBorder="1" applyAlignment="1">
      <alignment horizontal="center" vertical="center"/>
    </xf>
    <xf numFmtId="0" fontId="26" fillId="0" borderId="51" xfId="0" applyNumberFormat="1" applyFont="1" applyBorder="1" applyAlignment="1">
      <alignment horizontal="center" vertical="center"/>
    </xf>
    <xf numFmtId="0" fontId="26" fillId="0" borderId="33" xfId="0" applyNumberFormat="1" applyFont="1" applyBorder="1" applyAlignment="1">
      <alignment horizontal="center" vertical="center"/>
    </xf>
    <xf numFmtId="0" fontId="26" fillId="0" borderId="27" xfId="0" applyNumberFormat="1" applyFont="1" applyBorder="1" applyAlignment="1">
      <alignment horizontal="center" vertical="center"/>
    </xf>
    <xf numFmtId="0" fontId="26" fillId="0" borderId="30" xfId="0" applyNumberFormat="1" applyFont="1" applyBorder="1" applyAlignment="1">
      <alignment horizontal="center" vertical="center"/>
    </xf>
    <xf numFmtId="0" fontId="26" fillId="0" borderId="31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0" borderId="32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14" fillId="0" borderId="54" xfId="0" applyFont="1" applyFill="1" applyBorder="1" applyAlignment="1" applyProtection="1">
      <alignment horizontal="center" vertical="center" wrapText="1"/>
      <protection locked="0"/>
    </xf>
    <xf numFmtId="0" fontId="14" fillId="0" borderId="29" xfId="0" applyFont="1" applyFill="1" applyBorder="1" applyAlignment="1" applyProtection="1">
      <alignment horizontal="center" vertical="center" wrapText="1"/>
      <protection locked="0"/>
    </xf>
    <xf numFmtId="168" fontId="26" fillId="0" borderId="50" xfId="0" applyNumberFormat="1" applyFont="1" applyBorder="1" applyAlignment="1">
      <alignment horizontal="center" vertical="center"/>
    </xf>
    <xf numFmtId="168" fontId="26" fillId="0" borderId="51" xfId="0" applyNumberFormat="1" applyFont="1" applyBorder="1" applyAlignment="1">
      <alignment horizontal="center" vertical="center"/>
    </xf>
    <xf numFmtId="168" fontId="26" fillId="0" borderId="52" xfId="0" applyNumberFormat="1" applyFont="1" applyBorder="1" applyAlignment="1">
      <alignment horizontal="center" vertical="center"/>
    </xf>
    <xf numFmtId="168" fontId="26" fillId="0" borderId="24" xfId="0" applyNumberFormat="1" applyFont="1" applyBorder="1" applyAlignment="1">
      <alignment horizontal="center" vertical="center"/>
    </xf>
    <xf numFmtId="168" fontId="26" fillId="0" borderId="25" xfId="0" applyNumberFormat="1" applyFont="1" applyBorder="1" applyAlignment="1">
      <alignment horizontal="center" vertical="center"/>
    </xf>
    <xf numFmtId="168" fontId="26" fillId="0" borderId="26" xfId="0" applyNumberFormat="1" applyFont="1" applyBorder="1" applyAlignment="1">
      <alignment horizontal="center" vertical="center"/>
    </xf>
    <xf numFmtId="168" fontId="26" fillId="0" borderId="33" xfId="0" applyNumberFormat="1" applyFont="1" applyBorder="1" applyAlignment="1">
      <alignment horizontal="center" vertical="center"/>
    </xf>
    <xf numFmtId="168" fontId="26" fillId="0" borderId="27" xfId="0" applyNumberFormat="1" applyFont="1" applyBorder="1" applyAlignment="1">
      <alignment horizontal="center" vertical="center"/>
    </xf>
    <xf numFmtId="168" fontId="26" fillId="0" borderId="12" xfId="0" applyNumberFormat="1" applyFont="1" applyBorder="1" applyAlignment="1">
      <alignment horizontal="center" vertical="center"/>
    </xf>
    <xf numFmtId="168" fontId="26" fillId="0" borderId="13" xfId="0" applyNumberFormat="1" applyFont="1" applyBorder="1" applyAlignment="1">
      <alignment horizontal="center" vertical="center"/>
    </xf>
    <xf numFmtId="168" fontId="26" fillId="0" borderId="17" xfId="0" applyNumberFormat="1" applyFont="1" applyBorder="1" applyAlignment="1">
      <alignment horizontal="center" vertical="center"/>
    </xf>
    <xf numFmtId="168" fontId="26" fillId="0" borderId="18" xfId="0" applyNumberFormat="1" applyFont="1" applyBorder="1" applyAlignment="1">
      <alignment horizontal="center" vertical="center"/>
    </xf>
    <xf numFmtId="168" fontId="26" fillId="0" borderId="9" xfId="0" applyNumberFormat="1" applyFont="1" applyFill="1" applyBorder="1" applyAlignment="1">
      <alignment horizontal="center" vertical="center"/>
    </xf>
    <xf numFmtId="168" fontId="26" fillId="0" borderId="10" xfId="0" applyNumberFormat="1" applyFont="1" applyFill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33" xfId="0" applyNumberFormat="1" applyFont="1" applyFill="1" applyBorder="1" applyAlignment="1">
      <alignment horizontal="center" vertical="center"/>
    </xf>
    <xf numFmtId="0" fontId="26" fillId="0" borderId="27" xfId="0" applyNumberFormat="1" applyFont="1" applyFill="1" applyBorder="1" applyAlignment="1">
      <alignment horizontal="center" vertical="center"/>
    </xf>
    <xf numFmtId="0" fontId="26" fillId="0" borderId="30" xfId="0" applyNumberFormat="1" applyFont="1" applyFill="1" applyBorder="1" applyAlignment="1">
      <alignment horizontal="center" vertical="center"/>
    </xf>
    <xf numFmtId="0" fontId="26" fillId="0" borderId="31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26" fillId="0" borderId="50" xfId="0" applyNumberFormat="1" applyFont="1" applyFill="1" applyBorder="1" applyAlignment="1">
      <alignment horizontal="center" vertical="center"/>
    </xf>
    <xf numFmtId="0" fontId="26" fillId="0" borderId="51" xfId="0" applyNumberFormat="1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25" xfId="0" applyNumberFormat="1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/>
    </xf>
    <xf numFmtId="0" fontId="26" fillId="0" borderId="17" xfId="0" applyNumberFormat="1" applyFont="1" applyFill="1" applyBorder="1" applyAlignment="1">
      <alignment horizontal="center" vertical="center"/>
    </xf>
    <xf numFmtId="0" fontId="26" fillId="0" borderId="18" xfId="0" applyNumberFormat="1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8" borderId="9" xfId="0" applyFont="1" applyFill="1" applyBorder="1" applyAlignment="1" applyProtection="1">
      <alignment horizontal="center" vertical="center" wrapText="1"/>
      <protection locked="0"/>
    </xf>
    <xf numFmtId="0" fontId="26" fillId="8" borderId="10" xfId="0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14" fillId="0" borderId="35" xfId="2" applyFont="1" applyBorder="1" applyAlignment="1">
      <alignment vertical="center"/>
    </xf>
    <xf numFmtId="0" fontId="14" fillId="0" borderId="38" xfId="2" applyFont="1" applyBorder="1" applyAlignment="1">
      <alignment horizontal="center" vertical="center"/>
    </xf>
    <xf numFmtId="0" fontId="14" fillId="0" borderId="41" xfId="2" applyFont="1" applyBorder="1" applyAlignment="1">
      <alignment horizontal="center" vertical="center"/>
    </xf>
    <xf numFmtId="0" fontId="8" fillId="0" borderId="26" xfId="2" applyBorder="1" applyAlignment="1">
      <alignment vertical="center"/>
    </xf>
    <xf numFmtId="0" fontId="2" fillId="0" borderId="13" xfId="2" applyFont="1" applyBorder="1" applyAlignment="1">
      <alignment vertical="center"/>
    </xf>
    <xf numFmtId="0" fontId="2" fillId="0" borderId="14" xfId="2" applyFont="1" applyBorder="1" applyAlignment="1">
      <alignment vertical="center"/>
    </xf>
    <xf numFmtId="0" fontId="8" fillId="0" borderId="28" xfId="2" applyBorder="1" applyAlignment="1">
      <alignment vertical="center"/>
    </xf>
    <xf numFmtId="0" fontId="8" fillId="0" borderId="18" xfId="2" applyBorder="1" applyAlignment="1">
      <alignment vertical="center"/>
    </xf>
    <xf numFmtId="0" fontId="8" fillId="0" borderId="19" xfId="2" applyBorder="1" applyAlignment="1">
      <alignment vertical="center"/>
    </xf>
    <xf numFmtId="2" fontId="20" fillId="3" borderId="26" xfId="3" applyNumberFormat="1" applyFont="1" applyFill="1" applyBorder="1" applyAlignment="1" applyProtection="1">
      <alignment horizontal="center" vertical="center" wrapText="1" shrinkToFit="1"/>
      <protection hidden="1"/>
    </xf>
    <xf numFmtId="2" fontId="20" fillId="3" borderId="18" xfId="3" applyNumberFormat="1" applyFont="1" applyFill="1" applyBorder="1" applyAlignment="1" applyProtection="1">
      <alignment horizontal="center" vertical="center" wrapText="1" shrinkToFit="1"/>
      <protection hidden="1"/>
    </xf>
    <xf numFmtId="2" fontId="20" fillId="3" borderId="13" xfId="3" applyNumberFormat="1" applyFont="1" applyFill="1" applyBorder="1" applyAlignment="1" applyProtection="1">
      <alignment horizontal="center" vertical="center" wrapText="1" shrinkToFit="1"/>
      <protection hidden="1"/>
    </xf>
    <xf numFmtId="2" fontId="13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2" fontId="13" fillId="3" borderId="13" xfId="2" applyNumberFormat="1" applyFont="1" applyFill="1" applyBorder="1" applyAlignment="1" applyProtection="1">
      <alignment horizontal="center" vertical="center" wrapText="1" shrinkToFit="1"/>
      <protection hidden="1"/>
    </xf>
    <xf numFmtId="2" fontId="13" fillId="3" borderId="31" xfId="4" applyNumberFormat="1" applyFont="1" applyFill="1" applyBorder="1" applyAlignment="1" applyProtection="1">
      <alignment horizontal="center" vertical="center" wrapText="1" shrinkToFit="1"/>
      <protection hidden="1"/>
    </xf>
    <xf numFmtId="0" fontId="13" fillId="6" borderId="26" xfId="0" applyFont="1" applyFill="1" applyBorder="1" applyAlignment="1" applyProtection="1">
      <alignment horizontal="center" vertical="center" wrapText="1"/>
      <protection locked="0"/>
    </xf>
    <xf numFmtId="0" fontId="13" fillId="7" borderId="31" xfId="4" applyFont="1" applyFill="1" applyBorder="1" applyAlignment="1" applyProtection="1">
      <alignment horizontal="center" vertical="center" wrapText="1"/>
      <protection locked="0"/>
    </xf>
    <xf numFmtId="2" fontId="13" fillId="3" borderId="31" xfId="4" applyNumberFormat="1" applyFont="1" applyFill="1" applyBorder="1" applyAlignment="1" applyProtection="1">
      <alignment horizontal="center" vertical="center" wrapText="1"/>
      <protection hidden="1"/>
    </xf>
    <xf numFmtId="0" fontId="13" fillId="6" borderId="31" xfId="4" applyFont="1" applyFill="1" applyBorder="1" applyAlignment="1" applyProtection="1">
      <alignment horizontal="center" vertical="center" wrapText="1"/>
      <protection locked="0"/>
    </xf>
    <xf numFmtId="0" fontId="13" fillId="6" borderId="31" xfId="4" applyFont="1" applyFill="1" applyBorder="1" applyAlignment="1" applyProtection="1">
      <alignment horizontal="center" vertical="center"/>
      <protection locked="0"/>
    </xf>
    <xf numFmtId="0" fontId="13" fillId="6" borderId="52" xfId="0" applyFont="1" applyFill="1" applyBorder="1" applyAlignment="1" applyProtection="1">
      <alignment vertical="center" wrapText="1"/>
      <protection locked="0"/>
    </xf>
    <xf numFmtId="0" fontId="13" fillId="6" borderId="24" xfId="0" applyFont="1" applyFill="1" applyBorder="1" applyAlignment="1" applyProtection="1">
      <alignment vertical="center" wrapText="1"/>
      <protection locked="0"/>
    </xf>
    <xf numFmtId="0" fontId="13" fillId="6" borderId="53" xfId="0" applyFont="1" applyFill="1" applyBorder="1" applyAlignment="1" applyProtection="1">
      <alignment vertical="center" wrapText="1"/>
      <protection locked="0"/>
    </xf>
    <xf numFmtId="0" fontId="13" fillId="6" borderId="18" xfId="0" applyFont="1" applyFill="1" applyBorder="1" applyAlignment="1" applyProtection="1">
      <alignment vertical="center" wrapText="1"/>
      <protection locked="0"/>
    </xf>
    <xf numFmtId="0" fontId="13" fillId="6" borderId="19" xfId="0" applyFont="1" applyFill="1" applyBorder="1" applyAlignment="1" applyProtection="1">
      <alignment vertical="center" wrapText="1"/>
      <protection locked="0"/>
    </xf>
    <xf numFmtId="0" fontId="13" fillId="6" borderId="32" xfId="0" applyFont="1" applyFill="1" applyBorder="1" applyAlignment="1" applyProtection="1">
      <alignment vertical="center" wrapText="1"/>
      <protection locked="0"/>
    </xf>
    <xf numFmtId="0" fontId="13" fillId="6" borderId="43" xfId="0" applyFont="1" applyFill="1" applyBorder="1" applyAlignment="1" applyProtection="1">
      <alignment vertical="center" wrapText="1"/>
      <protection locked="0"/>
    </xf>
    <xf numFmtId="0" fontId="13" fillId="6" borderId="26" xfId="0" applyFont="1" applyFill="1" applyBorder="1" applyAlignment="1" applyProtection="1">
      <alignment vertical="center" wrapText="1"/>
      <protection locked="0"/>
    </xf>
    <xf numFmtId="0" fontId="13" fillId="2" borderId="13" xfId="4" applyFont="1" applyFill="1" applyBorder="1" applyAlignment="1" applyProtection="1">
      <alignment horizontal="center" vertical="center" wrapText="1"/>
      <protection locked="0"/>
    </xf>
    <xf numFmtId="2" fontId="16" fillId="3" borderId="51" xfId="4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51" xfId="4" applyNumberFormat="1" applyFont="1" applyFill="1" applyBorder="1" applyAlignment="1" applyProtection="1">
      <alignment horizontal="center" vertical="center"/>
      <protection hidden="1"/>
    </xf>
    <xf numFmtId="2" fontId="16" fillId="3" borderId="13" xfId="4" applyNumberFormat="1" applyFont="1" applyFill="1" applyBorder="1" applyAlignment="1" applyProtection="1">
      <alignment horizontal="center" vertical="center"/>
      <protection hidden="1"/>
    </xf>
    <xf numFmtId="0" fontId="13" fillId="0" borderId="12" xfId="4" applyFont="1" applyBorder="1" applyAlignment="1" applyProtection="1">
      <alignment horizontal="center" vertical="center" wrapText="1"/>
      <protection locked="0"/>
    </xf>
    <xf numFmtId="0" fontId="13" fillId="0" borderId="24" xfId="4" applyFont="1" applyBorder="1" applyAlignment="1" applyProtection="1">
      <alignment horizontal="center" vertical="center" wrapText="1"/>
      <protection locked="0"/>
    </xf>
    <xf numFmtId="2" fontId="16" fillId="3" borderId="13" xfId="4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14" xfId="4" applyNumberFormat="1" applyFont="1" applyFill="1" applyBorder="1" applyAlignment="1">
      <alignment horizontal="center" vertical="center"/>
    </xf>
    <xf numFmtId="0" fontId="13" fillId="0" borderId="12" xfId="4" applyFont="1" applyBorder="1" applyAlignment="1" applyProtection="1">
      <alignment horizontal="center" vertical="center"/>
      <protection locked="0"/>
    </xf>
    <xf numFmtId="0" fontId="13" fillId="0" borderId="24" xfId="4" applyFont="1" applyBorder="1" applyAlignment="1" applyProtection="1">
      <alignment horizontal="center" vertical="center"/>
      <protection locked="0"/>
    </xf>
    <xf numFmtId="0" fontId="13" fillId="0" borderId="50" xfId="4" applyFont="1" applyBorder="1" applyAlignment="1" applyProtection="1">
      <alignment horizontal="center" vertical="center"/>
      <protection locked="0"/>
    </xf>
    <xf numFmtId="0" fontId="13" fillId="0" borderId="51" xfId="4" applyFont="1" applyBorder="1" applyAlignment="1" applyProtection="1">
      <alignment horizontal="center" vertical="center"/>
      <protection locked="0"/>
    </xf>
    <xf numFmtId="0" fontId="13" fillId="0" borderId="52" xfId="4" applyFont="1" applyBorder="1" applyAlignment="1" applyProtection="1">
      <alignment horizontal="center" vertical="center"/>
      <protection locked="0"/>
    </xf>
    <xf numFmtId="2" fontId="13" fillId="3" borderId="26" xfId="4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31" xfId="4" applyNumberFormat="1" applyFont="1" applyFill="1" applyBorder="1" applyAlignment="1" applyProtection="1">
      <alignment horizontal="center" vertical="center" wrapText="1" shrinkToFit="1"/>
      <protection hidden="1"/>
    </xf>
    <xf numFmtId="2" fontId="13" fillId="3" borderId="31" xfId="3" applyNumberFormat="1" applyFont="1" applyFill="1" applyBorder="1" applyAlignment="1" applyProtection="1">
      <alignment horizontal="center" vertical="center" wrapText="1" shrinkToFit="1"/>
      <protection hidden="1"/>
    </xf>
    <xf numFmtId="2" fontId="16" fillId="4" borderId="27" xfId="3" applyNumberFormat="1" applyFont="1" applyFill="1" applyBorder="1" applyAlignment="1" applyProtection="1">
      <alignment horizontal="center" vertical="center"/>
      <protection hidden="1"/>
    </xf>
    <xf numFmtId="2" fontId="16" fillId="4" borderId="34" xfId="3" applyNumberFormat="1" applyFont="1" applyFill="1" applyBorder="1" applyAlignment="1" applyProtection="1">
      <alignment horizontal="center" vertical="center"/>
      <protection hidden="1"/>
    </xf>
    <xf numFmtId="2" fontId="16" fillId="4" borderId="33" xfId="3" applyNumberFormat="1" applyFont="1" applyFill="1" applyBorder="1" applyAlignment="1" applyProtection="1">
      <alignment horizontal="center" vertical="center"/>
      <protection hidden="1"/>
    </xf>
    <xf numFmtId="0" fontId="13" fillId="0" borderId="33" xfId="3" applyFont="1" applyBorder="1" applyAlignment="1" applyProtection="1">
      <alignment horizontal="center" vertical="center" wrapText="1"/>
      <protection locked="0"/>
    </xf>
    <xf numFmtId="0" fontId="13" fillId="0" borderId="27" xfId="3" applyFont="1" applyBorder="1" applyAlignment="1" applyProtection="1">
      <alignment horizontal="center" vertical="center" wrapText="1"/>
      <protection locked="0"/>
    </xf>
    <xf numFmtId="2" fontId="16" fillId="4" borderId="33" xfId="3" applyNumberFormat="1" applyFont="1" applyFill="1" applyBorder="1" applyAlignment="1" applyProtection="1">
      <alignment horizontal="center" vertical="center" wrapText="1" shrinkToFit="1"/>
      <protection hidden="1"/>
    </xf>
    <xf numFmtId="2" fontId="16" fillId="4" borderId="0" xfId="3" applyNumberFormat="1" applyFont="1" applyFill="1" applyBorder="1" applyAlignment="1" applyProtection="1">
      <alignment horizontal="center" vertical="center"/>
      <protection hidden="1"/>
    </xf>
    <xf numFmtId="0" fontId="13" fillId="6" borderId="26" xfId="0" applyFont="1" applyFill="1" applyBorder="1" applyAlignment="1" applyProtection="1">
      <alignment horizontal="center" vertical="center" wrapText="1"/>
      <protection locked="0"/>
    </xf>
    <xf numFmtId="0" fontId="13" fillId="2" borderId="24" xfId="4" applyFont="1" applyFill="1" applyBorder="1" applyAlignment="1" applyProtection="1">
      <alignment horizontal="center" vertical="center"/>
      <protection locked="0"/>
    </xf>
    <xf numFmtId="0" fontId="13" fillId="2" borderId="51" xfId="4" applyFont="1" applyFill="1" applyBorder="1" applyAlignment="1" applyProtection="1">
      <alignment horizontal="center" vertical="center"/>
      <protection locked="0"/>
    </xf>
    <xf numFmtId="0" fontId="13" fillId="2" borderId="13" xfId="4" applyFont="1" applyFill="1" applyBorder="1" applyAlignment="1" applyProtection="1">
      <alignment horizontal="center" vertical="center"/>
      <protection locked="0"/>
    </xf>
    <xf numFmtId="0" fontId="13" fillId="4" borderId="13" xfId="4" applyFont="1" applyFill="1" applyBorder="1" applyAlignment="1" applyProtection="1">
      <alignment horizontal="center" vertical="center"/>
      <protection locked="0"/>
    </xf>
    <xf numFmtId="2" fontId="16" fillId="3" borderId="24" xfId="4" applyNumberFormat="1" applyFont="1" applyFill="1" applyBorder="1" applyAlignment="1" applyProtection="1">
      <alignment horizontal="center" vertical="center" wrapText="1"/>
      <protection hidden="1"/>
    </xf>
    <xf numFmtId="0" fontId="13" fillId="0" borderId="26" xfId="4" applyFont="1" applyBorder="1" applyAlignment="1" applyProtection="1">
      <alignment horizontal="center" vertical="center"/>
      <protection locked="0"/>
    </xf>
    <xf numFmtId="0" fontId="13" fillId="2" borderId="26" xfId="4" applyFont="1" applyFill="1" applyBorder="1" applyAlignment="1" applyProtection="1">
      <alignment horizontal="center" vertical="center"/>
      <protection locked="0"/>
    </xf>
    <xf numFmtId="0" fontId="13" fillId="6" borderId="31" xfId="3" applyFont="1" applyFill="1" applyBorder="1" applyAlignment="1" applyProtection="1">
      <alignment horizontal="center" vertical="center" wrapText="1"/>
      <protection locked="0"/>
    </xf>
    <xf numFmtId="0" fontId="13" fillId="6" borderId="31" xfId="3" applyFont="1" applyFill="1" applyBorder="1" applyAlignment="1" applyProtection="1">
      <alignment horizontal="center" vertical="center"/>
      <protection locked="0"/>
    </xf>
    <xf numFmtId="0" fontId="6" fillId="0" borderId="0" xfId="4" applyBorder="1"/>
    <xf numFmtId="0" fontId="6" fillId="0" borderId="26" xfId="4" applyBorder="1"/>
    <xf numFmtId="0" fontId="13" fillId="6" borderId="27" xfId="4" applyFont="1" applyFill="1" applyBorder="1" applyAlignment="1" applyProtection="1">
      <alignment horizontal="center" vertical="center" wrapText="1"/>
      <protection locked="0"/>
    </xf>
    <xf numFmtId="0" fontId="13" fillId="0" borderId="26" xfId="4" applyFont="1" applyBorder="1" applyAlignment="1">
      <alignment horizontal="center" vertical="center"/>
    </xf>
    <xf numFmtId="0" fontId="13" fillId="2" borderId="26" xfId="4" applyFont="1" applyFill="1" applyBorder="1" applyAlignment="1">
      <alignment horizontal="center" vertical="center"/>
    </xf>
    <xf numFmtId="2" fontId="16" fillId="3" borderId="31" xfId="4" applyNumberFormat="1" applyFont="1" applyFill="1" applyBorder="1" applyAlignment="1" applyProtection="1">
      <alignment horizontal="center" vertical="center" wrapText="1"/>
      <protection hidden="1"/>
    </xf>
    <xf numFmtId="2" fontId="20" fillId="3" borderId="26" xfId="3" applyNumberFormat="1" applyFont="1" applyFill="1" applyBorder="1" applyAlignment="1" applyProtection="1">
      <alignment horizontal="center" vertical="center" wrapText="1" shrinkToFit="1"/>
      <protection hidden="1"/>
    </xf>
    <xf numFmtId="2" fontId="20" fillId="3" borderId="18" xfId="3" applyNumberFormat="1" applyFont="1" applyFill="1" applyBorder="1" applyAlignment="1" applyProtection="1">
      <alignment horizontal="center" vertical="center" wrapText="1" shrinkToFit="1"/>
      <protection hidden="1"/>
    </xf>
    <xf numFmtId="2" fontId="20" fillId="3" borderId="13" xfId="3" applyNumberFormat="1" applyFont="1" applyFill="1" applyBorder="1" applyAlignment="1" applyProtection="1">
      <alignment horizontal="center" vertical="center" wrapText="1" shrinkToFit="1"/>
      <protection hidden="1"/>
    </xf>
    <xf numFmtId="0" fontId="23" fillId="0" borderId="26" xfId="4" applyFont="1" applyBorder="1" applyAlignment="1">
      <alignment horizontal="center" vertical="center"/>
    </xf>
    <xf numFmtId="0" fontId="13" fillId="6" borderId="40" xfId="4" applyFont="1" applyFill="1" applyBorder="1" applyAlignment="1" applyProtection="1">
      <alignment horizontal="center" vertical="center" wrapText="1"/>
      <protection locked="0"/>
    </xf>
    <xf numFmtId="0" fontId="26" fillId="0" borderId="32" xfId="0" applyFont="1" applyBorder="1" applyAlignment="1">
      <alignment horizontal="center" vertical="center"/>
    </xf>
    <xf numFmtId="0" fontId="13" fillId="4" borderId="26" xfId="4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 wrapText="1"/>
      <protection locked="0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13" fillId="6" borderId="62" xfId="4" applyFont="1" applyFill="1" applyBorder="1" applyAlignment="1" applyProtection="1">
      <alignment horizontal="center" vertical="center" wrapText="1"/>
      <protection locked="0"/>
    </xf>
    <xf numFmtId="2" fontId="20" fillId="3" borderId="24" xfId="4" applyNumberFormat="1" applyFont="1" applyFill="1" applyBorder="1" applyAlignment="1" applyProtection="1">
      <alignment horizontal="center" vertical="center" wrapText="1" shrinkToFit="1"/>
      <protection hidden="1"/>
    </xf>
    <xf numFmtId="165" fontId="13" fillId="15" borderId="22" xfId="3" applyNumberFormat="1" applyFont="1" applyFill="1" applyBorder="1" applyAlignment="1">
      <alignment horizontal="center" vertical="center" wrapText="1"/>
    </xf>
    <xf numFmtId="165" fontId="13" fillId="15" borderId="23" xfId="3" applyNumberFormat="1" applyFont="1" applyFill="1" applyBorder="1" applyAlignment="1">
      <alignment horizontal="center" vertical="center" wrapText="1"/>
    </xf>
    <xf numFmtId="2" fontId="14" fillId="0" borderId="0" xfId="2" applyNumberFormat="1" applyFont="1"/>
    <xf numFmtId="165" fontId="6" fillId="0" borderId="0" xfId="4" applyNumberFormat="1"/>
    <xf numFmtId="0" fontId="1" fillId="0" borderId="0" xfId="4" applyFont="1"/>
    <xf numFmtId="0" fontId="13" fillId="0" borderId="7" xfId="2" applyFont="1" applyBorder="1" applyAlignment="1" applyProtection="1">
      <alignment horizontal="center" vertical="center"/>
      <protection hidden="1"/>
    </xf>
    <xf numFmtId="0" fontId="13" fillId="0" borderId="15" xfId="2" applyFont="1" applyBorder="1" applyAlignment="1" applyProtection="1">
      <alignment horizontal="center" vertical="center"/>
      <protection hidden="1"/>
    </xf>
    <xf numFmtId="0" fontId="13" fillId="0" borderId="20" xfId="2" applyFont="1" applyBorder="1" applyAlignment="1" applyProtection="1">
      <alignment horizontal="center" vertical="center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15" xfId="2" applyFont="1" applyBorder="1" applyAlignment="1" applyProtection="1">
      <alignment horizontal="center" vertical="center" wrapText="1"/>
      <protection hidden="1"/>
    </xf>
    <xf numFmtId="0" fontId="13" fillId="0" borderId="20" xfId="2" applyFont="1" applyBorder="1" applyAlignment="1" applyProtection="1">
      <alignment horizontal="center" vertical="center" wrapText="1"/>
      <protection hidden="1"/>
    </xf>
    <xf numFmtId="0" fontId="13" fillId="0" borderId="8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13" fillId="0" borderId="21" xfId="2" applyFont="1" applyBorder="1" applyAlignment="1" applyProtection="1">
      <alignment horizontal="center" vertical="center" wrapText="1"/>
      <protection hidden="1"/>
    </xf>
    <xf numFmtId="0" fontId="13" fillId="0" borderId="9" xfId="2" applyFont="1" applyBorder="1" applyAlignment="1" applyProtection="1">
      <alignment horizontal="center" vertical="center" wrapText="1"/>
      <protection hidden="1"/>
    </xf>
    <xf numFmtId="0" fontId="14" fillId="0" borderId="10" xfId="2" applyFont="1" applyBorder="1" applyAlignment="1" applyProtection="1">
      <alignment horizontal="center" vertical="center" wrapText="1"/>
      <protection hidden="1"/>
    </xf>
    <xf numFmtId="0" fontId="14" fillId="0" borderId="11" xfId="2" applyFont="1" applyBorder="1" applyAlignment="1" applyProtection="1">
      <alignment horizontal="center" vertical="center" wrapText="1"/>
      <protection hidden="1"/>
    </xf>
    <xf numFmtId="0" fontId="13" fillId="2" borderId="12" xfId="2" applyFont="1" applyFill="1" applyBorder="1" applyAlignment="1" applyProtection="1">
      <alignment horizontal="center" vertical="center" wrapText="1"/>
      <protection hidden="1"/>
    </xf>
    <xf numFmtId="0" fontId="13" fillId="2" borderId="13" xfId="2" applyFont="1" applyFill="1" applyBorder="1" applyAlignment="1" applyProtection="1">
      <alignment horizontal="center" vertical="center" wrapText="1"/>
      <protection hidden="1"/>
    </xf>
    <xf numFmtId="0" fontId="13" fillId="2" borderId="14" xfId="2" applyFont="1" applyFill="1" applyBorder="1" applyAlignment="1" applyProtection="1">
      <alignment horizontal="center" vertical="center" wrapText="1"/>
      <protection hidden="1"/>
    </xf>
    <xf numFmtId="0" fontId="13" fillId="2" borderId="17" xfId="2" applyFont="1" applyFill="1" applyBorder="1" applyAlignment="1" applyProtection="1">
      <alignment horizontal="center" vertical="center" wrapText="1"/>
      <protection hidden="1"/>
    </xf>
    <xf numFmtId="0" fontId="13" fillId="2" borderId="18" xfId="2" applyFont="1" applyFill="1" applyBorder="1" applyAlignment="1" applyProtection="1">
      <alignment horizontal="center" vertical="center" wrapText="1"/>
      <protection hidden="1"/>
    </xf>
    <xf numFmtId="0" fontId="13" fillId="2" borderId="19" xfId="2" applyFont="1" applyFill="1" applyBorder="1" applyAlignment="1" applyProtection="1">
      <alignment horizontal="center" vertical="center" wrapText="1"/>
      <protection hidden="1"/>
    </xf>
    <xf numFmtId="0" fontId="13" fillId="3" borderId="12" xfId="2" applyFont="1" applyFill="1" applyBorder="1" applyAlignment="1" applyProtection="1">
      <alignment horizontal="center" vertical="center" wrapText="1"/>
      <protection hidden="1"/>
    </xf>
    <xf numFmtId="0" fontId="13" fillId="3" borderId="13" xfId="2" applyFont="1" applyFill="1" applyBorder="1" applyAlignment="1" applyProtection="1">
      <alignment horizontal="center" vertical="center" wrapText="1"/>
      <protection hidden="1"/>
    </xf>
    <xf numFmtId="0" fontId="13" fillId="3" borderId="14" xfId="2" applyFont="1" applyFill="1" applyBorder="1" applyAlignment="1" applyProtection="1">
      <alignment horizontal="center" vertical="center" wrapText="1"/>
      <protection hidden="1"/>
    </xf>
    <xf numFmtId="0" fontId="13" fillId="3" borderId="17" xfId="2" applyFont="1" applyFill="1" applyBorder="1" applyAlignment="1" applyProtection="1">
      <alignment horizontal="center" vertical="center" wrapText="1"/>
      <protection hidden="1"/>
    </xf>
    <xf numFmtId="0" fontId="13" fillId="3" borderId="18" xfId="2" applyFont="1" applyFill="1" applyBorder="1" applyAlignment="1" applyProtection="1">
      <alignment horizontal="center" vertical="center" wrapText="1"/>
      <protection hidden="1"/>
    </xf>
    <xf numFmtId="0" fontId="13" fillId="3" borderId="19" xfId="2" applyFont="1" applyFill="1" applyBorder="1" applyAlignment="1" applyProtection="1">
      <alignment horizontal="center" vertical="center" wrapText="1"/>
      <protection hidden="1"/>
    </xf>
    <xf numFmtId="0" fontId="13" fillId="3" borderId="7" xfId="2" applyFont="1" applyFill="1" applyBorder="1" applyAlignment="1" applyProtection="1">
      <alignment horizontal="center" vertical="center" wrapText="1"/>
      <protection hidden="1"/>
    </xf>
    <xf numFmtId="0" fontId="13" fillId="3" borderId="15" xfId="2" applyFont="1" applyFill="1" applyBorder="1" applyAlignment="1" applyProtection="1">
      <alignment horizontal="center" vertical="center" wrapText="1"/>
      <protection hidden="1"/>
    </xf>
    <xf numFmtId="0" fontId="13" fillId="3" borderId="20" xfId="2" applyFont="1" applyFill="1" applyBorder="1" applyAlignment="1" applyProtection="1">
      <alignment horizontal="center" vertical="center" wrapText="1"/>
      <protection hidden="1"/>
    </xf>
    <xf numFmtId="2" fontId="16" fillId="3" borderId="13" xfId="2" applyNumberFormat="1" applyFont="1" applyFill="1" applyBorder="1" applyAlignment="1" applyProtection="1">
      <alignment horizontal="center" vertical="center"/>
      <protection hidden="1"/>
    </xf>
    <xf numFmtId="2" fontId="16" fillId="3" borderId="26" xfId="2" applyNumberFormat="1" applyFont="1" applyFill="1" applyBorder="1" applyAlignment="1" applyProtection="1">
      <alignment horizontal="center" vertical="center"/>
      <protection hidden="1"/>
    </xf>
    <xf numFmtId="2" fontId="16" fillId="3" borderId="18" xfId="2" applyNumberFormat="1" applyFont="1" applyFill="1" applyBorder="1" applyAlignment="1" applyProtection="1">
      <alignment horizontal="center" vertical="center"/>
      <protection hidden="1"/>
    </xf>
    <xf numFmtId="2" fontId="16" fillId="3" borderId="14" xfId="2" applyNumberFormat="1" applyFont="1" applyFill="1" applyBorder="1" applyAlignment="1" applyProtection="1">
      <alignment horizontal="center" vertical="center"/>
      <protection hidden="1"/>
    </xf>
    <xf numFmtId="2" fontId="16" fillId="3" borderId="28" xfId="2" applyNumberFormat="1" applyFont="1" applyFill="1" applyBorder="1" applyAlignment="1" applyProtection="1">
      <alignment horizontal="center" vertical="center"/>
      <protection hidden="1"/>
    </xf>
    <xf numFmtId="2" fontId="16" fillId="3" borderId="19" xfId="2" applyNumberFormat="1" applyFont="1" applyFill="1" applyBorder="1" applyAlignment="1" applyProtection="1">
      <alignment horizontal="center" vertical="center"/>
      <protection hidden="1"/>
    </xf>
    <xf numFmtId="0" fontId="13" fillId="3" borderId="8" xfId="2" applyFont="1" applyFill="1" applyBorder="1" applyAlignment="1" applyProtection="1">
      <alignment horizontal="center" vertical="center" wrapText="1"/>
      <protection hidden="1"/>
    </xf>
    <xf numFmtId="0" fontId="13" fillId="3" borderId="16" xfId="2" applyFont="1" applyFill="1" applyBorder="1" applyAlignment="1" applyProtection="1">
      <alignment horizontal="center" vertical="center" wrapText="1"/>
      <protection hidden="1"/>
    </xf>
    <xf numFmtId="0" fontId="13" fillId="3" borderId="21" xfId="2" applyFont="1" applyFill="1" applyBorder="1" applyAlignment="1" applyProtection="1">
      <alignment horizontal="center" vertical="center" wrapText="1"/>
      <protection hidden="1"/>
    </xf>
    <xf numFmtId="0" fontId="13" fillId="3" borderId="9" xfId="2" applyFont="1" applyFill="1" applyBorder="1" applyAlignment="1" applyProtection="1">
      <alignment horizontal="center" vertical="center" wrapText="1"/>
      <protection hidden="1"/>
    </xf>
    <xf numFmtId="0" fontId="13" fillId="3" borderId="11" xfId="2" applyFont="1" applyFill="1" applyBorder="1" applyAlignment="1" applyProtection="1">
      <alignment horizontal="center" vertical="center" wrapText="1"/>
      <protection hidden="1"/>
    </xf>
    <xf numFmtId="0" fontId="10" fillId="0" borderId="1" xfId="2" applyFont="1" applyBorder="1" applyAlignment="1" applyProtection="1">
      <alignment horizontal="left" vertical="center" wrapText="1"/>
      <protection hidden="1"/>
    </xf>
    <xf numFmtId="0" fontId="10" fillId="0" borderId="2" xfId="2" applyFont="1" applyBorder="1" applyAlignment="1" applyProtection="1">
      <alignment horizontal="left" vertical="center" wrapText="1"/>
      <protection hidden="1"/>
    </xf>
    <xf numFmtId="0" fontId="10" fillId="0" borderId="3" xfId="2" applyFont="1" applyBorder="1" applyAlignment="1" applyProtection="1">
      <alignment horizontal="left" vertical="center" wrapText="1"/>
      <protection hidden="1"/>
    </xf>
    <xf numFmtId="0" fontId="10" fillId="0" borderId="4" xfId="2" applyFont="1" applyBorder="1" applyAlignment="1" applyProtection="1">
      <alignment horizontal="left" vertical="center" wrapText="1"/>
      <protection hidden="1"/>
    </xf>
    <xf numFmtId="0" fontId="10" fillId="0" borderId="5" xfId="2" applyFont="1" applyBorder="1" applyAlignment="1" applyProtection="1">
      <alignment horizontal="left" vertical="center" wrapText="1"/>
      <protection hidden="1"/>
    </xf>
    <xf numFmtId="0" fontId="10" fillId="0" borderId="6" xfId="2" applyFont="1" applyBorder="1" applyAlignment="1" applyProtection="1">
      <alignment horizontal="left" vertical="center" wrapText="1"/>
      <protection hidden="1"/>
    </xf>
    <xf numFmtId="0" fontId="11" fillId="2" borderId="0" xfId="2" applyFont="1" applyFill="1" applyBorder="1" applyAlignment="1" applyProtection="1">
      <alignment horizontal="center" vertical="center" wrapText="1"/>
      <protection hidden="1"/>
    </xf>
    <xf numFmtId="0" fontId="12" fillId="0" borderId="0" xfId="2" applyFont="1" applyAlignment="1" applyProtection="1">
      <alignment horizontal="center" vertical="center" wrapText="1" shrinkToFit="1"/>
      <protection hidden="1"/>
    </xf>
    <xf numFmtId="0" fontId="13" fillId="0" borderId="11" xfId="2" applyFont="1" applyBorder="1" applyAlignment="1" applyProtection="1">
      <alignment horizontal="center" vertical="center" wrapText="1"/>
      <protection hidden="1"/>
    </xf>
    <xf numFmtId="0" fontId="13" fillId="0" borderId="10" xfId="2" applyFont="1" applyBorder="1" applyAlignment="1" applyProtection="1">
      <alignment horizontal="center" vertical="center" wrapText="1"/>
      <protection hidden="1"/>
    </xf>
    <xf numFmtId="164" fontId="13" fillId="0" borderId="9" xfId="2" applyNumberFormat="1" applyFont="1" applyBorder="1" applyAlignment="1" applyProtection="1">
      <alignment horizontal="center" vertical="center" wrapText="1"/>
      <protection hidden="1"/>
    </xf>
    <xf numFmtId="164" fontId="13" fillId="0" borderId="10" xfId="2" applyNumberFormat="1" applyFont="1" applyBorder="1" applyAlignment="1" applyProtection="1">
      <alignment horizontal="center" vertical="center" wrapText="1"/>
      <protection hidden="1"/>
    </xf>
    <xf numFmtId="164" fontId="13" fillId="0" borderId="11" xfId="2" applyNumberFormat="1" applyFont="1" applyBorder="1" applyAlignment="1" applyProtection="1">
      <alignment horizontal="center" vertical="center" wrapText="1"/>
      <protection hidden="1"/>
    </xf>
    <xf numFmtId="0" fontId="13" fillId="0" borderId="12" xfId="2" applyFont="1" applyBorder="1" applyAlignment="1" applyProtection="1">
      <alignment horizontal="center" vertical="center" wrapText="1"/>
      <protection hidden="1"/>
    </xf>
    <xf numFmtId="0" fontId="13" fillId="0" borderId="25" xfId="2" applyFont="1" applyBorder="1" applyAlignment="1" applyProtection="1">
      <alignment horizontal="center" vertical="center" wrapText="1"/>
      <protection hidden="1"/>
    </xf>
    <xf numFmtId="0" fontId="13" fillId="0" borderId="17" xfId="2" applyFont="1" applyBorder="1" applyAlignment="1" applyProtection="1">
      <alignment horizontal="center" vertical="center" wrapText="1"/>
      <protection hidden="1"/>
    </xf>
    <xf numFmtId="0" fontId="13" fillId="0" borderId="13" xfId="2" applyFont="1" applyBorder="1" applyAlignment="1" applyProtection="1">
      <alignment horizontal="center" vertical="center" wrapText="1"/>
      <protection hidden="1"/>
    </xf>
    <xf numFmtId="0" fontId="13" fillId="0" borderId="26" xfId="2" applyFont="1" applyBorder="1" applyAlignment="1" applyProtection="1">
      <alignment horizontal="center" vertical="center" wrapText="1"/>
      <protection hidden="1"/>
    </xf>
    <xf numFmtId="0" fontId="13" fillId="0" borderId="18" xfId="2" applyFont="1" applyBorder="1" applyAlignment="1" applyProtection="1">
      <alignment horizontal="center" vertical="center" wrapText="1"/>
      <protection hidden="1"/>
    </xf>
    <xf numFmtId="0" fontId="13" fillId="9" borderId="24" xfId="2" applyFont="1" applyFill="1" applyBorder="1" applyAlignment="1" applyProtection="1">
      <alignment horizontal="center" vertical="center" wrapText="1"/>
      <protection hidden="1"/>
    </xf>
    <xf numFmtId="0" fontId="13" fillId="9" borderId="27" xfId="2" applyFont="1" applyFill="1" applyBorder="1" applyAlignment="1" applyProtection="1">
      <alignment horizontal="center" vertical="center" wrapText="1"/>
      <protection hidden="1"/>
    </xf>
    <xf numFmtId="0" fontId="13" fillId="9" borderId="29" xfId="2" applyFont="1" applyFill="1" applyBorder="1" applyAlignment="1" applyProtection="1">
      <alignment horizontal="center" vertical="center" wrapText="1"/>
      <protection hidden="1"/>
    </xf>
    <xf numFmtId="0" fontId="13" fillId="0" borderId="24" xfId="2" applyFont="1" applyBorder="1" applyAlignment="1" applyProtection="1">
      <alignment horizontal="center" vertical="center" wrapText="1"/>
      <protection hidden="1"/>
    </xf>
    <xf numFmtId="0" fontId="13" fillId="0" borderId="27" xfId="2" applyFont="1" applyBorder="1" applyAlignment="1" applyProtection="1">
      <alignment horizontal="center" vertical="center" wrapText="1"/>
      <protection hidden="1"/>
    </xf>
    <xf numFmtId="0" fontId="13" fillId="0" borderId="29" xfId="2" applyFont="1" applyBorder="1" applyAlignment="1" applyProtection="1">
      <alignment horizontal="center" vertical="center" wrapText="1"/>
      <protection hidden="1"/>
    </xf>
    <xf numFmtId="2" fontId="16" fillId="3" borderId="13" xfId="2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26" xfId="2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2" fontId="13" fillId="0" borderId="24" xfId="2" applyNumberFormat="1" applyFont="1" applyBorder="1" applyAlignment="1" applyProtection="1">
      <alignment horizontal="center" vertical="center" wrapText="1"/>
      <protection hidden="1"/>
    </xf>
    <xf numFmtId="2" fontId="13" fillId="0" borderId="27" xfId="2" applyNumberFormat="1" applyFont="1" applyBorder="1" applyAlignment="1" applyProtection="1">
      <alignment horizontal="center" vertical="center" wrapText="1"/>
      <protection hidden="1"/>
    </xf>
    <xf numFmtId="2" fontId="13" fillId="0" borderId="29" xfId="2" applyNumberFormat="1" applyFont="1" applyBorder="1" applyAlignment="1" applyProtection="1">
      <alignment horizontal="center" vertical="center" wrapText="1"/>
      <protection hidden="1"/>
    </xf>
    <xf numFmtId="0" fontId="13" fillId="0" borderId="12" xfId="2" applyFont="1" applyBorder="1" applyAlignment="1" applyProtection="1">
      <alignment horizontal="center" vertical="center"/>
      <protection hidden="1"/>
    </xf>
    <xf numFmtId="0" fontId="13" fillId="0" borderId="25" xfId="2" applyFont="1" applyBorder="1" applyAlignment="1" applyProtection="1">
      <alignment horizontal="center" vertical="center"/>
      <protection hidden="1"/>
    </xf>
    <xf numFmtId="0" fontId="13" fillId="0" borderId="17" xfId="2" applyFont="1" applyBorder="1" applyAlignment="1" applyProtection="1">
      <alignment horizontal="center" vertical="center"/>
      <protection hidden="1"/>
    </xf>
    <xf numFmtId="0" fontId="13" fillId="0" borderId="13" xfId="2" applyFont="1" applyBorder="1" applyAlignment="1" applyProtection="1">
      <alignment horizontal="center" vertical="center"/>
      <protection hidden="1"/>
    </xf>
    <xf numFmtId="0" fontId="13" fillId="0" borderId="26" xfId="2" applyFont="1" applyBorder="1" applyAlignment="1" applyProtection="1">
      <alignment horizontal="center" vertical="center"/>
      <protection hidden="1"/>
    </xf>
    <xf numFmtId="0" fontId="13" fillId="0" borderId="18" xfId="2" applyFont="1" applyBorder="1" applyAlignment="1" applyProtection="1">
      <alignment horizontal="center" vertical="center"/>
      <protection hidden="1"/>
    </xf>
    <xf numFmtId="0" fontId="13" fillId="0" borderId="24" xfId="2" applyFont="1" applyBorder="1" applyAlignment="1" applyProtection="1">
      <alignment horizontal="center" vertical="center"/>
      <protection hidden="1"/>
    </xf>
    <xf numFmtId="0" fontId="13" fillId="0" borderId="27" xfId="2" applyFont="1" applyBorder="1" applyAlignment="1" applyProtection="1">
      <alignment horizontal="center" vertical="center"/>
      <protection hidden="1"/>
    </xf>
    <xf numFmtId="0" fontId="13" fillId="0" borderId="29" xfId="2" applyFont="1" applyBorder="1" applyAlignment="1" applyProtection="1">
      <alignment horizontal="center" vertical="center"/>
      <protection hidden="1"/>
    </xf>
    <xf numFmtId="2" fontId="16" fillId="3" borderId="27" xfId="2" applyNumberFormat="1" applyFont="1" applyFill="1" applyBorder="1" applyAlignment="1" applyProtection="1">
      <alignment horizontal="center" vertical="center"/>
      <protection hidden="1"/>
    </xf>
    <xf numFmtId="2" fontId="16" fillId="3" borderId="34" xfId="2" applyNumberFormat="1" applyFont="1" applyFill="1" applyBorder="1" applyAlignment="1" applyProtection="1">
      <alignment horizontal="center" vertical="center"/>
      <protection hidden="1"/>
    </xf>
    <xf numFmtId="0" fontId="13" fillId="0" borderId="30" xfId="2" applyFont="1" applyBorder="1" applyAlignment="1" applyProtection="1">
      <alignment horizontal="center" vertical="center"/>
      <protection hidden="1"/>
    </xf>
    <xf numFmtId="0" fontId="13" fillId="0" borderId="31" xfId="2" applyFont="1" applyBorder="1" applyAlignment="1" applyProtection="1">
      <alignment horizontal="center" vertical="center"/>
      <protection hidden="1"/>
    </xf>
    <xf numFmtId="2" fontId="16" fillId="3" borderId="31" xfId="2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31" xfId="2" applyNumberFormat="1" applyFont="1" applyFill="1" applyBorder="1" applyAlignment="1" applyProtection="1">
      <alignment horizontal="center" vertical="center"/>
      <protection hidden="1"/>
    </xf>
    <xf numFmtId="0" fontId="13" fillId="0" borderId="33" xfId="2" applyFont="1" applyBorder="1" applyAlignment="1" applyProtection="1">
      <alignment horizontal="center" vertical="center"/>
      <protection hidden="1"/>
    </xf>
    <xf numFmtId="2" fontId="16" fillId="3" borderId="27" xfId="2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32" xfId="2" applyNumberFormat="1" applyFont="1" applyFill="1" applyBorder="1" applyAlignment="1" applyProtection="1">
      <alignment horizontal="center" vertical="center"/>
      <protection hidden="1"/>
    </xf>
    <xf numFmtId="0" fontId="13" fillId="9" borderId="24" xfId="2" applyFont="1" applyFill="1" applyBorder="1" applyAlignment="1" applyProtection="1">
      <alignment horizontal="center" vertical="center"/>
      <protection hidden="1"/>
    </xf>
    <xf numFmtId="0" fontId="13" fillId="9" borderId="27" xfId="2" applyFont="1" applyFill="1" applyBorder="1" applyAlignment="1" applyProtection="1">
      <alignment horizontal="center" vertical="center"/>
      <protection hidden="1"/>
    </xf>
    <xf numFmtId="0" fontId="13" fillId="9" borderId="29" xfId="2" applyFont="1" applyFill="1" applyBorder="1" applyAlignment="1" applyProtection="1">
      <alignment horizontal="center" vertical="center"/>
      <protection hidden="1"/>
    </xf>
    <xf numFmtId="2" fontId="16" fillId="3" borderId="51" xfId="2" applyNumberFormat="1" applyFont="1" applyFill="1" applyBorder="1" applyAlignment="1" applyProtection="1">
      <alignment horizontal="center" vertical="center"/>
      <protection hidden="1"/>
    </xf>
    <xf numFmtId="2" fontId="16" fillId="3" borderId="59" xfId="2" applyNumberFormat="1" applyFont="1" applyFill="1" applyBorder="1" applyAlignment="1" applyProtection="1">
      <alignment horizontal="center" vertical="center"/>
      <protection hidden="1"/>
    </xf>
    <xf numFmtId="0" fontId="13" fillId="0" borderId="50" xfId="2" applyFont="1" applyBorder="1" applyAlignment="1" applyProtection="1">
      <alignment horizontal="center" vertical="center"/>
      <protection hidden="1"/>
    </xf>
    <xf numFmtId="0" fontId="13" fillId="0" borderId="51" xfId="2" applyFont="1" applyBorder="1" applyAlignment="1" applyProtection="1">
      <alignment horizontal="center" vertical="center"/>
      <protection hidden="1"/>
    </xf>
    <xf numFmtId="2" fontId="16" fillId="3" borderId="51" xfId="2" applyNumberFormat="1" applyFont="1" applyFill="1" applyBorder="1" applyAlignment="1" applyProtection="1">
      <alignment horizontal="center" vertical="center" wrapText="1" shrinkToFit="1"/>
      <protection hidden="1"/>
    </xf>
    <xf numFmtId="2" fontId="20" fillId="15" borderId="24" xfId="3" applyNumberFormat="1" applyFont="1" applyFill="1" applyBorder="1" applyAlignment="1" applyProtection="1">
      <alignment horizontal="center" vertical="center" wrapText="1" shrinkToFit="1"/>
      <protection hidden="1"/>
    </xf>
    <xf numFmtId="2" fontId="20" fillId="15" borderId="27" xfId="3" applyNumberFormat="1" applyFont="1" applyFill="1" applyBorder="1" applyAlignment="1" applyProtection="1">
      <alignment horizontal="center" vertical="center" wrapText="1" shrinkToFit="1"/>
      <protection hidden="1"/>
    </xf>
    <xf numFmtId="2" fontId="20" fillId="15" borderId="29" xfId="3" applyNumberFormat="1" applyFont="1" applyFill="1" applyBorder="1" applyAlignment="1" applyProtection="1">
      <alignment horizontal="center" vertical="center" wrapText="1" shrinkToFit="1"/>
      <protection hidden="1"/>
    </xf>
    <xf numFmtId="2" fontId="20" fillId="3" borderId="24" xfId="3" applyNumberFormat="1" applyFont="1" applyFill="1" applyBorder="1" applyAlignment="1" applyProtection="1">
      <alignment horizontal="center" vertical="center" wrapText="1" shrinkToFit="1"/>
      <protection hidden="1"/>
    </xf>
    <xf numFmtId="2" fontId="20" fillId="3" borderId="27" xfId="3" applyNumberFormat="1" applyFont="1" applyFill="1" applyBorder="1" applyAlignment="1" applyProtection="1">
      <alignment horizontal="center" vertical="center" wrapText="1" shrinkToFit="1"/>
      <protection hidden="1"/>
    </xf>
    <xf numFmtId="2" fontId="20" fillId="3" borderId="29" xfId="3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52" xfId="3" applyFont="1" applyBorder="1" applyAlignment="1" applyProtection="1">
      <alignment horizontal="center" vertical="center"/>
      <protection locked="0"/>
    </xf>
    <xf numFmtId="0" fontId="13" fillId="0" borderId="33" xfId="3" applyFont="1" applyBorder="1" applyAlignment="1" applyProtection="1">
      <alignment horizontal="center" vertical="center"/>
      <protection locked="0"/>
    </xf>
    <xf numFmtId="0" fontId="13" fillId="0" borderId="50" xfId="3" applyFont="1" applyBorder="1" applyAlignment="1" applyProtection="1">
      <alignment horizontal="center" vertical="center"/>
      <protection locked="0"/>
    </xf>
    <xf numFmtId="0" fontId="13" fillId="8" borderId="52" xfId="3" applyFont="1" applyFill="1" applyBorder="1" applyAlignment="1" applyProtection="1">
      <alignment horizontal="center" vertical="center"/>
      <protection locked="0"/>
    </xf>
    <xf numFmtId="0" fontId="13" fillId="8" borderId="33" xfId="3" applyFont="1" applyFill="1" applyBorder="1" applyAlignment="1" applyProtection="1">
      <alignment horizontal="center" vertical="center"/>
      <protection locked="0"/>
    </xf>
    <xf numFmtId="0" fontId="13" fillId="8" borderId="50" xfId="3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Alignment="1">
      <alignment horizontal="center"/>
    </xf>
    <xf numFmtId="0" fontId="13" fillId="0" borderId="54" xfId="3" applyFont="1" applyBorder="1" applyAlignment="1" applyProtection="1">
      <alignment horizontal="center" vertical="center"/>
      <protection locked="0"/>
    </xf>
    <xf numFmtId="0" fontId="13" fillId="0" borderId="8" xfId="3" applyFont="1" applyBorder="1" applyAlignment="1" applyProtection="1">
      <alignment horizontal="center" vertical="center"/>
      <protection locked="0"/>
    </xf>
    <xf numFmtId="0" fontId="13" fillId="0" borderId="16" xfId="3" applyFont="1" applyBorder="1" applyAlignment="1" applyProtection="1">
      <alignment horizontal="center" vertical="center"/>
      <protection locked="0"/>
    </xf>
    <xf numFmtId="0" fontId="13" fillId="0" borderId="21" xfId="3" applyFont="1" applyBorder="1" applyAlignment="1" applyProtection="1">
      <alignment horizontal="center" vertical="center"/>
      <protection locked="0"/>
    </xf>
    <xf numFmtId="0" fontId="14" fillId="8" borderId="24" xfId="3" applyFont="1" applyFill="1" applyBorder="1" applyAlignment="1" applyProtection="1">
      <alignment horizontal="center" vertical="center"/>
      <protection locked="0"/>
    </xf>
    <xf numFmtId="0" fontId="7" fillId="8" borderId="27" xfId="3" applyFill="1" applyBorder="1" applyAlignment="1">
      <alignment horizontal="center" vertical="center"/>
    </xf>
    <xf numFmtId="0" fontId="7" fillId="8" borderId="29" xfId="3" applyFill="1" applyBorder="1" applyAlignment="1">
      <alignment horizontal="center" vertical="center"/>
    </xf>
    <xf numFmtId="0" fontId="14" fillId="0" borderId="24" xfId="3" applyFont="1" applyBorder="1" applyAlignment="1" applyProtection="1">
      <alignment horizontal="center" vertical="center"/>
      <protection locked="0"/>
    </xf>
    <xf numFmtId="0" fontId="14" fillId="0" borderId="27" xfId="3" applyFont="1" applyBorder="1" applyAlignment="1" applyProtection="1">
      <alignment horizontal="center" vertical="center"/>
      <protection locked="0"/>
    </xf>
    <xf numFmtId="0" fontId="14" fillId="0" borderId="29" xfId="3" applyFont="1" applyBorder="1" applyAlignment="1" applyProtection="1">
      <alignment horizontal="center" vertical="center"/>
      <protection locked="0"/>
    </xf>
    <xf numFmtId="2" fontId="20" fillId="3" borderId="51" xfId="3" applyNumberFormat="1" applyFont="1" applyFill="1" applyBorder="1" applyAlignment="1" applyProtection="1">
      <alignment horizontal="center" vertical="center" wrapText="1" shrinkToFit="1"/>
      <protection hidden="1"/>
    </xf>
    <xf numFmtId="2" fontId="20" fillId="3" borderId="26" xfId="3" applyNumberFormat="1" applyFont="1" applyFill="1" applyBorder="1" applyAlignment="1" applyProtection="1">
      <alignment horizontal="center" vertical="center" wrapText="1" shrinkToFit="1"/>
      <protection hidden="1"/>
    </xf>
    <xf numFmtId="2" fontId="20" fillId="3" borderId="18" xfId="3" applyNumberFormat="1" applyFont="1" applyFill="1" applyBorder="1" applyAlignment="1" applyProtection="1">
      <alignment horizontal="center" vertical="center" wrapText="1" shrinkToFit="1"/>
      <protection hidden="1"/>
    </xf>
    <xf numFmtId="2" fontId="20" fillId="3" borderId="51" xfId="3" applyNumberFormat="1" applyFont="1" applyFill="1" applyBorder="1" applyAlignment="1" applyProtection="1">
      <alignment horizontal="center" vertical="center"/>
      <protection hidden="1"/>
    </xf>
    <xf numFmtId="2" fontId="20" fillId="3" borderId="26" xfId="3" applyNumberFormat="1" applyFont="1" applyFill="1" applyBorder="1" applyAlignment="1" applyProtection="1">
      <alignment horizontal="center" vertical="center"/>
      <protection hidden="1"/>
    </xf>
    <xf numFmtId="2" fontId="20" fillId="3" borderId="18" xfId="3" applyNumberFormat="1" applyFont="1" applyFill="1" applyBorder="1" applyAlignment="1" applyProtection="1">
      <alignment horizontal="center" vertical="center"/>
      <protection hidden="1"/>
    </xf>
    <xf numFmtId="2" fontId="20" fillId="3" borderId="14" xfId="3" applyNumberFormat="1" applyFont="1" applyFill="1" applyBorder="1" applyAlignment="1">
      <alignment horizontal="center" vertical="center"/>
    </xf>
    <xf numFmtId="2" fontId="20" fillId="3" borderId="28" xfId="3" applyNumberFormat="1" applyFont="1" applyFill="1" applyBorder="1" applyAlignment="1">
      <alignment horizontal="center" vertical="center"/>
    </xf>
    <xf numFmtId="2" fontId="20" fillId="3" borderId="19" xfId="3" applyNumberFormat="1" applyFont="1" applyFill="1" applyBorder="1" applyAlignment="1">
      <alignment horizontal="center" vertical="center"/>
    </xf>
    <xf numFmtId="2" fontId="20" fillId="15" borderId="13" xfId="3" applyNumberFormat="1" applyFont="1" applyFill="1" applyBorder="1" applyAlignment="1" applyProtection="1">
      <alignment horizontal="center" vertical="center"/>
      <protection hidden="1"/>
    </xf>
    <xf numFmtId="2" fontId="20" fillId="15" borderId="26" xfId="3" applyNumberFormat="1" applyFont="1" applyFill="1" applyBorder="1" applyAlignment="1" applyProtection="1">
      <alignment horizontal="center" vertical="center"/>
      <protection hidden="1"/>
    </xf>
    <xf numFmtId="2" fontId="20" fillId="15" borderId="18" xfId="3" applyNumberFormat="1" applyFont="1" applyFill="1" applyBorder="1" applyAlignment="1" applyProtection="1">
      <alignment horizontal="center" vertical="center"/>
      <protection hidden="1"/>
    </xf>
    <xf numFmtId="0" fontId="13" fillId="0" borderId="25" xfId="3" applyFont="1" applyBorder="1" applyAlignment="1" applyProtection="1">
      <alignment horizontal="center" vertical="center"/>
      <protection locked="0"/>
    </xf>
    <xf numFmtId="0" fontId="13" fillId="0" borderId="17" xfId="3" applyFont="1" applyBorder="1" applyAlignment="1" applyProtection="1">
      <alignment horizontal="center" vertical="center"/>
      <protection locked="0"/>
    </xf>
    <xf numFmtId="0" fontId="14" fillId="0" borderId="51" xfId="3" applyFont="1" applyBorder="1" applyAlignment="1" applyProtection="1">
      <alignment horizontal="center" vertical="center"/>
      <protection locked="0"/>
    </xf>
    <xf numFmtId="0" fontId="14" fillId="0" borderId="26" xfId="3" applyFont="1" applyBorder="1" applyAlignment="1" applyProtection="1">
      <alignment horizontal="center" vertical="center"/>
      <protection locked="0"/>
    </xf>
    <xf numFmtId="0" fontId="14" fillId="0" borderId="18" xfId="3" applyFont="1" applyBorder="1" applyAlignment="1" applyProtection="1">
      <alignment horizontal="center" vertical="center"/>
      <protection locked="0"/>
    </xf>
    <xf numFmtId="0" fontId="7" fillId="0" borderId="27" xfId="3" applyBorder="1" applyAlignment="1">
      <alignment horizontal="center" vertical="center"/>
    </xf>
    <xf numFmtId="0" fontId="7" fillId="0" borderId="29" xfId="3" applyBorder="1" applyAlignment="1">
      <alignment horizontal="center" vertical="center"/>
    </xf>
    <xf numFmtId="2" fontId="20" fillId="3" borderId="24" xfId="3" applyNumberFormat="1" applyFont="1" applyFill="1" applyBorder="1" applyAlignment="1" applyProtection="1">
      <alignment horizontal="center" vertical="center"/>
      <protection hidden="1"/>
    </xf>
    <xf numFmtId="2" fontId="20" fillId="3" borderId="27" xfId="3" applyNumberFormat="1" applyFont="1" applyFill="1" applyBorder="1" applyAlignment="1" applyProtection="1">
      <alignment horizontal="center" vertical="center"/>
      <protection hidden="1"/>
    </xf>
    <xf numFmtId="2" fontId="20" fillId="3" borderId="29" xfId="3" applyNumberFormat="1" applyFont="1" applyFill="1" applyBorder="1" applyAlignment="1" applyProtection="1">
      <alignment horizontal="center" vertical="center"/>
      <protection hidden="1"/>
    </xf>
    <xf numFmtId="2" fontId="20" fillId="15" borderId="24" xfId="3" applyNumberFormat="1" applyFont="1" applyFill="1" applyBorder="1" applyAlignment="1" applyProtection="1">
      <alignment horizontal="center" vertical="center"/>
      <protection hidden="1"/>
    </xf>
    <xf numFmtId="2" fontId="20" fillId="15" borderId="27" xfId="3" applyNumberFormat="1" applyFont="1" applyFill="1" applyBorder="1" applyAlignment="1" applyProtection="1">
      <alignment horizontal="center" vertical="center"/>
      <protection hidden="1"/>
    </xf>
    <xf numFmtId="2" fontId="20" fillId="15" borderId="29" xfId="3" applyNumberFormat="1" applyFont="1" applyFill="1" applyBorder="1" applyAlignment="1" applyProtection="1">
      <alignment horizontal="center" vertical="center"/>
      <protection hidden="1"/>
    </xf>
    <xf numFmtId="2" fontId="20" fillId="3" borderId="53" xfId="3" applyNumberFormat="1" applyFont="1" applyFill="1" applyBorder="1" applyAlignment="1">
      <alignment horizontal="center" vertical="center"/>
    </xf>
    <xf numFmtId="2" fontId="20" fillId="3" borderId="34" xfId="3" applyNumberFormat="1" applyFont="1" applyFill="1" applyBorder="1" applyAlignment="1">
      <alignment horizontal="center" vertical="center"/>
    </xf>
    <xf numFmtId="2" fontId="20" fillId="3" borderId="55" xfId="3" applyNumberFormat="1" applyFont="1" applyFill="1" applyBorder="1" applyAlignment="1">
      <alignment horizontal="center" vertical="center"/>
    </xf>
    <xf numFmtId="2" fontId="20" fillId="3" borderId="8" xfId="3" applyNumberFormat="1" applyFont="1" applyFill="1" applyBorder="1" applyAlignment="1">
      <alignment horizontal="center" vertical="center"/>
    </xf>
    <xf numFmtId="2" fontId="20" fillId="3" borderId="16" xfId="3" applyNumberFormat="1" applyFont="1" applyFill="1" applyBorder="1" applyAlignment="1">
      <alignment horizontal="center" vertical="center"/>
    </xf>
    <xf numFmtId="2" fontId="20" fillId="3" borderId="21" xfId="3" applyNumberFormat="1" applyFont="1" applyFill="1" applyBorder="1" applyAlignment="1">
      <alignment horizontal="center" vertical="center"/>
    </xf>
    <xf numFmtId="2" fontId="20" fillId="3" borderId="13" xfId="3" applyNumberFormat="1" applyFont="1" applyFill="1" applyBorder="1" applyAlignment="1" applyProtection="1">
      <alignment horizontal="center" vertical="center"/>
      <protection hidden="1"/>
    </xf>
    <xf numFmtId="0" fontId="13" fillId="0" borderId="50" xfId="3" applyFont="1" applyBorder="1" applyAlignment="1" applyProtection="1">
      <alignment horizontal="center" vertical="center" wrapText="1"/>
      <protection locked="0"/>
    </xf>
    <xf numFmtId="0" fontId="13" fillId="0" borderId="25" xfId="3" applyFont="1" applyBorder="1" applyAlignment="1" applyProtection="1">
      <alignment horizontal="center" vertical="center" wrapText="1"/>
      <protection locked="0"/>
    </xf>
    <xf numFmtId="0" fontId="13" fillId="0" borderId="17" xfId="3" applyFont="1" applyBorder="1" applyAlignment="1" applyProtection="1">
      <alignment horizontal="center" vertical="center" wrapText="1"/>
      <protection locked="0"/>
    </xf>
    <xf numFmtId="0" fontId="14" fillId="0" borderId="51" xfId="3" applyFont="1" applyBorder="1" applyAlignment="1" applyProtection="1">
      <alignment horizontal="center" vertical="center" wrapText="1"/>
      <protection locked="0"/>
    </xf>
    <xf numFmtId="0" fontId="14" fillId="0" borderId="26" xfId="3" applyFont="1" applyBorder="1" applyAlignment="1" applyProtection="1">
      <alignment horizontal="center" vertical="center" wrapText="1"/>
      <protection locked="0"/>
    </xf>
    <xf numFmtId="0" fontId="14" fillId="0" borderId="18" xfId="3" applyFont="1" applyBorder="1" applyAlignment="1" applyProtection="1">
      <alignment horizontal="center" vertical="center" wrapText="1"/>
      <protection locked="0"/>
    </xf>
    <xf numFmtId="0" fontId="14" fillId="0" borderId="24" xfId="3" applyFont="1" applyBorder="1" applyAlignment="1" applyProtection="1">
      <alignment horizontal="center" vertical="center" wrapText="1"/>
      <protection locked="0"/>
    </xf>
    <xf numFmtId="0" fontId="14" fillId="0" borderId="27" xfId="3" applyFont="1" applyBorder="1" applyAlignment="1" applyProtection="1">
      <alignment horizontal="center" vertical="center" wrapText="1"/>
      <protection locked="0"/>
    </xf>
    <xf numFmtId="0" fontId="14" fillId="0" borderId="29" xfId="3" applyFont="1" applyBorder="1" applyAlignment="1" applyProtection="1">
      <alignment horizontal="center" vertical="center" wrapText="1"/>
      <protection locked="0"/>
    </xf>
    <xf numFmtId="0" fontId="13" fillId="0" borderId="12" xfId="3" applyFont="1" applyBorder="1" applyAlignment="1" applyProtection="1">
      <alignment horizontal="center" vertical="center" wrapText="1"/>
      <protection locked="0"/>
    </xf>
    <xf numFmtId="2" fontId="20" fillId="3" borderId="13" xfId="3" applyNumberFormat="1" applyFont="1" applyFill="1" applyBorder="1" applyAlignment="1" applyProtection="1">
      <alignment horizontal="center" vertical="center" wrapText="1" shrinkToFit="1"/>
      <protection hidden="1"/>
    </xf>
    <xf numFmtId="0" fontId="10" fillId="0" borderId="1" xfId="3" applyFont="1" applyBorder="1" applyAlignment="1" applyProtection="1">
      <alignment horizontal="left" vertical="center" wrapText="1"/>
      <protection locked="0"/>
    </xf>
    <xf numFmtId="0" fontId="10" fillId="0" borderId="2" xfId="3" applyFont="1" applyBorder="1" applyAlignment="1" applyProtection="1">
      <alignment horizontal="left" vertical="center" wrapText="1"/>
      <protection locked="0"/>
    </xf>
    <xf numFmtId="0" fontId="10" fillId="0" borderId="3" xfId="3" applyFont="1" applyBorder="1" applyAlignment="1" applyProtection="1">
      <alignment horizontal="left" vertical="center" wrapText="1"/>
      <protection locked="0"/>
    </xf>
    <xf numFmtId="0" fontId="10" fillId="0" borderId="4" xfId="3" applyFont="1" applyBorder="1" applyAlignment="1" applyProtection="1">
      <alignment horizontal="left" vertical="center" wrapText="1"/>
      <protection locked="0"/>
    </xf>
    <xf numFmtId="0" fontId="10" fillId="0" borderId="5" xfId="3" applyFont="1" applyBorder="1" applyAlignment="1" applyProtection="1">
      <alignment horizontal="left" vertical="center" wrapText="1"/>
      <protection locked="0"/>
    </xf>
    <xf numFmtId="0" fontId="10" fillId="0" borderId="6" xfId="3" applyFont="1" applyBorder="1" applyAlignment="1" applyProtection="1">
      <alignment horizontal="left" vertical="center" wrapText="1"/>
      <protection locked="0"/>
    </xf>
    <xf numFmtId="0" fontId="11" fillId="2" borderId="0" xfId="3" applyFont="1" applyFill="1" applyBorder="1" applyAlignment="1" applyProtection="1">
      <alignment horizontal="center" vertical="center" wrapText="1"/>
      <protection locked="0"/>
    </xf>
    <xf numFmtId="0" fontId="12" fillId="0" borderId="0" xfId="3" applyFont="1" applyAlignment="1">
      <alignment horizontal="center" vertical="center" wrapText="1" shrinkToFit="1"/>
    </xf>
    <xf numFmtId="0" fontId="13" fillId="0" borderId="9" xfId="3" applyFont="1" applyBorder="1" applyAlignment="1" applyProtection="1">
      <alignment horizontal="center" vertical="center" wrapText="1"/>
      <protection locked="0"/>
    </xf>
    <xf numFmtId="0" fontId="13" fillId="0" borderId="11" xfId="3" applyFont="1" applyBorder="1" applyAlignment="1" applyProtection="1">
      <alignment horizontal="center" vertical="center" wrapText="1"/>
      <protection locked="0"/>
    </xf>
    <xf numFmtId="0" fontId="13" fillId="3" borderId="9" xfId="3" applyFont="1" applyFill="1" applyBorder="1" applyAlignment="1">
      <alignment horizontal="center" vertical="center" wrapText="1"/>
    </xf>
    <xf numFmtId="0" fontId="13" fillId="3" borderId="11" xfId="3" applyFont="1" applyFill="1" applyBorder="1" applyAlignment="1">
      <alignment horizontal="center" vertical="center" wrapText="1"/>
    </xf>
    <xf numFmtId="0" fontId="13" fillId="0" borderId="10" xfId="3" applyFont="1" applyBorder="1" applyAlignment="1" applyProtection="1">
      <alignment horizontal="center" vertical="center" wrapText="1"/>
      <protection locked="0"/>
    </xf>
    <xf numFmtId="164" fontId="13" fillId="0" borderId="9" xfId="3" applyNumberFormat="1" applyFont="1" applyBorder="1" applyAlignment="1" applyProtection="1">
      <alignment horizontal="center" vertical="center" wrapText="1"/>
      <protection locked="0"/>
    </xf>
    <xf numFmtId="164" fontId="13" fillId="0" borderId="10" xfId="3" applyNumberFormat="1" applyFont="1" applyBorder="1" applyAlignment="1" applyProtection="1">
      <alignment horizontal="center" vertical="center" wrapText="1"/>
      <protection locked="0"/>
    </xf>
    <xf numFmtId="164" fontId="13" fillId="0" borderId="11" xfId="3" applyNumberFormat="1" applyFont="1" applyBorder="1" applyAlignment="1" applyProtection="1">
      <alignment horizontal="center" vertical="center" wrapText="1"/>
      <protection locked="0"/>
    </xf>
    <xf numFmtId="0" fontId="13" fillId="3" borderId="12" xfId="3" applyFont="1" applyFill="1" applyBorder="1" applyAlignment="1">
      <alignment horizontal="center" vertical="center" wrapText="1"/>
    </xf>
    <xf numFmtId="0" fontId="13" fillId="3" borderId="13" xfId="3" applyFont="1" applyFill="1" applyBorder="1" applyAlignment="1">
      <alignment horizontal="center" vertical="center" wrapText="1"/>
    </xf>
    <xf numFmtId="0" fontId="13" fillId="3" borderId="14" xfId="3" applyFont="1" applyFill="1" applyBorder="1" applyAlignment="1">
      <alignment horizontal="center" vertical="center" wrapText="1"/>
    </xf>
    <xf numFmtId="0" fontId="13" fillId="3" borderId="17" xfId="3" applyFont="1" applyFill="1" applyBorder="1" applyAlignment="1">
      <alignment horizontal="center" vertical="center" wrapText="1"/>
    </xf>
    <xf numFmtId="0" fontId="13" fillId="3" borderId="18" xfId="3" applyFont="1" applyFill="1" applyBorder="1" applyAlignment="1">
      <alignment horizontal="center" vertical="center" wrapText="1"/>
    </xf>
    <xf numFmtId="0" fontId="13" fillId="3" borderId="19" xfId="3" applyFont="1" applyFill="1" applyBorder="1" applyAlignment="1">
      <alignment horizontal="center" vertical="center" wrapText="1"/>
    </xf>
    <xf numFmtId="0" fontId="13" fillId="0" borderId="7" xfId="3" applyFont="1" applyBorder="1" applyAlignment="1" applyProtection="1">
      <alignment horizontal="center" vertical="center"/>
      <protection locked="0"/>
    </xf>
    <xf numFmtId="0" fontId="13" fillId="0" borderId="15" xfId="3" applyFont="1" applyBorder="1" applyAlignment="1" applyProtection="1">
      <alignment horizontal="center" vertical="center"/>
      <protection locked="0"/>
    </xf>
    <xf numFmtId="0" fontId="13" fillId="0" borderId="20" xfId="3" applyFont="1" applyBorder="1" applyAlignment="1" applyProtection="1">
      <alignment horizontal="center" vertical="center"/>
      <protection locked="0"/>
    </xf>
    <xf numFmtId="0" fontId="13" fillId="0" borderId="7" xfId="3" applyFont="1" applyBorder="1" applyAlignment="1" applyProtection="1">
      <alignment horizontal="center" vertical="center" wrapText="1"/>
      <protection locked="0"/>
    </xf>
    <xf numFmtId="0" fontId="13" fillId="0" borderId="15" xfId="3" applyFont="1" applyBorder="1" applyAlignment="1" applyProtection="1">
      <alignment horizontal="center" vertical="center" wrapText="1"/>
      <protection locked="0"/>
    </xf>
    <xf numFmtId="0" fontId="13" fillId="0" borderId="20" xfId="3" applyFont="1" applyBorder="1" applyAlignment="1" applyProtection="1">
      <alignment horizontal="center" vertical="center" wrapText="1"/>
      <protection locked="0"/>
    </xf>
    <xf numFmtId="0" fontId="13" fillId="0" borderId="8" xfId="3" applyFont="1" applyBorder="1" applyAlignment="1" applyProtection="1">
      <alignment horizontal="center" vertical="center" wrapText="1"/>
      <protection locked="0"/>
    </xf>
    <xf numFmtId="0" fontId="13" fillId="0" borderId="16" xfId="3" applyFont="1" applyBorder="1" applyAlignment="1" applyProtection="1">
      <alignment horizontal="center" vertical="center" wrapText="1"/>
      <protection locked="0"/>
    </xf>
    <xf numFmtId="0" fontId="13" fillId="0" borderId="21" xfId="3" applyFont="1" applyBorder="1" applyAlignment="1" applyProtection="1">
      <alignment horizontal="center" vertical="center" wrapText="1"/>
      <protection locked="0"/>
    </xf>
    <xf numFmtId="0" fontId="14" fillId="0" borderId="10" xfId="3" applyFont="1" applyBorder="1" applyAlignment="1" applyProtection="1">
      <alignment horizontal="center" vertical="center" wrapText="1"/>
      <protection locked="0"/>
    </xf>
    <xf numFmtId="0" fontId="14" fillId="0" borderId="11" xfId="3" applyFont="1" applyBorder="1" applyAlignment="1" applyProtection="1">
      <alignment horizontal="center" vertical="center" wrapText="1"/>
      <protection locked="0"/>
    </xf>
    <xf numFmtId="0" fontId="13" fillId="2" borderId="12" xfId="3" applyFont="1" applyFill="1" applyBorder="1" applyAlignment="1" applyProtection="1">
      <alignment horizontal="center" vertical="center" wrapText="1"/>
      <protection locked="0"/>
    </xf>
    <xf numFmtId="0" fontId="13" fillId="2" borderId="13" xfId="3" applyFont="1" applyFill="1" applyBorder="1" applyAlignment="1" applyProtection="1">
      <alignment horizontal="center" vertical="center" wrapText="1"/>
      <protection locked="0"/>
    </xf>
    <xf numFmtId="0" fontId="13" fillId="2" borderId="14" xfId="3" applyFont="1" applyFill="1" applyBorder="1" applyAlignment="1" applyProtection="1">
      <alignment horizontal="center" vertical="center" wrapText="1"/>
      <protection locked="0"/>
    </xf>
    <xf numFmtId="0" fontId="13" fillId="2" borderId="17" xfId="3" applyFont="1" applyFill="1" applyBorder="1" applyAlignment="1" applyProtection="1">
      <alignment horizontal="center" vertical="center" wrapText="1"/>
      <protection locked="0"/>
    </xf>
    <xf numFmtId="0" fontId="13" fillId="2" borderId="18" xfId="3" applyFont="1" applyFill="1" applyBorder="1" applyAlignment="1" applyProtection="1">
      <alignment horizontal="center" vertical="center" wrapText="1"/>
      <protection locked="0"/>
    </xf>
    <xf numFmtId="0" fontId="13" fillId="2" borderId="19" xfId="3" applyFont="1" applyFill="1" applyBorder="1" applyAlignment="1" applyProtection="1">
      <alignment horizontal="center" vertical="center" wrapText="1"/>
      <protection locked="0"/>
    </xf>
    <xf numFmtId="0" fontId="13" fillId="15" borderId="12" xfId="3" applyFont="1" applyFill="1" applyBorder="1" applyAlignment="1">
      <alignment horizontal="center" vertical="center" wrapText="1"/>
    </xf>
    <xf numFmtId="0" fontId="13" fillId="15" borderId="13" xfId="3" applyFont="1" applyFill="1" applyBorder="1" applyAlignment="1">
      <alignment horizontal="center" vertical="center" wrapText="1"/>
    </xf>
    <xf numFmtId="0" fontId="13" fillId="15" borderId="14" xfId="3" applyFont="1" applyFill="1" applyBorder="1" applyAlignment="1">
      <alignment horizontal="center" vertical="center" wrapText="1"/>
    </xf>
    <xf numFmtId="0" fontId="13" fillId="15" borderId="17" xfId="3" applyFont="1" applyFill="1" applyBorder="1" applyAlignment="1">
      <alignment horizontal="center" vertical="center" wrapText="1"/>
    </xf>
    <xf numFmtId="0" fontId="13" fillId="15" borderId="18" xfId="3" applyFont="1" applyFill="1" applyBorder="1" applyAlignment="1">
      <alignment horizontal="center" vertical="center" wrapText="1"/>
    </xf>
    <xf numFmtId="0" fontId="13" fillId="15" borderId="19" xfId="3" applyFont="1" applyFill="1" applyBorder="1" applyAlignment="1">
      <alignment horizontal="center" vertical="center" wrapText="1"/>
    </xf>
    <xf numFmtId="0" fontId="13" fillId="3" borderId="7" xfId="3" applyFont="1" applyFill="1" applyBorder="1" applyAlignment="1">
      <alignment horizontal="center" vertical="center" wrapText="1"/>
    </xf>
    <xf numFmtId="0" fontId="13" fillId="3" borderId="15" xfId="3" applyFont="1" applyFill="1" applyBorder="1" applyAlignment="1">
      <alignment horizontal="center" vertical="center" wrapText="1"/>
    </xf>
    <xf numFmtId="0" fontId="13" fillId="3" borderId="20" xfId="3" applyFont="1" applyFill="1" applyBorder="1" applyAlignment="1">
      <alignment horizontal="center" vertical="center" wrapText="1"/>
    </xf>
    <xf numFmtId="0" fontId="13" fillId="3" borderId="8" xfId="3" applyFont="1" applyFill="1" applyBorder="1" applyAlignment="1">
      <alignment horizontal="center" vertical="center" wrapText="1"/>
    </xf>
    <xf numFmtId="0" fontId="13" fillId="3" borderId="16" xfId="3" applyFont="1" applyFill="1" applyBorder="1" applyAlignment="1">
      <alignment horizontal="center" vertical="center" wrapText="1"/>
    </xf>
    <xf numFmtId="0" fontId="13" fillId="3" borderId="21" xfId="3" applyFont="1" applyFill="1" applyBorder="1" applyAlignment="1">
      <alignment horizontal="center" vertical="center" wrapText="1"/>
    </xf>
    <xf numFmtId="0" fontId="13" fillId="15" borderId="9" xfId="3" applyFont="1" applyFill="1" applyBorder="1" applyAlignment="1">
      <alignment horizontal="center" vertical="center" wrapText="1"/>
    </xf>
    <xf numFmtId="0" fontId="13" fillId="15" borderId="11" xfId="3" applyFont="1" applyFill="1" applyBorder="1" applyAlignment="1">
      <alignment horizontal="center" vertical="center" wrapText="1"/>
    </xf>
    <xf numFmtId="2" fontId="13" fillId="3" borderId="24" xfId="2" applyNumberFormat="1" applyFont="1" applyFill="1" applyBorder="1" applyAlignment="1" applyProtection="1">
      <alignment horizontal="center" vertical="center"/>
      <protection hidden="1"/>
    </xf>
    <xf numFmtId="2" fontId="13" fillId="3" borderId="27" xfId="2" applyNumberFormat="1" applyFont="1" applyFill="1" applyBorder="1" applyAlignment="1" applyProtection="1">
      <alignment horizontal="center" vertical="center"/>
      <protection hidden="1"/>
    </xf>
    <xf numFmtId="2" fontId="13" fillId="3" borderId="29" xfId="2" applyNumberFormat="1" applyFont="1" applyFill="1" applyBorder="1" applyAlignment="1" applyProtection="1">
      <alignment horizontal="center" vertical="center"/>
      <protection hidden="1"/>
    </xf>
    <xf numFmtId="2" fontId="13" fillId="3" borderId="53" xfId="2" applyNumberFormat="1" applyFont="1" applyFill="1" applyBorder="1" applyAlignment="1">
      <alignment horizontal="center" vertical="center"/>
    </xf>
    <xf numFmtId="2" fontId="13" fillId="3" borderId="34" xfId="2" applyNumberFormat="1" applyFont="1" applyFill="1" applyBorder="1" applyAlignment="1">
      <alignment horizontal="center" vertical="center"/>
    </xf>
    <xf numFmtId="2" fontId="13" fillId="3" borderId="55" xfId="2" applyNumberFormat="1" applyFont="1" applyFill="1" applyBorder="1" applyAlignment="1">
      <alignment horizontal="center" vertical="center"/>
    </xf>
    <xf numFmtId="0" fontId="13" fillId="0" borderId="52" xfId="2" applyFont="1" applyBorder="1" applyAlignment="1" applyProtection="1">
      <alignment horizontal="center" vertical="center"/>
      <protection locked="0"/>
    </xf>
    <xf numFmtId="0" fontId="13" fillId="0" borderId="54" xfId="2" applyFont="1" applyBorder="1" applyAlignment="1" applyProtection="1">
      <alignment horizontal="center" vertical="center"/>
      <protection locked="0"/>
    </xf>
    <xf numFmtId="0" fontId="13" fillId="8" borderId="24" xfId="2" applyFont="1" applyFill="1" applyBorder="1" applyAlignment="1" applyProtection="1">
      <alignment horizontal="center" vertical="center" wrapText="1"/>
      <protection locked="0"/>
    </xf>
    <xf numFmtId="0" fontId="13" fillId="8" borderId="29" xfId="2" applyFont="1" applyFill="1" applyBorder="1" applyAlignment="1" applyProtection="1">
      <alignment horizontal="center" vertical="center" wrapText="1"/>
      <protection locked="0"/>
    </xf>
    <xf numFmtId="0" fontId="13" fillId="0" borderId="24" xfId="2" applyFont="1" applyBorder="1" applyAlignment="1" applyProtection="1">
      <alignment horizontal="center" vertical="center" wrapText="1"/>
      <protection locked="0"/>
    </xf>
    <xf numFmtId="0" fontId="13" fillId="0" borderId="29" xfId="2" applyFont="1" applyBorder="1" applyAlignment="1" applyProtection="1">
      <alignment horizontal="center" vertical="center" wrapText="1"/>
      <protection locked="0"/>
    </xf>
    <xf numFmtId="2" fontId="13" fillId="3" borderId="24" xfId="2" applyNumberFormat="1" applyFont="1" applyFill="1" applyBorder="1" applyAlignment="1" applyProtection="1">
      <alignment horizontal="center" vertical="center" wrapText="1" shrinkToFit="1"/>
      <protection hidden="1"/>
    </xf>
    <xf numFmtId="2" fontId="13" fillId="3" borderId="29" xfId="2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33" xfId="2" applyFont="1" applyBorder="1" applyAlignment="1" applyProtection="1">
      <alignment horizontal="center" vertical="center"/>
      <protection locked="0"/>
    </xf>
    <xf numFmtId="0" fontId="13" fillId="8" borderId="27" xfId="2" applyFont="1" applyFill="1" applyBorder="1" applyAlignment="1" applyProtection="1">
      <alignment horizontal="center" vertical="center" wrapText="1"/>
      <protection locked="0"/>
    </xf>
    <xf numFmtId="0" fontId="13" fillId="0" borderId="27" xfId="2" applyFont="1" applyBorder="1" applyAlignment="1" applyProtection="1">
      <alignment horizontal="center" vertical="center" wrapText="1"/>
      <protection locked="0"/>
    </xf>
    <xf numFmtId="2" fontId="13" fillId="3" borderId="27" xfId="2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7" xfId="2" applyFont="1" applyBorder="1" applyAlignment="1" applyProtection="1">
      <alignment horizontal="center" vertical="center"/>
      <protection locked="0"/>
    </xf>
    <xf numFmtId="0" fontId="13" fillId="0" borderId="15" xfId="2" applyFont="1" applyBorder="1" applyAlignment="1" applyProtection="1">
      <alignment horizontal="center" vertical="center"/>
      <protection locked="0"/>
    </xf>
    <xf numFmtId="0" fontId="13" fillId="0" borderId="20" xfId="2" applyFont="1" applyBorder="1" applyAlignment="1" applyProtection="1">
      <alignment horizontal="center" vertical="center"/>
      <protection locked="0"/>
    </xf>
    <xf numFmtId="0" fontId="13" fillId="0" borderId="7" xfId="2" applyFont="1" applyBorder="1" applyAlignment="1" applyProtection="1">
      <alignment horizontal="center" vertical="center" wrapText="1"/>
      <protection locked="0"/>
    </xf>
    <xf numFmtId="0" fontId="13" fillId="0" borderId="15" xfId="2" applyFont="1" applyBorder="1" applyAlignment="1" applyProtection="1">
      <alignment horizontal="center" vertical="center" wrapText="1"/>
      <protection locked="0"/>
    </xf>
    <xf numFmtId="0" fontId="13" fillId="0" borderId="20" xfId="2" applyFont="1" applyBorder="1" applyAlignment="1" applyProtection="1">
      <alignment horizontal="center" vertical="center" wrapText="1"/>
      <protection locked="0"/>
    </xf>
    <xf numFmtId="0" fontId="13" fillId="0" borderId="8" xfId="2" applyFont="1" applyBorder="1" applyAlignment="1" applyProtection="1">
      <alignment horizontal="center" vertical="center" wrapText="1"/>
      <protection locked="0"/>
    </xf>
    <xf numFmtId="0" fontId="13" fillId="0" borderId="16" xfId="2" applyFont="1" applyBorder="1" applyAlignment="1" applyProtection="1">
      <alignment horizontal="center" vertical="center" wrapText="1"/>
      <protection locked="0"/>
    </xf>
    <xf numFmtId="0" fontId="13" fillId="0" borderId="21" xfId="2" applyFont="1" applyBorder="1" applyAlignment="1" applyProtection="1">
      <alignment horizontal="center" vertical="center" wrapText="1"/>
      <protection locked="0"/>
    </xf>
    <xf numFmtId="0" fontId="13" fillId="0" borderId="9" xfId="2" applyFont="1" applyBorder="1" applyAlignment="1" applyProtection="1">
      <alignment horizontal="center" vertical="center" wrapText="1"/>
      <protection locked="0"/>
    </xf>
    <xf numFmtId="0" fontId="13" fillId="0" borderId="10" xfId="2" applyFont="1" applyBorder="1" applyAlignment="1" applyProtection="1">
      <alignment horizontal="center" vertical="center" wrapText="1"/>
      <protection locked="0"/>
    </xf>
    <xf numFmtId="0" fontId="13" fillId="0" borderId="11" xfId="2" applyFont="1" applyBorder="1" applyAlignment="1" applyProtection="1">
      <alignment horizontal="center" vertical="center" wrapText="1"/>
      <protection locked="0"/>
    </xf>
    <xf numFmtId="0" fontId="13" fillId="2" borderId="12" xfId="2" applyFont="1" applyFill="1" applyBorder="1" applyAlignment="1" applyProtection="1">
      <alignment horizontal="center" vertical="center" wrapText="1"/>
      <protection locked="0"/>
    </xf>
    <xf numFmtId="0" fontId="13" fillId="2" borderId="13" xfId="2" applyFont="1" applyFill="1" applyBorder="1" applyAlignment="1" applyProtection="1">
      <alignment horizontal="center" vertical="center" wrapText="1"/>
      <protection locked="0"/>
    </xf>
    <xf numFmtId="0" fontId="13" fillId="2" borderId="14" xfId="2" applyFont="1" applyFill="1" applyBorder="1" applyAlignment="1" applyProtection="1">
      <alignment horizontal="center" vertical="center" wrapText="1"/>
      <protection locked="0"/>
    </xf>
    <xf numFmtId="0" fontId="13" fillId="2" borderId="17" xfId="2" applyFont="1" applyFill="1" applyBorder="1" applyAlignment="1" applyProtection="1">
      <alignment horizontal="center" vertical="center" wrapText="1"/>
      <protection locked="0"/>
    </xf>
    <xf numFmtId="0" fontId="13" fillId="2" borderId="18" xfId="2" applyFont="1" applyFill="1" applyBorder="1" applyAlignment="1" applyProtection="1">
      <alignment horizontal="center" vertical="center" wrapText="1"/>
      <protection locked="0"/>
    </xf>
    <xf numFmtId="0" fontId="13" fillId="2" borderId="19" xfId="2" applyFont="1" applyFill="1" applyBorder="1" applyAlignment="1" applyProtection="1">
      <alignment horizontal="center" vertical="center" wrapText="1"/>
      <protection locked="0"/>
    </xf>
    <xf numFmtId="0" fontId="13" fillId="3" borderId="12" xfId="2" applyFont="1" applyFill="1" applyBorder="1" applyAlignment="1">
      <alignment horizontal="center" vertical="center" wrapText="1"/>
    </xf>
    <xf numFmtId="0" fontId="13" fillId="3" borderId="13" xfId="2" applyFont="1" applyFill="1" applyBorder="1" applyAlignment="1">
      <alignment horizontal="center" vertical="center" wrapText="1"/>
    </xf>
    <xf numFmtId="0" fontId="13" fillId="3" borderId="14" xfId="2" applyFont="1" applyFill="1" applyBorder="1" applyAlignment="1">
      <alignment horizontal="center" vertical="center" wrapText="1"/>
    </xf>
    <xf numFmtId="0" fontId="13" fillId="3" borderId="17" xfId="2" applyFont="1" applyFill="1" applyBorder="1" applyAlignment="1">
      <alignment horizontal="center" vertical="center" wrapText="1"/>
    </xf>
    <xf numFmtId="0" fontId="13" fillId="3" borderId="18" xfId="2" applyFont="1" applyFill="1" applyBorder="1" applyAlignment="1">
      <alignment horizontal="center" vertical="center" wrapText="1"/>
    </xf>
    <xf numFmtId="0" fontId="13" fillId="3" borderId="19" xfId="2" applyFont="1" applyFill="1" applyBorder="1" applyAlignment="1">
      <alignment horizontal="center" vertical="center" wrapText="1"/>
    </xf>
    <xf numFmtId="2" fontId="13" fillId="3" borderId="51" xfId="2" applyNumberFormat="1" applyFont="1" applyFill="1" applyBorder="1" applyAlignment="1" applyProtection="1">
      <alignment horizontal="center" vertical="center"/>
      <protection hidden="1"/>
    </xf>
    <xf numFmtId="2" fontId="13" fillId="3" borderId="26" xfId="2" applyNumberFormat="1" applyFont="1" applyFill="1" applyBorder="1" applyAlignment="1" applyProtection="1">
      <alignment horizontal="center" vertical="center"/>
      <protection hidden="1"/>
    </xf>
    <xf numFmtId="2" fontId="13" fillId="3" borderId="18" xfId="2" applyNumberFormat="1" applyFont="1" applyFill="1" applyBorder="1" applyAlignment="1" applyProtection="1">
      <alignment horizontal="center" vertical="center"/>
      <protection hidden="1"/>
    </xf>
    <xf numFmtId="2" fontId="13" fillId="3" borderId="13" xfId="2" applyNumberFormat="1" applyFont="1" applyFill="1" applyBorder="1" applyAlignment="1" applyProtection="1">
      <alignment horizontal="center" vertical="center"/>
      <protection hidden="1"/>
    </xf>
    <xf numFmtId="0" fontId="13" fillId="0" borderId="51" xfId="2" applyFont="1" applyBorder="1" applyAlignment="1" applyProtection="1">
      <alignment horizontal="center" vertical="center"/>
      <protection locked="0"/>
    </xf>
    <xf numFmtId="0" fontId="13" fillId="0" borderId="26" xfId="2" applyFont="1" applyBorder="1" applyAlignment="1" applyProtection="1">
      <alignment horizontal="center" vertical="center"/>
      <protection locked="0"/>
    </xf>
    <xf numFmtId="0" fontId="13" fillId="0" borderId="18" xfId="2" applyFont="1" applyBorder="1" applyAlignment="1" applyProtection="1">
      <alignment horizontal="center" vertical="center"/>
      <protection locked="0"/>
    </xf>
    <xf numFmtId="0" fontId="13" fillId="0" borderId="24" xfId="2" applyFont="1" applyBorder="1" applyAlignment="1" applyProtection="1">
      <alignment horizontal="center" vertical="center"/>
      <protection locked="0"/>
    </xf>
    <xf numFmtId="0" fontId="13" fillId="0" borderId="27" xfId="2" applyFont="1" applyBorder="1" applyAlignment="1" applyProtection="1">
      <alignment horizontal="center" vertical="center"/>
      <protection locked="0"/>
    </xf>
    <xf numFmtId="0" fontId="13" fillId="0" borderId="29" xfId="2" applyFont="1" applyBorder="1" applyAlignment="1" applyProtection="1">
      <alignment horizontal="center" vertical="center"/>
      <protection locked="0"/>
    </xf>
    <xf numFmtId="2" fontId="13" fillId="3" borderId="51" xfId="2" applyNumberFormat="1" applyFont="1" applyFill="1" applyBorder="1" applyAlignment="1" applyProtection="1">
      <alignment horizontal="center" vertical="center" wrapText="1" shrinkToFit="1"/>
      <protection hidden="1"/>
    </xf>
    <xf numFmtId="2" fontId="13" fillId="3" borderId="26" xfId="2" applyNumberFormat="1" applyFont="1" applyFill="1" applyBorder="1" applyAlignment="1" applyProtection="1">
      <alignment horizontal="center" vertical="center" wrapText="1" shrinkToFit="1"/>
      <protection hidden="1"/>
    </xf>
    <xf numFmtId="2" fontId="13" fillId="3" borderId="18" xfId="2" applyNumberFormat="1" applyFont="1" applyFill="1" applyBorder="1" applyAlignment="1" applyProtection="1">
      <alignment horizontal="center" vertical="center" wrapText="1" shrinkToFit="1"/>
      <protection hidden="1"/>
    </xf>
    <xf numFmtId="0" fontId="13" fillId="3" borderId="7" xfId="2" applyFont="1" applyFill="1" applyBorder="1" applyAlignment="1">
      <alignment horizontal="center" vertical="center" wrapText="1"/>
    </xf>
    <xf numFmtId="0" fontId="13" fillId="3" borderId="15" xfId="2" applyFont="1" applyFill="1" applyBorder="1" applyAlignment="1">
      <alignment horizontal="center" vertical="center" wrapText="1"/>
    </xf>
    <xf numFmtId="0" fontId="13" fillId="3" borderId="20" xfId="2" applyFont="1" applyFill="1" applyBorder="1" applyAlignment="1">
      <alignment horizontal="center" vertical="center" wrapText="1"/>
    </xf>
    <xf numFmtId="2" fontId="13" fillId="3" borderId="14" xfId="2" applyNumberFormat="1" applyFont="1" applyFill="1" applyBorder="1" applyAlignment="1">
      <alignment horizontal="center" vertical="center"/>
    </xf>
    <xf numFmtId="2" fontId="13" fillId="3" borderId="28" xfId="2" applyNumberFormat="1" applyFont="1" applyFill="1" applyBorder="1" applyAlignment="1">
      <alignment horizontal="center" vertical="center"/>
    </xf>
    <xf numFmtId="2" fontId="13" fillId="3" borderId="19" xfId="2" applyNumberFormat="1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horizontal="center" vertical="center" wrapText="1"/>
    </xf>
    <xf numFmtId="0" fontId="13" fillId="3" borderId="16" xfId="2" applyFont="1" applyFill="1" applyBorder="1" applyAlignment="1">
      <alignment horizontal="center" vertical="center" wrapText="1"/>
    </xf>
    <xf numFmtId="0" fontId="13" fillId="3" borderId="21" xfId="2" applyFont="1" applyFill="1" applyBorder="1" applyAlignment="1">
      <alignment horizontal="center" vertical="center" wrapText="1"/>
    </xf>
    <xf numFmtId="0" fontId="13" fillId="3" borderId="9" xfId="2" applyFont="1" applyFill="1" applyBorder="1" applyAlignment="1">
      <alignment horizontal="center" vertical="center" wrapText="1"/>
    </xf>
    <xf numFmtId="0" fontId="13" fillId="3" borderId="11" xfId="2" applyFont="1" applyFill="1" applyBorder="1" applyAlignment="1">
      <alignment horizontal="center" vertical="center" wrapText="1"/>
    </xf>
    <xf numFmtId="0" fontId="10" fillId="0" borderId="1" xfId="2" applyFont="1" applyBorder="1" applyAlignment="1" applyProtection="1">
      <alignment horizontal="left" vertical="center" wrapText="1"/>
      <protection locked="0"/>
    </xf>
    <xf numFmtId="0" fontId="10" fillId="0" borderId="2" xfId="2" applyFont="1" applyBorder="1" applyAlignment="1" applyProtection="1">
      <alignment horizontal="left" vertical="center" wrapText="1"/>
      <protection locked="0"/>
    </xf>
    <xf numFmtId="0" fontId="10" fillId="0" borderId="3" xfId="2" applyFont="1" applyBorder="1" applyAlignment="1" applyProtection="1">
      <alignment horizontal="left" vertical="center" wrapText="1"/>
      <protection locked="0"/>
    </xf>
    <xf numFmtId="0" fontId="10" fillId="0" borderId="4" xfId="2" applyFont="1" applyBorder="1" applyAlignment="1" applyProtection="1">
      <alignment horizontal="left" vertical="center" wrapText="1"/>
      <protection locked="0"/>
    </xf>
    <xf numFmtId="0" fontId="10" fillId="0" borderId="5" xfId="2" applyFont="1" applyBorder="1" applyAlignment="1" applyProtection="1">
      <alignment horizontal="left" vertical="center" wrapText="1"/>
      <protection locked="0"/>
    </xf>
    <xf numFmtId="0" fontId="10" fillId="0" borderId="6" xfId="2" applyFont="1" applyBorder="1" applyAlignment="1" applyProtection="1">
      <alignment horizontal="left" vertical="center" wrapText="1"/>
      <protection locked="0"/>
    </xf>
    <xf numFmtId="0" fontId="11" fillId="2" borderId="0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Alignment="1">
      <alignment horizontal="center" vertical="center" wrapText="1" shrinkToFit="1"/>
    </xf>
    <xf numFmtId="164" fontId="13" fillId="0" borderId="9" xfId="2" applyNumberFormat="1" applyFont="1" applyBorder="1" applyAlignment="1" applyProtection="1">
      <alignment horizontal="center" vertical="center" wrapText="1"/>
      <protection locked="0"/>
    </xf>
    <xf numFmtId="164" fontId="13" fillId="0" borderId="10" xfId="2" applyNumberFormat="1" applyFont="1" applyBorder="1" applyAlignment="1" applyProtection="1">
      <alignment horizontal="center" vertical="center" wrapText="1"/>
      <protection locked="0"/>
    </xf>
    <xf numFmtId="164" fontId="13" fillId="0" borderId="11" xfId="2" applyNumberFormat="1" applyFont="1" applyBorder="1" applyAlignment="1" applyProtection="1">
      <alignment horizontal="center" vertical="center" wrapText="1"/>
      <protection locked="0"/>
    </xf>
    <xf numFmtId="0" fontId="13" fillId="0" borderId="50" xfId="2" applyFont="1" applyBorder="1" applyAlignment="1" applyProtection="1">
      <alignment horizontal="center" vertical="center" wrapText="1"/>
      <protection locked="0"/>
    </xf>
    <xf numFmtId="0" fontId="13" fillId="0" borderId="25" xfId="2" applyFont="1" applyBorder="1" applyAlignment="1" applyProtection="1">
      <alignment horizontal="center" vertical="center" wrapText="1"/>
      <protection locked="0"/>
    </xf>
    <xf numFmtId="0" fontId="13" fillId="0" borderId="17" xfId="2" applyFont="1" applyBorder="1" applyAlignment="1" applyProtection="1">
      <alignment horizontal="center" vertical="center" wrapText="1"/>
      <protection locked="0"/>
    </xf>
    <xf numFmtId="0" fontId="13" fillId="0" borderId="51" xfId="2" applyFont="1" applyBorder="1" applyAlignment="1" applyProtection="1">
      <alignment horizontal="center" vertical="center" wrapText="1"/>
      <protection locked="0"/>
    </xf>
    <xf numFmtId="0" fontId="13" fillId="0" borderId="26" xfId="2" applyFont="1" applyBorder="1" applyAlignment="1" applyProtection="1">
      <alignment horizontal="center" vertical="center" wrapText="1"/>
      <protection locked="0"/>
    </xf>
    <xf numFmtId="0" fontId="13" fillId="0" borderId="18" xfId="2" applyFont="1" applyBorder="1" applyAlignment="1" applyProtection="1">
      <alignment horizontal="center" vertical="center" wrapText="1"/>
      <protection locked="0"/>
    </xf>
    <xf numFmtId="0" fontId="13" fillId="0" borderId="12" xfId="2" applyFont="1" applyBorder="1" applyAlignment="1" applyProtection="1">
      <alignment horizontal="center" vertical="center" wrapText="1"/>
      <protection locked="0"/>
    </xf>
    <xf numFmtId="0" fontId="13" fillId="0" borderId="13" xfId="2" applyFont="1" applyBorder="1" applyAlignment="1" applyProtection="1">
      <alignment horizontal="center" vertical="center" wrapText="1"/>
      <protection locked="0"/>
    </xf>
    <xf numFmtId="2" fontId="13" fillId="3" borderId="13" xfId="2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50" xfId="2" applyFont="1" applyBorder="1" applyAlignment="1" applyProtection="1">
      <alignment horizontal="center" vertical="center"/>
      <protection locked="0"/>
    </xf>
    <xf numFmtId="0" fontId="13" fillId="0" borderId="25" xfId="2" applyFont="1" applyBorder="1" applyAlignment="1" applyProtection="1">
      <alignment horizontal="center" vertical="center"/>
      <protection locked="0"/>
    </xf>
    <xf numFmtId="0" fontId="13" fillId="0" borderId="17" xfId="2" applyFont="1" applyBorder="1" applyAlignment="1" applyProtection="1">
      <alignment horizontal="center" vertical="center"/>
      <protection locked="0"/>
    </xf>
    <xf numFmtId="0" fontId="25" fillId="2" borderId="24" xfId="2" applyFont="1" applyFill="1" applyBorder="1" applyAlignment="1" applyProtection="1">
      <alignment horizontal="center" vertical="center"/>
      <protection locked="0"/>
    </xf>
    <xf numFmtId="0" fontId="13" fillId="2" borderId="27" xfId="2" applyFont="1" applyFill="1" applyBorder="1" applyAlignment="1" applyProtection="1">
      <alignment horizontal="center" vertical="center"/>
      <protection locked="0"/>
    </xf>
    <xf numFmtId="0" fontId="13" fillId="2" borderId="29" xfId="2" applyFont="1" applyFill="1" applyBorder="1" applyAlignment="1" applyProtection="1">
      <alignment horizontal="center" vertical="center"/>
      <protection locked="0"/>
    </xf>
    <xf numFmtId="0" fontId="13" fillId="4" borderId="51" xfId="2" applyFont="1" applyFill="1" applyBorder="1" applyAlignment="1" applyProtection="1">
      <alignment horizontal="center" vertical="center"/>
      <protection locked="0"/>
    </xf>
    <xf numFmtId="0" fontId="13" fillId="4" borderId="26" xfId="2" applyFont="1" applyFill="1" applyBorder="1" applyAlignment="1" applyProtection="1">
      <alignment horizontal="center" vertical="center"/>
      <protection locked="0"/>
    </xf>
    <xf numFmtId="0" fontId="13" fillId="4" borderId="18" xfId="2" applyFont="1" applyFill="1" applyBorder="1" applyAlignment="1" applyProtection="1">
      <alignment horizontal="center" vertical="center"/>
      <protection locked="0"/>
    </xf>
    <xf numFmtId="0" fontId="13" fillId="2" borderId="24" xfId="2" applyFont="1" applyFill="1" applyBorder="1" applyAlignment="1" applyProtection="1">
      <alignment horizontal="center" vertical="center" wrapText="1"/>
      <protection locked="0"/>
    </xf>
    <xf numFmtId="0" fontId="13" fillId="2" borderId="29" xfId="2" applyFont="1" applyFill="1" applyBorder="1" applyAlignment="1" applyProtection="1">
      <alignment horizontal="center" vertical="center" wrapText="1"/>
      <protection locked="0"/>
    </xf>
    <xf numFmtId="0" fontId="13" fillId="2" borderId="27" xfId="2" applyFont="1" applyFill="1" applyBorder="1" applyAlignment="1" applyProtection="1">
      <alignment horizontal="center" vertical="center" wrapText="1"/>
      <protection locked="0"/>
    </xf>
    <xf numFmtId="0" fontId="13" fillId="0" borderId="12" xfId="2" applyFont="1" applyBorder="1" applyAlignment="1" applyProtection="1">
      <alignment horizontal="center" vertical="center"/>
      <protection locked="0"/>
    </xf>
    <xf numFmtId="0" fontId="13" fillId="0" borderId="13" xfId="2" applyFont="1" applyBorder="1" applyAlignment="1" applyProtection="1">
      <alignment horizontal="center" vertical="center"/>
      <protection locked="0"/>
    </xf>
    <xf numFmtId="0" fontId="13" fillId="2" borderId="31" xfId="2" applyFont="1" applyFill="1" applyBorder="1" applyAlignment="1" applyProtection="1">
      <alignment horizontal="center" vertical="center" wrapText="1"/>
      <protection locked="0"/>
    </xf>
    <xf numFmtId="0" fontId="13" fillId="0" borderId="31" xfId="2" applyFont="1" applyBorder="1" applyAlignment="1" applyProtection="1">
      <alignment horizontal="center" vertical="center"/>
      <protection locked="0"/>
    </xf>
    <xf numFmtId="2" fontId="16" fillId="3" borderId="13" xfId="1" applyNumberFormat="1" applyFont="1" applyFill="1" applyBorder="1" applyAlignment="1" applyProtection="1">
      <alignment horizontal="center" vertical="center"/>
      <protection hidden="1"/>
    </xf>
    <xf numFmtId="2" fontId="16" fillId="3" borderId="26" xfId="1" applyNumberFormat="1" applyFont="1" applyFill="1" applyBorder="1" applyAlignment="1" applyProtection="1">
      <alignment horizontal="center" vertical="center"/>
      <protection hidden="1"/>
    </xf>
    <xf numFmtId="2" fontId="16" fillId="3" borderId="18" xfId="1" applyNumberFormat="1" applyFont="1" applyFill="1" applyBorder="1" applyAlignment="1" applyProtection="1">
      <alignment horizontal="center" vertical="center"/>
      <protection hidden="1"/>
    </xf>
    <xf numFmtId="2" fontId="16" fillId="3" borderId="14" xfId="1" applyNumberFormat="1" applyFont="1" applyFill="1" applyBorder="1" applyAlignment="1">
      <alignment horizontal="center" vertical="center"/>
    </xf>
    <xf numFmtId="2" fontId="16" fillId="3" borderId="28" xfId="1" applyNumberFormat="1" applyFont="1" applyFill="1" applyBorder="1" applyAlignment="1">
      <alignment horizontal="center" vertical="center"/>
    </xf>
    <xf numFmtId="2" fontId="16" fillId="3" borderId="19" xfId="1" applyNumberFormat="1" applyFont="1" applyFill="1" applyBorder="1" applyAlignment="1">
      <alignment horizontal="center" vertical="center"/>
    </xf>
    <xf numFmtId="0" fontId="13" fillId="6" borderId="35" xfId="1" applyFont="1" applyFill="1" applyBorder="1" applyAlignment="1" applyProtection="1">
      <alignment horizontal="center" vertical="center"/>
      <protection locked="0"/>
    </xf>
    <xf numFmtId="0" fontId="13" fillId="6" borderId="36" xfId="1" applyFont="1" applyFill="1" applyBorder="1" applyAlignment="1" applyProtection="1">
      <alignment horizontal="center" vertical="center"/>
      <protection locked="0"/>
    </xf>
    <xf numFmtId="0" fontId="13" fillId="6" borderId="37" xfId="1" applyFont="1" applyFill="1" applyBorder="1" applyAlignment="1" applyProtection="1">
      <alignment horizontal="center" vertical="center"/>
      <protection locked="0"/>
    </xf>
    <xf numFmtId="0" fontId="13" fillId="6" borderId="35" xfId="1" applyFont="1" applyFill="1" applyBorder="1" applyAlignment="1" applyProtection="1">
      <alignment horizontal="center" vertical="center" wrapText="1"/>
      <protection locked="0"/>
    </xf>
    <xf numFmtId="0" fontId="13" fillId="6" borderId="36" xfId="1" applyFont="1" applyFill="1" applyBorder="1" applyAlignment="1" applyProtection="1">
      <alignment horizontal="center" vertical="center" wrapText="1"/>
      <protection locked="0"/>
    </xf>
    <xf numFmtId="0" fontId="13" fillId="6" borderId="37" xfId="1" applyFont="1" applyFill="1" applyBorder="1" applyAlignment="1" applyProtection="1">
      <alignment horizontal="center" vertical="center" wrapText="1"/>
      <protection locked="0"/>
    </xf>
    <xf numFmtId="0" fontId="13" fillId="7" borderId="38" xfId="1" applyFont="1" applyFill="1" applyBorder="1" applyAlignment="1" applyProtection="1">
      <alignment horizontal="center" vertical="center" wrapText="1"/>
      <protection locked="0"/>
    </xf>
    <xf numFmtId="0" fontId="13" fillId="7" borderId="39" xfId="1" applyFont="1" applyFill="1" applyBorder="1" applyAlignment="1" applyProtection="1">
      <alignment horizontal="center" vertical="center" wrapText="1"/>
      <protection locked="0"/>
    </xf>
    <xf numFmtId="0" fontId="13" fillId="7" borderId="40" xfId="1" applyFont="1" applyFill="1" applyBorder="1" applyAlignment="1" applyProtection="1">
      <alignment horizontal="center" vertical="center" wrapText="1"/>
      <protection locked="0"/>
    </xf>
    <xf numFmtId="0" fontId="13" fillId="6" borderId="41" xfId="1" applyFont="1" applyFill="1" applyBorder="1" applyAlignment="1" applyProtection="1">
      <alignment horizontal="center" vertical="center" wrapText="1"/>
      <protection locked="0"/>
    </xf>
    <xf numFmtId="0" fontId="13" fillId="6" borderId="42" xfId="1" applyFont="1" applyFill="1" applyBorder="1" applyAlignment="1" applyProtection="1">
      <alignment horizontal="center" vertical="center" wrapText="1"/>
      <protection locked="0"/>
    </xf>
    <xf numFmtId="0" fontId="13" fillId="6" borderId="43" xfId="1" applyFont="1" applyFill="1" applyBorder="1" applyAlignment="1" applyProtection="1">
      <alignment horizontal="center" vertical="center" wrapText="1"/>
      <protection locked="0"/>
    </xf>
    <xf numFmtId="0" fontId="13" fillId="0" borderId="12" xfId="1" applyFont="1" applyBorder="1" applyAlignment="1" applyProtection="1">
      <alignment horizontal="center" vertical="center"/>
      <protection locked="0"/>
    </xf>
    <xf numFmtId="0" fontId="13" fillId="0" borderId="25" xfId="1" applyFont="1" applyBorder="1" applyAlignment="1" applyProtection="1">
      <alignment horizontal="center" vertical="center"/>
      <protection locked="0"/>
    </xf>
    <xf numFmtId="0" fontId="13" fillId="0" borderId="17" xfId="1" applyFont="1" applyBorder="1" applyAlignment="1" applyProtection="1">
      <alignment horizontal="center" vertical="center"/>
      <protection locked="0"/>
    </xf>
    <xf numFmtId="0" fontId="13" fillId="0" borderId="13" xfId="1" applyFont="1" applyBorder="1" applyAlignment="1" applyProtection="1">
      <alignment horizontal="center" vertical="center"/>
      <protection locked="0"/>
    </xf>
    <xf numFmtId="0" fontId="13" fillId="0" borderId="26" xfId="1" applyFont="1" applyBorder="1" applyAlignment="1" applyProtection="1">
      <alignment horizontal="center" vertical="center"/>
      <protection locked="0"/>
    </xf>
    <xf numFmtId="0" fontId="13" fillId="0" borderId="18" xfId="1" applyFont="1" applyBorder="1" applyAlignment="1" applyProtection="1">
      <alignment horizontal="center" vertical="center"/>
      <protection locked="0"/>
    </xf>
    <xf numFmtId="0" fontId="13" fillId="0" borderId="24" xfId="1" applyFont="1" applyBorder="1" applyAlignment="1" applyProtection="1">
      <alignment horizontal="center" vertical="center"/>
      <protection locked="0"/>
    </xf>
    <xf numFmtId="0" fontId="13" fillId="0" borderId="27" xfId="1" applyFont="1" applyBorder="1" applyAlignment="1" applyProtection="1">
      <alignment horizontal="center" vertical="center"/>
      <protection locked="0"/>
    </xf>
    <xf numFmtId="0" fontId="13" fillId="0" borderId="29" xfId="1" applyFont="1" applyBorder="1" applyAlignment="1" applyProtection="1">
      <alignment horizontal="center" vertical="center"/>
      <protection locked="0"/>
    </xf>
    <xf numFmtId="1" fontId="13" fillId="0" borderId="24" xfId="1" applyNumberFormat="1" applyFont="1" applyBorder="1" applyAlignment="1" applyProtection="1">
      <alignment horizontal="center" vertical="center"/>
      <protection locked="0"/>
    </xf>
    <xf numFmtId="1" fontId="13" fillId="0" borderId="27" xfId="1" applyNumberFormat="1" applyFont="1" applyBorder="1" applyAlignment="1" applyProtection="1">
      <alignment horizontal="center" vertical="center"/>
      <protection locked="0"/>
    </xf>
    <xf numFmtId="1" fontId="13" fillId="0" borderId="29" xfId="1" applyNumberFormat="1" applyFont="1" applyBorder="1" applyAlignment="1" applyProtection="1">
      <alignment horizontal="center" vertical="center"/>
      <protection locked="0"/>
    </xf>
    <xf numFmtId="2" fontId="16" fillId="3" borderId="13" xfId="1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26" xfId="1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18" xfId="1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7" xfId="1" applyFont="1" applyBorder="1" applyAlignment="1" applyProtection="1">
      <alignment horizontal="center" vertical="center"/>
      <protection locked="0"/>
    </xf>
    <xf numFmtId="0" fontId="13" fillId="0" borderId="15" xfId="1" applyFont="1" applyBorder="1" applyAlignment="1" applyProtection="1">
      <alignment horizontal="center" vertical="center"/>
      <protection locked="0"/>
    </xf>
    <xf numFmtId="0" fontId="13" fillId="0" borderId="20" xfId="1" applyFont="1" applyBorder="1" applyAlignment="1" applyProtection="1">
      <alignment horizontal="center" vertical="center"/>
      <protection locked="0"/>
    </xf>
    <xf numFmtId="0" fontId="13" fillId="0" borderId="7" xfId="1" applyFont="1" applyBorder="1" applyAlignment="1" applyProtection="1">
      <alignment horizontal="center" vertical="center" wrapText="1"/>
      <protection locked="0"/>
    </xf>
    <xf numFmtId="0" fontId="13" fillId="0" borderId="15" xfId="1" applyFont="1" applyBorder="1" applyAlignment="1" applyProtection="1">
      <alignment horizontal="center" vertical="center" wrapText="1"/>
      <protection locked="0"/>
    </xf>
    <xf numFmtId="0" fontId="13" fillId="0" borderId="20" xfId="1" applyFont="1" applyBorder="1" applyAlignment="1" applyProtection="1">
      <alignment horizontal="center" vertical="center" wrapText="1"/>
      <protection locked="0"/>
    </xf>
    <xf numFmtId="0" fontId="13" fillId="0" borderId="8" xfId="1" applyFont="1" applyBorder="1" applyAlignment="1" applyProtection="1">
      <alignment horizontal="center" vertical="center" wrapText="1"/>
      <protection locked="0"/>
    </xf>
    <xf numFmtId="0" fontId="13" fillId="0" borderId="16" xfId="1" applyFont="1" applyBorder="1" applyAlignment="1" applyProtection="1">
      <alignment horizontal="center" vertical="center" wrapText="1"/>
      <protection locked="0"/>
    </xf>
    <xf numFmtId="0" fontId="13" fillId="0" borderId="21" xfId="1" applyFont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 applyProtection="1">
      <alignment horizontal="center" vertical="center" wrapText="1"/>
      <protection locked="0"/>
    </xf>
    <xf numFmtId="0" fontId="14" fillId="0" borderId="10" xfId="1" applyFont="1" applyBorder="1" applyAlignment="1" applyProtection="1">
      <alignment horizontal="center" vertical="center" wrapText="1"/>
      <protection locked="0"/>
    </xf>
    <xf numFmtId="0" fontId="14" fillId="0" borderId="11" xfId="1" applyFont="1" applyBorder="1" applyAlignment="1" applyProtection="1">
      <alignment horizontal="center" vertical="center" wrapText="1"/>
      <protection locked="0"/>
    </xf>
    <xf numFmtId="0" fontId="13" fillId="2" borderId="12" xfId="1" applyFont="1" applyFill="1" applyBorder="1" applyAlignment="1" applyProtection="1">
      <alignment horizontal="center" vertical="center" wrapText="1"/>
      <protection locked="0"/>
    </xf>
    <xf numFmtId="0" fontId="13" fillId="2" borderId="13" xfId="1" applyFont="1" applyFill="1" applyBorder="1" applyAlignment="1" applyProtection="1">
      <alignment horizontal="center" vertical="center" wrapText="1"/>
      <protection locked="0"/>
    </xf>
    <xf numFmtId="0" fontId="13" fillId="2" borderId="14" xfId="1" applyFont="1" applyFill="1" applyBorder="1" applyAlignment="1" applyProtection="1">
      <alignment horizontal="center" vertical="center" wrapText="1"/>
      <protection locked="0"/>
    </xf>
    <xf numFmtId="0" fontId="13" fillId="2" borderId="17" xfId="1" applyFont="1" applyFill="1" applyBorder="1" applyAlignment="1" applyProtection="1">
      <alignment horizontal="center" vertical="center" wrapText="1"/>
      <protection locked="0"/>
    </xf>
    <xf numFmtId="0" fontId="13" fillId="2" borderId="18" xfId="1" applyFont="1" applyFill="1" applyBorder="1" applyAlignment="1" applyProtection="1">
      <alignment horizontal="center" vertical="center" wrapText="1"/>
      <protection locked="0"/>
    </xf>
    <xf numFmtId="0" fontId="13" fillId="2" borderId="19" xfId="1" applyFont="1" applyFill="1" applyBorder="1" applyAlignment="1" applyProtection="1">
      <alignment horizontal="center" vertical="center" wrapText="1"/>
      <protection locked="0"/>
    </xf>
    <xf numFmtId="0" fontId="13" fillId="3" borderId="12" xfId="1" applyFont="1" applyFill="1" applyBorder="1" applyAlignment="1">
      <alignment horizontal="center" vertical="center" wrapText="1"/>
    </xf>
    <xf numFmtId="0" fontId="13" fillId="3" borderId="13" xfId="1" applyFont="1" applyFill="1" applyBorder="1" applyAlignment="1">
      <alignment horizontal="center" vertical="center" wrapText="1"/>
    </xf>
    <xf numFmtId="0" fontId="13" fillId="3" borderId="14" xfId="1" applyFont="1" applyFill="1" applyBorder="1" applyAlignment="1">
      <alignment horizontal="center" vertical="center" wrapText="1"/>
    </xf>
    <xf numFmtId="0" fontId="13" fillId="3" borderId="17" xfId="1" applyFont="1" applyFill="1" applyBorder="1" applyAlignment="1">
      <alignment horizontal="center" vertical="center" wrapText="1"/>
    </xf>
    <xf numFmtId="0" fontId="13" fillId="3" borderId="18" xfId="1" applyFont="1" applyFill="1" applyBorder="1" applyAlignment="1">
      <alignment horizontal="center" vertical="center" wrapText="1"/>
    </xf>
    <xf numFmtId="0" fontId="13" fillId="3" borderId="19" xfId="1" applyFont="1" applyFill="1" applyBorder="1" applyAlignment="1">
      <alignment horizontal="center" vertical="center" wrapText="1"/>
    </xf>
    <xf numFmtId="0" fontId="13" fillId="3" borderId="7" xfId="1" applyFont="1" applyFill="1" applyBorder="1" applyAlignment="1">
      <alignment horizontal="center" vertical="center" wrapText="1"/>
    </xf>
    <xf numFmtId="0" fontId="13" fillId="3" borderId="15" xfId="1" applyFont="1" applyFill="1" applyBorder="1" applyAlignment="1">
      <alignment horizontal="center" vertical="center" wrapText="1"/>
    </xf>
    <xf numFmtId="0" fontId="13" fillId="3" borderId="20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16" xfId="1" applyFont="1" applyFill="1" applyBorder="1" applyAlignment="1">
      <alignment horizontal="center" vertical="center" wrapText="1"/>
    </xf>
    <xf numFmtId="0" fontId="13" fillId="3" borderId="21" xfId="1" applyFont="1" applyFill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center" vertical="center" wrapText="1"/>
    </xf>
    <xf numFmtId="0" fontId="13" fillId="3" borderId="11" xfId="1" applyFont="1" applyFill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left" vertical="center" wrapText="1"/>
      <protection locked="0"/>
    </xf>
    <xf numFmtId="0" fontId="10" fillId="0" borderId="2" xfId="1" applyFont="1" applyBorder="1" applyAlignment="1" applyProtection="1">
      <alignment horizontal="left" vertical="center" wrapText="1"/>
      <protection locked="0"/>
    </xf>
    <xf numFmtId="0" fontId="10" fillId="0" borderId="3" xfId="1" applyFont="1" applyBorder="1" applyAlignment="1" applyProtection="1">
      <alignment horizontal="left" vertical="center" wrapText="1"/>
      <protection locked="0"/>
    </xf>
    <xf numFmtId="0" fontId="10" fillId="0" borderId="4" xfId="1" applyFont="1" applyBorder="1" applyAlignment="1" applyProtection="1">
      <alignment horizontal="left" vertical="center" wrapText="1"/>
      <protection locked="0"/>
    </xf>
    <xf numFmtId="0" fontId="10" fillId="0" borderId="5" xfId="1" applyFont="1" applyBorder="1" applyAlignment="1" applyProtection="1">
      <alignment horizontal="left" vertical="center" wrapText="1"/>
      <protection locked="0"/>
    </xf>
    <xf numFmtId="0" fontId="10" fillId="0" borderId="6" xfId="1" applyFont="1" applyBorder="1" applyAlignment="1" applyProtection="1">
      <alignment horizontal="left" vertical="center" wrapText="1"/>
      <protection locked="0"/>
    </xf>
    <xf numFmtId="0" fontId="11" fillId="2" borderId="0" xfId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Alignment="1" applyProtection="1">
      <alignment horizontal="center" vertical="center" wrapText="1" shrinkToFit="1"/>
      <protection hidden="1"/>
    </xf>
    <xf numFmtId="0" fontId="13" fillId="0" borderId="11" xfId="1" applyFont="1" applyBorder="1" applyAlignment="1" applyProtection="1">
      <alignment horizontal="center" vertical="center" wrapText="1"/>
      <protection locked="0"/>
    </xf>
    <xf numFmtId="0" fontId="13" fillId="0" borderId="10" xfId="1" applyFont="1" applyBorder="1" applyAlignment="1" applyProtection="1">
      <alignment horizontal="center" vertical="center" wrapText="1"/>
      <protection locked="0"/>
    </xf>
    <xf numFmtId="164" fontId="13" fillId="0" borderId="9" xfId="1" applyNumberFormat="1" applyFont="1" applyBorder="1" applyAlignment="1" applyProtection="1">
      <alignment horizontal="center" vertical="center" wrapText="1"/>
      <protection locked="0"/>
    </xf>
    <xf numFmtId="164" fontId="13" fillId="0" borderId="10" xfId="1" applyNumberFormat="1" applyFont="1" applyBorder="1" applyAlignment="1" applyProtection="1">
      <alignment horizontal="center" vertical="center" wrapText="1"/>
      <protection locked="0"/>
    </xf>
    <xf numFmtId="164" fontId="13" fillId="0" borderId="11" xfId="1" applyNumberFormat="1" applyFont="1" applyBorder="1" applyAlignment="1" applyProtection="1">
      <alignment horizontal="center" vertical="center" wrapText="1"/>
      <protection locked="0"/>
    </xf>
    <xf numFmtId="2" fontId="16" fillId="3" borderId="31" xfId="1" applyNumberFormat="1" applyFont="1" applyFill="1" applyBorder="1" applyAlignment="1" applyProtection="1">
      <alignment horizontal="center" vertical="center"/>
      <protection hidden="1"/>
    </xf>
    <xf numFmtId="0" fontId="13" fillId="0" borderId="12" xfId="1" applyFont="1" applyBorder="1" applyAlignment="1" applyProtection="1">
      <alignment horizontal="center" vertical="center" wrapText="1"/>
      <protection locked="0"/>
    </xf>
    <xf numFmtId="0" fontId="13" fillId="0" borderId="25" xfId="1" applyFont="1" applyBorder="1" applyAlignment="1" applyProtection="1">
      <alignment horizontal="center" vertical="center" wrapText="1"/>
      <protection locked="0"/>
    </xf>
    <xf numFmtId="0" fontId="13" fillId="0" borderId="17" xfId="1" applyFont="1" applyBorder="1" applyAlignment="1" applyProtection="1">
      <alignment horizontal="center" vertical="center" wrapText="1"/>
      <protection locked="0"/>
    </xf>
    <xf numFmtId="0" fontId="13" fillId="0" borderId="13" xfId="1" applyFont="1" applyBorder="1" applyAlignment="1" applyProtection="1">
      <alignment horizontal="center" vertical="center" wrapText="1"/>
      <protection locked="0"/>
    </xf>
    <xf numFmtId="0" fontId="13" fillId="0" borderId="26" xfId="1" applyFont="1" applyBorder="1" applyAlignment="1" applyProtection="1">
      <alignment horizontal="center" vertical="center" wrapText="1"/>
      <protection locked="0"/>
    </xf>
    <xf numFmtId="0" fontId="13" fillId="0" borderId="18" xfId="1" applyFont="1" applyBorder="1" applyAlignment="1" applyProtection="1">
      <alignment horizontal="center" vertical="center" wrapText="1"/>
      <protection locked="0"/>
    </xf>
    <xf numFmtId="166" fontId="13" fillId="0" borderId="24" xfId="1" applyNumberFormat="1" applyFont="1" applyBorder="1" applyAlignment="1" applyProtection="1">
      <alignment horizontal="center" vertical="center" wrapText="1"/>
      <protection locked="0"/>
    </xf>
    <xf numFmtId="166" fontId="13" fillId="0" borderId="27" xfId="1" applyNumberFormat="1" applyFont="1" applyBorder="1" applyAlignment="1" applyProtection="1">
      <alignment horizontal="center" vertical="center" wrapText="1"/>
      <protection locked="0"/>
    </xf>
    <xf numFmtId="166" fontId="13" fillId="0" borderId="29" xfId="1" applyNumberFormat="1" applyFont="1" applyBorder="1" applyAlignment="1" applyProtection="1">
      <alignment horizontal="center" vertical="center" wrapText="1"/>
      <protection locked="0"/>
    </xf>
    <xf numFmtId="1" fontId="13" fillId="0" borderId="24" xfId="1" applyNumberFormat="1" applyFont="1" applyBorder="1" applyAlignment="1" applyProtection="1">
      <alignment horizontal="center" vertical="center" wrapText="1"/>
      <protection locked="0"/>
    </xf>
    <xf numFmtId="1" fontId="13" fillId="0" borderId="27" xfId="1" applyNumberFormat="1" applyFont="1" applyBorder="1" applyAlignment="1" applyProtection="1">
      <alignment horizontal="center" vertical="center" wrapText="1"/>
      <protection locked="0"/>
    </xf>
    <xf numFmtId="1" fontId="13" fillId="0" borderId="29" xfId="1" applyNumberFormat="1" applyFont="1" applyBorder="1" applyAlignment="1" applyProtection="1">
      <alignment horizontal="center" vertical="center" wrapText="1"/>
      <protection locked="0"/>
    </xf>
    <xf numFmtId="2" fontId="16" fillId="3" borderId="32" xfId="1" applyNumberFormat="1" applyFont="1" applyFill="1" applyBorder="1" applyAlignment="1">
      <alignment horizontal="center" vertical="center"/>
    </xf>
    <xf numFmtId="0" fontId="13" fillId="0" borderId="30" xfId="1" applyFont="1" applyBorder="1" applyAlignment="1" applyProtection="1">
      <alignment horizontal="center" vertical="center"/>
      <protection locked="0"/>
    </xf>
    <xf numFmtId="0" fontId="13" fillId="0" borderId="31" xfId="1" applyFont="1" applyBorder="1" applyAlignment="1" applyProtection="1">
      <alignment horizontal="center" vertical="center"/>
      <protection locked="0"/>
    </xf>
    <xf numFmtId="166" fontId="13" fillId="0" borderId="24" xfId="1" applyNumberFormat="1" applyFont="1" applyBorder="1" applyAlignment="1" applyProtection="1">
      <alignment horizontal="center" vertical="center"/>
      <protection locked="0"/>
    </xf>
    <xf numFmtId="166" fontId="13" fillId="0" borderId="27" xfId="1" applyNumberFormat="1" applyFont="1" applyBorder="1" applyAlignment="1" applyProtection="1">
      <alignment horizontal="center" vertical="center"/>
      <protection locked="0"/>
    </xf>
    <xf numFmtId="166" fontId="13" fillId="0" borderId="29" xfId="1" applyNumberFormat="1" applyFont="1" applyBorder="1" applyAlignment="1" applyProtection="1">
      <alignment horizontal="center" vertical="center"/>
      <protection locked="0"/>
    </xf>
    <xf numFmtId="2" fontId="16" fillId="3" borderId="31" xfId="1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27" xfId="1" applyNumberFormat="1" applyFont="1" applyFill="1" applyBorder="1" applyAlignment="1" applyProtection="1">
      <alignment horizontal="center" vertical="center"/>
      <protection hidden="1"/>
    </xf>
    <xf numFmtId="2" fontId="16" fillId="3" borderId="34" xfId="1" applyNumberFormat="1" applyFont="1" applyFill="1" applyBorder="1" applyAlignment="1">
      <alignment horizontal="center" vertical="center"/>
    </xf>
    <xf numFmtId="0" fontId="13" fillId="5" borderId="24" xfId="1" applyFont="1" applyFill="1" applyBorder="1" applyAlignment="1" applyProtection="1">
      <alignment horizontal="center" vertical="center" wrapText="1"/>
      <protection locked="0"/>
    </xf>
    <xf numFmtId="0" fontId="13" fillId="5" borderId="29" xfId="1" applyFont="1" applyFill="1" applyBorder="1" applyAlignment="1" applyProtection="1">
      <alignment horizontal="center" vertical="center" wrapText="1"/>
      <protection locked="0"/>
    </xf>
    <xf numFmtId="0" fontId="13" fillId="0" borderId="33" xfId="1" applyFont="1" applyBorder="1" applyAlignment="1" applyProtection="1">
      <alignment horizontal="center" vertical="center"/>
      <protection locked="0"/>
    </xf>
    <xf numFmtId="2" fontId="16" fillId="3" borderId="27" xfId="1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7" xfId="4" applyFont="1" applyBorder="1" applyAlignment="1" applyProtection="1">
      <alignment horizontal="center" vertical="center"/>
      <protection locked="0"/>
    </xf>
    <xf numFmtId="0" fontId="13" fillId="0" borderId="15" xfId="4" applyFont="1" applyBorder="1" applyAlignment="1" applyProtection="1">
      <alignment horizontal="center" vertical="center"/>
      <protection locked="0"/>
    </xf>
    <xf numFmtId="0" fontId="13" fillId="0" borderId="20" xfId="4" applyFont="1" applyBorder="1" applyAlignment="1" applyProtection="1">
      <alignment horizontal="center" vertical="center"/>
      <protection locked="0"/>
    </xf>
    <xf numFmtId="0" fontId="13" fillId="0" borderId="7" xfId="4" applyFont="1" applyBorder="1" applyAlignment="1" applyProtection="1">
      <alignment horizontal="center" vertical="center" wrapText="1"/>
      <protection locked="0"/>
    </xf>
    <xf numFmtId="0" fontId="13" fillId="0" borderId="15" xfId="4" applyFont="1" applyBorder="1" applyAlignment="1" applyProtection="1">
      <alignment horizontal="center" vertical="center" wrapText="1"/>
      <protection locked="0"/>
    </xf>
    <xf numFmtId="0" fontId="13" fillId="0" borderId="20" xfId="4" applyFont="1" applyBorder="1" applyAlignment="1" applyProtection="1">
      <alignment horizontal="center" vertical="center" wrapText="1"/>
      <protection locked="0"/>
    </xf>
    <xf numFmtId="0" fontId="13" fillId="0" borderId="8" xfId="4" applyFont="1" applyBorder="1" applyAlignment="1" applyProtection="1">
      <alignment horizontal="center" vertical="center" wrapText="1"/>
      <protection locked="0"/>
    </xf>
    <xf numFmtId="0" fontId="13" fillId="0" borderId="16" xfId="4" applyFont="1" applyBorder="1" applyAlignment="1" applyProtection="1">
      <alignment horizontal="center" vertical="center" wrapText="1"/>
      <protection locked="0"/>
    </xf>
    <xf numFmtId="0" fontId="13" fillId="0" borderId="21" xfId="4" applyFont="1" applyBorder="1" applyAlignment="1" applyProtection="1">
      <alignment horizontal="center" vertical="center" wrapText="1"/>
      <protection locked="0"/>
    </xf>
    <xf numFmtId="0" fontId="13" fillId="0" borderId="9" xfId="4" applyFont="1" applyBorder="1" applyAlignment="1" applyProtection="1">
      <alignment horizontal="center" vertical="center" wrapText="1"/>
      <protection locked="0"/>
    </xf>
    <xf numFmtId="0" fontId="14" fillId="0" borderId="10" xfId="4" applyFont="1" applyBorder="1" applyAlignment="1" applyProtection="1">
      <alignment horizontal="center" vertical="center" wrapText="1"/>
      <protection locked="0"/>
    </xf>
    <xf numFmtId="0" fontId="14" fillId="0" borderId="11" xfId="4" applyFont="1" applyBorder="1" applyAlignment="1" applyProtection="1">
      <alignment horizontal="center" vertical="center" wrapText="1"/>
      <protection locked="0"/>
    </xf>
    <xf numFmtId="0" fontId="13" fillId="2" borderId="12" xfId="4" applyFont="1" applyFill="1" applyBorder="1" applyAlignment="1" applyProtection="1">
      <alignment horizontal="center" vertical="center" wrapText="1"/>
      <protection locked="0"/>
    </xf>
    <xf numFmtId="0" fontId="13" fillId="2" borderId="13" xfId="4" applyFont="1" applyFill="1" applyBorder="1" applyAlignment="1" applyProtection="1">
      <alignment horizontal="center" vertical="center" wrapText="1"/>
      <protection locked="0"/>
    </xf>
    <xf numFmtId="0" fontId="13" fillId="2" borderId="14" xfId="4" applyFont="1" applyFill="1" applyBorder="1" applyAlignment="1" applyProtection="1">
      <alignment horizontal="center" vertical="center" wrapText="1"/>
      <protection locked="0"/>
    </xf>
    <xf numFmtId="0" fontId="13" fillId="2" borderId="17" xfId="4" applyFont="1" applyFill="1" applyBorder="1" applyAlignment="1" applyProtection="1">
      <alignment horizontal="center" vertical="center" wrapText="1"/>
      <protection locked="0"/>
    </xf>
    <xf numFmtId="0" fontId="13" fillId="2" borderId="18" xfId="4" applyFont="1" applyFill="1" applyBorder="1" applyAlignment="1" applyProtection="1">
      <alignment horizontal="center" vertical="center" wrapText="1"/>
      <protection locked="0"/>
    </xf>
    <xf numFmtId="0" fontId="13" fillId="2" borderId="19" xfId="4" applyFont="1" applyFill="1" applyBorder="1" applyAlignment="1" applyProtection="1">
      <alignment horizontal="center" vertical="center" wrapText="1"/>
      <protection locked="0"/>
    </xf>
    <xf numFmtId="0" fontId="13" fillId="3" borderId="12" xfId="4" applyFont="1" applyFill="1" applyBorder="1" applyAlignment="1">
      <alignment horizontal="center" vertical="center" wrapText="1"/>
    </xf>
    <xf numFmtId="0" fontId="13" fillId="3" borderId="13" xfId="4" applyFont="1" applyFill="1" applyBorder="1" applyAlignment="1">
      <alignment horizontal="center" vertical="center" wrapText="1"/>
    </xf>
    <xf numFmtId="0" fontId="13" fillId="3" borderId="14" xfId="4" applyFont="1" applyFill="1" applyBorder="1" applyAlignment="1">
      <alignment horizontal="center" vertical="center" wrapText="1"/>
    </xf>
    <xf numFmtId="0" fontId="13" fillId="3" borderId="17" xfId="4" applyFont="1" applyFill="1" applyBorder="1" applyAlignment="1">
      <alignment horizontal="center" vertical="center" wrapText="1"/>
    </xf>
    <xf numFmtId="0" fontId="13" fillId="3" borderId="18" xfId="4" applyFont="1" applyFill="1" applyBorder="1" applyAlignment="1">
      <alignment horizontal="center" vertical="center" wrapText="1"/>
    </xf>
    <xf numFmtId="0" fontId="13" fillId="3" borderId="19" xfId="4" applyFont="1" applyFill="1" applyBorder="1" applyAlignment="1">
      <alignment horizontal="center" vertical="center" wrapText="1"/>
    </xf>
    <xf numFmtId="0" fontId="13" fillId="3" borderId="7" xfId="4" applyFont="1" applyFill="1" applyBorder="1" applyAlignment="1">
      <alignment horizontal="center" vertical="center" wrapText="1"/>
    </xf>
    <xf numFmtId="0" fontId="13" fillId="3" borderId="15" xfId="4" applyFont="1" applyFill="1" applyBorder="1" applyAlignment="1">
      <alignment horizontal="center" vertical="center" wrapText="1"/>
    </xf>
    <xf numFmtId="0" fontId="13" fillId="3" borderId="20" xfId="4" applyFont="1" applyFill="1" applyBorder="1" applyAlignment="1">
      <alignment horizontal="center" vertical="center" wrapText="1"/>
    </xf>
    <xf numFmtId="0" fontId="13" fillId="3" borderId="8" xfId="4" applyFont="1" applyFill="1" applyBorder="1" applyAlignment="1">
      <alignment horizontal="center" vertical="center" wrapText="1"/>
    </xf>
    <xf numFmtId="0" fontId="13" fillId="3" borderId="16" xfId="4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9" xfId="4" applyFont="1" applyFill="1" applyBorder="1" applyAlignment="1">
      <alignment horizontal="center" vertical="center" wrapText="1"/>
    </xf>
    <xf numFmtId="0" fontId="13" fillId="3" borderId="11" xfId="4" applyFont="1" applyFill="1" applyBorder="1" applyAlignment="1">
      <alignment horizontal="center" vertical="center" wrapText="1"/>
    </xf>
    <xf numFmtId="0" fontId="10" fillId="0" borderId="1" xfId="4" applyFont="1" applyBorder="1" applyAlignment="1" applyProtection="1">
      <alignment horizontal="left" vertical="center" wrapText="1"/>
      <protection locked="0"/>
    </xf>
    <xf numFmtId="0" fontId="10" fillId="0" borderId="2" xfId="4" applyFont="1" applyBorder="1" applyAlignment="1" applyProtection="1">
      <alignment horizontal="left" vertical="center" wrapText="1"/>
      <protection locked="0"/>
    </xf>
    <xf numFmtId="0" fontId="10" fillId="0" borderId="3" xfId="4" applyFont="1" applyBorder="1" applyAlignment="1" applyProtection="1">
      <alignment horizontal="left" vertical="center" wrapText="1"/>
      <protection locked="0"/>
    </xf>
    <xf numFmtId="0" fontId="10" fillId="0" borderId="4" xfId="4" applyFont="1" applyBorder="1" applyAlignment="1" applyProtection="1">
      <alignment horizontal="left" vertical="center" wrapText="1"/>
      <protection locked="0"/>
    </xf>
    <xf numFmtId="0" fontId="10" fillId="0" borderId="5" xfId="4" applyFont="1" applyBorder="1" applyAlignment="1" applyProtection="1">
      <alignment horizontal="left" vertical="center" wrapText="1"/>
      <protection locked="0"/>
    </xf>
    <xf numFmtId="0" fontId="10" fillId="0" borderId="6" xfId="4" applyFont="1" applyBorder="1" applyAlignment="1" applyProtection="1">
      <alignment horizontal="left" vertical="center" wrapText="1"/>
      <protection locked="0"/>
    </xf>
    <xf numFmtId="0" fontId="11" fillId="2" borderId="0" xfId="4" applyFont="1" applyFill="1" applyBorder="1" applyAlignment="1" applyProtection="1">
      <alignment horizontal="center" vertical="center" wrapText="1"/>
      <protection locked="0"/>
    </xf>
    <xf numFmtId="0" fontId="12" fillId="0" borderId="0" xfId="4" applyFont="1" applyAlignment="1" applyProtection="1">
      <alignment horizontal="center" vertical="center" wrapText="1" shrinkToFit="1"/>
      <protection hidden="1"/>
    </xf>
    <xf numFmtId="0" fontId="13" fillId="0" borderId="11" xfId="4" applyFont="1" applyBorder="1" applyAlignment="1" applyProtection="1">
      <alignment horizontal="center" vertical="center" wrapText="1"/>
      <protection locked="0"/>
    </xf>
    <xf numFmtId="0" fontId="13" fillId="0" borderId="10" xfId="4" applyFont="1" applyBorder="1" applyAlignment="1" applyProtection="1">
      <alignment horizontal="center" vertical="center" wrapText="1"/>
      <protection locked="0"/>
    </xf>
    <xf numFmtId="164" fontId="13" fillId="0" borderId="9" xfId="4" applyNumberFormat="1" applyFont="1" applyBorder="1" applyAlignment="1" applyProtection="1">
      <alignment horizontal="center" vertical="center" wrapText="1"/>
      <protection locked="0"/>
    </xf>
    <xf numFmtId="164" fontId="13" fillId="0" borderId="10" xfId="4" applyNumberFormat="1" applyFont="1" applyBorder="1" applyAlignment="1" applyProtection="1">
      <alignment horizontal="center" vertical="center" wrapText="1"/>
      <protection locked="0"/>
    </xf>
    <xf numFmtId="164" fontId="13" fillId="0" borderId="11" xfId="4" applyNumberFormat="1" applyFont="1" applyBorder="1" applyAlignment="1" applyProtection="1">
      <alignment horizontal="center" vertical="center" wrapText="1"/>
      <protection locked="0"/>
    </xf>
    <xf numFmtId="0" fontId="13" fillId="0" borderId="50" xfId="4" applyFont="1" applyBorder="1" applyAlignment="1" applyProtection="1">
      <alignment horizontal="center" vertical="center" wrapText="1"/>
      <protection locked="0"/>
    </xf>
    <xf numFmtId="0" fontId="13" fillId="0" borderId="25" xfId="4" applyFont="1" applyBorder="1" applyAlignment="1" applyProtection="1">
      <alignment horizontal="center" vertical="center" wrapText="1"/>
      <protection locked="0"/>
    </xf>
    <xf numFmtId="0" fontId="13" fillId="0" borderId="17" xfId="4" applyFont="1" applyBorder="1" applyAlignment="1" applyProtection="1">
      <alignment horizontal="center" vertical="center" wrapText="1"/>
      <protection locked="0"/>
    </xf>
    <xf numFmtId="0" fontId="13" fillId="0" borderId="51" xfId="4" applyFont="1" applyBorder="1" applyAlignment="1" applyProtection="1">
      <alignment horizontal="center" vertical="center" wrapText="1"/>
      <protection locked="0"/>
    </xf>
    <xf numFmtId="0" fontId="13" fillId="0" borderId="26" xfId="4" applyFont="1" applyBorder="1" applyAlignment="1" applyProtection="1">
      <alignment horizontal="center" vertical="center" wrapText="1"/>
      <protection locked="0"/>
    </xf>
    <xf numFmtId="0" fontId="13" fillId="0" borderId="18" xfId="4" applyFont="1" applyBorder="1" applyAlignment="1" applyProtection="1">
      <alignment horizontal="center" vertical="center" wrapText="1"/>
      <protection locked="0"/>
    </xf>
    <xf numFmtId="167" fontId="13" fillId="0" borderId="24" xfId="4" applyNumberFormat="1" applyFont="1" applyBorder="1" applyAlignment="1" applyProtection="1">
      <alignment horizontal="center" vertical="center" wrapText="1"/>
      <protection locked="0"/>
    </xf>
    <xf numFmtId="167" fontId="13" fillId="0" borderId="27" xfId="4" applyNumberFormat="1" applyFont="1" applyBorder="1" applyAlignment="1" applyProtection="1">
      <alignment horizontal="center" vertical="center" wrapText="1"/>
      <protection locked="0"/>
    </xf>
    <xf numFmtId="167" fontId="13" fillId="0" borderId="29" xfId="4" applyNumberFormat="1" applyFont="1" applyBorder="1" applyAlignment="1" applyProtection="1">
      <alignment horizontal="center" vertical="center" wrapText="1"/>
      <protection locked="0"/>
    </xf>
    <xf numFmtId="1" fontId="13" fillId="0" borderId="24" xfId="4" applyNumberFormat="1" applyFont="1" applyBorder="1" applyAlignment="1" applyProtection="1">
      <alignment horizontal="center" vertical="center" wrapText="1"/>
      <protection locked="0"/>
    </xf>
    <xf numFmtId="1" fontId="13" fillId="0" borderId="27" xfId="4" applyNumberFormat="1" applyFont="1" applyBorder="1" applyAlignment="1" applyProtection="1">
      <alignment horizontal="center" vertical="center" wrapText="1"/>
      <protection locked="0"/>
    </xf>
    <xf numFmtId="1" fontId="13" fillId="0" borderId="29" xfId="4" applyNumberFormat="1" applyFont="1" applyBorder="1" applyAlignment="1" applyProtection="1">
      <alignment horizontal="center" vertical="center" wrapText="1"/>
      <protection locked="0"/>
    </xf>
    <xf numFmtId="2" fontId="16" fillId="3" borderId="51" xfId="4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26" xfId="4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18" xfId="4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51" xfId="4" applyNumberFormat="1" applyFont="1" applyFill="1" applyBorder="1" applyAlignment="1" applyProtection="1">
      <alignment horizontal="center" vertical="center"/>
      <protection hidden="1"/>
    </xf>
    <xf numFmtId="2" fontId="16" fillId="3" borderId="26" xfId="4" applyNumberFormat="1" applyFont="1" applyFill="1" applyBorder="1" applyAlignment="1" applyProtection="1">
      <alignment horizontal="center" vertical="center"/>
      <protection hidden="1"/>
    </xf>
    <xf numFmtId="2" fontId="16" fillId="3" borderId="18" xfId="4" applyNumberFormat="1" applyFont="1" applyFill="1" applyBorder="1" applyAlignment="1" applyProtection="1">
      <alignment horizontal="center" vertical="center"/>
      <protection hidden="1"/>
    </xf>
    <xf numFmtId="2" fontId="16" fillId="3" borderId="13" xfId="4" applyNumberFormat="1" applyFont="1" applyFill="1" applyBorder="1" applyAlignment="1" applyProtection="1">
      <alignment horizontal="center" vertical="center"/>
      <protection hidden="1"/>
    </xf>
    <xf numFmtId="0" fontId="13" fillId="0" borderId="12" xfId="4" applyFont="1" applyBorder="1" applyAlignment="1" applyProtection="1">
      <alignment horizontal="center" vertical="center" wrapText="1"/>
      <protection locked="0"/>
    </xf>
    <xf numFmtId="0" fontId="13" fillId="0" borderId="13" xfId="4" applyFont="1" applyBorder="1" applyAlignment="1" applyProtection="1">
      <alignment horizontal="center" vertical="center" wrapText="1"/>
      <protection locked="0"/>
    </xf>
    <xf numFmtId="0" fontId="13" fillId="0" borderId="24" xfId="4" applyFont="1" applyBorder="1" applyAlignment="1" applyProtection="1">
      <alignment horizontal="center" vertical="center" wrapText="1"/>
      <protection locked="0"/>
    </xf>
    <xf numFmtId="0" fontId="13" fillId="0" borderId="27" xfId="4" applyFont="1" applyBorder="1" applyAlignment="1" applyProtection="1">
      <alignment horizontal="center" vertical="center" wrapText="1"/>
      <protection locked="0"/>
    </xf>
    <xf numFmtId="0" fontId="13" fillId="0" borderId="29" xfId="4" applyFont="1" applyBorder="1" applyAlignment="1" applyProtection="1">
      <alignment horizontal="center" vertical="center" wrapText="1"/>
      <protection locked="0"/>
    </xf>
    <xf numFmtId="2" fontId="16" fillId="3" borderId="13" xfId="4" applyNumberFormat="1" applyFont="1" applyFill="1" applyBorder="1" applyAlignment="1" applyProtection="1">
      <alignment horizontal="center" vertical="center" wrapText="1" shrinkToFit="1"/>
      <protection hidden="1"/>
    </xf>
    <xf numFmtId="1" fontId="13" fillId="0" borderId="24" xfId="4" applyNumberFormat="1" applyFont="1" applyBorder="1" applyAlignment="1" applyProtection="1">
      <alignment horizontal="center" vertical="center"/>
      <protection locked="0"/>
    </xf>
    <xf numFmtId="1" fontId="13" fillId="0" borderId="27" xfId="4" applyNumberFormat="1" applyFont="1" applyBorder="1" applyAlignment="1" applyProtection="1">
      <alignment horizontal="center" vertical="center"/>
      <protection locked="0"/>
    </xf>
    <xf numFmtId="1" fontId="13" fillId="0" borderId="29" xfId="4" applyNumberFormat="1" applyFont="1" applyBorder="1" applyAlignment="1" applyProtection="1">
      <alignment horizontal="center" vertical="center"/>
      <protection locked="0"/>
    </xf>
    <xf numFmtId="2" fontId="16" fillId="3" borderId="14" xfId="4" applyNumberFormat="1" applyFont="1" applyFill="1" applyBorder="1" applyAlignment="1">
      <alignment horizontal="center" vertical="center"/>
    </xf>
    <xf numFmtId="2" fontId="16" fillId="3" borderId="28" xfId="4" applyNumberFormat="1" applyFont="1" applyFill="1" applyBorder="1" applyAlignment="1">
      <alignment horizontal="center" vertical="center"/>
    </xf>
    <xf numFmtId="2" fontId="16" fillId="3" borderId="19" xfId="4" applyNumberFormat="1" applyFont="1" applyFill="1" applyBorder="1" applyAlignment="1">
      <alignment horizontal="center" vertical="center"/>
    </xf>
    <xf numFmtId="2" fontId="16" fillId="3" borderId="59" xfId="4" applyNumberFormat="1" applyFont="1" applyFill="1" applyBorder="1" applyAlignment="1">
      <alignment horizontal="center" vertical="center"/>
    </xf>
    <xf numFmtId="0" fontId="13" fillId="0" borderId="12" xfId="4" applyFont="1" applyBorder="1" applyAlignment="1" applyProtection="1">
      <alignment horizontal="center" vertical="center"/>
      <protection locked="0"/>
    </xf>
    <xf numFmtId="0" fontId="13" fillId="0" borderId="17" xfId="4" applyFont="1" applyBorder="1" applyAlignment="1" applyProtection="1">
      <alignment horizontal="center" vertical="center"/>
      <protection locked="0"/>
    </xf>
    <xf numFmtId="0" fontId="13" fillId="0" borderId="13" xfId="4" applyFont="1" applyBorder="1" applyAlignment="1" applyProtection="1">
      <alignment horizontal="center" vertical="center"/>
      <protection locked="0"/>
    </xf>
    <xf numFmtId="0" fontId="13" fillId="0" borderId="18" xfId="4" applyFont="1" applyBorder="1" applyAlignment="1" applyProtection="1">
      <alignment horizontal="center" vertical="center"/>
      <protection locked="0"/>
    </xf>
    <xf numFmtId="0" fontId="13" fillId="0" borderId="24" xfId="4" applyFont="1" applyBorder="1" applyAlignment="1" applyProtection="1">
      <alignment horizontal="center" vertical="center"/>
      <protection locked="0"/>
    </xf>
    <xf numFmtId="0" fontId="13" fillId="0" borderId="29" xfId="4" applyFont="1" applyBorder="1" applyAlignment="1" applyProtection="1">
      <alignment horizontal="center" vertical="center"/>
      <protection locked="0"/>
    </xf>
    <xf numFmtId="0" fontId="13" fillId="0" borderId="50" xfId="4" applyFont="1" applyBorder="1" applyAlignment="1" applyProtection="1">
      <alignment horizontal="center" vertical="center"/>
      <protection locked="0"/>
    </xf>
    <xf numFmtId="0" fontId="13" fillId="0" borderId="25" xfId="4" applyFont="1" applyBorder="1" applyAlignment="1" applyProtection="1">
      <alignment horizontal="center" vertical="center"/>
      <protection locked="0"/>
    </xf>
    <xf numFmtId="0" fontId="13" fillId="0" borderId="51" xfId="4" applyFont="1" applyBorder="1" applyAlignment="1" applyProtection="1">
      <alignment horizontal="center" vertical="center"/>
      <protection locked="0"/>
    </xf>
    <xf numFmtId="0" fontId="13" fillId="0" borderId="26" xfId="4" applyFont="1" applyBorder="1" applyAlignment="1" applyProtection="1">
      <alignment horizontal="center" vertical="center"/>
      <protection locked="0"/>
    </xf>
    <xf numFmtId="0" fontId="13" fillId="0" borderId="27" xfId="4" applyFont="1" applyBorder="1" applyAlignment="1" applyProtection="1">
      <alignment horizontal="center" vertical="center"/>
      <protection locked="0"/>
    </xf>
    <xf numFmtId="166" fontId="13" fillId="0" borderId="24" xfId="4" applyNumberFormat="1" applyFont="1" applyBorder="1" applyAlignment="1" applyProtection="1">
      <alignment horizontal="center" vertical="center"/>
      <protection locked="0"/>
    </xf>
    <xf numFmtId="166" fontId="13" fillId="0" borderId="27" xfId="4" applyNumberFormat="1" applyFont="1" applyBorder="1" applyAlignment="1" applyProtection="1">
      <alignment horizontal="center" vertical="center"/>
      <protection locked="0"/>
    </xf>
    <xf numFmtId="166" fontId="13" fillId="0" borderId="29" xfId="4" applyNumberFormat="1" applyFont="1" applyBorder="1" applyAlignment="1" applyProtection="1">
      <alignment horizontal="center" vertical="center"/>
      <protection locked="0"/>
    </xf>
    <xf numFmtId="0" fontId="13" fillId="2" borderId="24" xfId="2" applyFont="1" applyFill="1" applyBorder="1" applyAlignment="1" applyProtection="1">
      <alignment horizontal="center" vertical="center"/>
      <protection locked="0"/>
    </xf>
    <xf numFmtId="2" fontId="16" fillId="3" borderId="14" xfId="2" applyNumberFormat="1" applyFont="1" applyFill="1" applyBorder="1" applyAlignment="1">
      <alignment horizontal="center" vertical="center"/>
    </xf>
    <xf numFmtId="2" fontId="16" fillId="3" borderId="28" xfId="2" applyNumberFormat="1" applyFont="1" applyFill="1" applyBorder="1" applyAlignment="1">
      <alignment horizontal="center" vertical="center"/>
    </xf>
    <xf numFmtId="2" fontId="16" fillId="3" borderId="19" xfId="2" applyNumberFormat="1" applyFont="1" applyFill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3" fillId="0" borderId="26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25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24" xfId="2" applyFont="1" applyBorder="1" applyAlignment="1">
      <alignment horizontal="center" vertical="center"/>
    </xf>
    <xf numFmtId="0" fontId="13" fillId="0" borderId="27" xfId="2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2" fontId="13" fillId="3" borderId="24" xfId="2" applyNumberFormat="1" applyFont="1" applyFill="1" applyBorder="1" applyAlignment="1" applyProtection="1">
      <alignment horizontal="center" vertical="center" wrapText="1"/>
      <protection hidden="1"/>
    </xf>
    <xf numFmtId="2" fontId="13" fillId="3" borderId="27" xfId="2" applyNumberFormat="1" applyFont="1" applyFill="1" applyBorder="1" applyAlignment="1" applyProtection="1">
      <alignment horizontal="center" vertical="center" wrapText="1"/>
      <protection hidden="1"/>
    </xf>
    <xf numFmtId="2" fontId="13" fillId="3" borderId="29" xfId="2" applyNumberFormat="1" applyFont="1" applyFill="1" applyBorder="1" applyAlignment="1" applyProtection="1">
      <alignment horizontal="center" vertical="center" wrapText="1"/>
      <protection hidden="1"/>
    </xf>
    <xf numFmtId="2" fontId="13" fillId="3" borderId="51" xfId="2" applyNumberFormat="1" applyFont="1" applyFill="1" applyBorder="1" applyAlignment="1" applyProtection="1">
      <alignment horizontal="center" vertical="center" wrapText="1"/>
      <protection hidden="1"/>
    </xf>
    <xf numFmtId="2" fontId="13" fillId="3" borderId="24" xfId="4" applyNumberFormat="1" applyFont="1" applyFill="1" applyBorder="1" applyAlignment="1" applyProtection="1">
      <alignment horizontal="center" vertical="center"/>
      <protection hidden="1"/>
    </xf>
    <xf numFmtId="2" fontId="13" fillId="3" borderId="29" xfId="4" applyNumberFormat="1" applyFont="1" applyFill="1" applyBorder="1" applyAlignment="1" applyProtection="1">
      <alignment horizontal="center" vertical="center"/>
      <protection hidden="1"/>
    </xf>
    <xf numFmtId="2" fontId="13" fillId="3" borderId="53" xfId="4" applyNumberFormat="1" applyFont="1" applyFill="1" applyBorder="1" applyAlignment="1">
      <alignment horizontal="center" vertical="center"/>
    </xf>
    <xf numFmtId="2" fontId="13" fillId="3" borderId="55" xfId="4" applyNumberFormat="1" applyFont="1" applyFill="1" applyBorder="1" applyAlignment="1">
      <alignment horizontal="center" vertical="center"/>
    </xf>
    <xf numFmtId="0" fontId="13" fillId="8" borderId="24" xfId="4" applyFont="1" applyFill="1" applyBorder="1" applyAlignment="1" applyProtection="1">
      <alignment horizontal="center" vertical="center" wrapText="1"/>
      <protection locked="0"/>
    </xf>
    <xf numFmtId="0" fontId="13" fillId="8" borderId="29" xfId="4" applyFont="1" applyFill="1" applyBorder="1" applyAlignment="1" applyProtection="1">
      <alignment horizontal="center" vertical="center" wrapText="1"/>
      <protection locked="0"/>
    </xf>
    <xf numFmtId="0" fontId="13" fillId="0" borderId="52" xfId="4" applyFont="1" applyBorder="1" applyAlignment="1" applyProtection="1">
      <alignment horizontal="center" vertical="center"/>
      <protection locked="0"/>
    </xf>
    <xf numFmtId="0" fontId="13" fillId="0" borderId="54" xfId="4" applyFont="1" applyBorder="1" applyAlignment="1" applyProtection="1">
      <alignment horizontal="center" vertical="center"/>
      <protection locked="0"/>
    </xf>
    <xf numFmtId="2" fontId="13" fillId="3" borderId="24" xfId="4" applyNumberFormat="1" applyFont="1" applyFill="1" applyBorder="1" applyAlignment="1" applyProtection="1">
      <alignment horizontal="center" vertical="center" wrapText="1" shrinkToFit="1"/>
      <protection hidden="1"/>
    </xf>
    <xf numFmtId="2" fontId="13" fillId="3" borderId="29" xfId="4" applyNumberFormat="1" applyFont="1" applyFill="1" applyBorder="1" applyAlignment="1" applyProtection="1">
      <alignment horizontal="center" vertical="center" wrapText="1" shrinkToFit="1"/>
      <protection hidden="1"/>
    </xf>
    <xf numFmtId="2" fontId="13" fillId="3" borderId="51" xfId="4" applyNumberFormat="1" applyFont="1" applyFill="1" applyBorder="1" applyAlignment="1" applyProtection="1">
      <alignment horizontal="center" vertical="center"/>
      <protection hidden="1"/>
    </xf>
    <xf numFmtId="2" fontId="13" fillId="3" borderId="26" xfId="4" applyNumberFormat="1" applyFont="1" applyFill="1" applyBorder="1" applyAlignment="1" applyProtection="1">
      <alignment horizontal="center" vertical="center"/>
      <protection hidden="1"/>
    </xf>
    <xf numFmtId="2" fontId="13" fillId="3" borderId="18" xfId="4" applyNumberFormat="1" applyFont="1" applyFill="1" applyBorder="1" applyAlignment="1" applyProtection="1">
      <alignment horizontal="center" vertical="center"/>
      <protection hidden="1"/>
    </xf>
    <xf numFmtId="2" fontId="13" fillId="3" borderId="14" xfId="4" applyNumberFormat="1" applyFont="1" applyFill="1" applyBorder="1" applyAlignment="1">
      <alignment horizontal="center" vertical="center"/>
    </xf>
    <xf numFmtId="2" fontId="13" fillId="3" borderId="28" xfId="4" applyNumberFormat="1" applyFont="1" applyFill="1" applyBorder="1" applyAlignment="1">
      <alignment horizontal="center" vertical="center"/>
    </xf>
    <xf numFmtId="2" fontId="13" fillId="3" borderId="19" xfId="4" applyNumberFormat="1" applyFont="1" applyFill="1" applyBorder="1" applyAlignment="1">
      <alignment horizontal="center" vertical="center"/>
    </xf>
    <xf numFmtId="0" fontId="13" fillId="10" borderId="9" xfId="4" applyFont="1" applyFill="1" applyBorder="1" applyAlignment="1">
      <alignment horizontal="center" vertical="center" wrapText="1"/>
    </xf>
    <xf numFmtId="0" fontId="13" fillId="10" borderId="11" xfId="4" applyFont="1" applyFill="1" applyBorder="1" applyAlignment="1">
      <alignment horizontal="center" vertical="center" wrapText="1"/>
    </xf>
    <xf numFmtId="0" fontId="13" fillId="11" borderId="9" xfId="4" applyFont="1" applyFill="1" applyBorder="1" applyAlignment="1">
      <alignment horizontal="center" vertical="center" wrapText="1"/>
    </xf>
    <xf numFmtId="0" fontId="13" fillId="11" borderId="11" xfId="4" applyFont="1" applyFill="1" applyBorder="1" applyAlignment="1">
      <alignment horizontal="center" vertical="center" wrapText="1"/>
    </xf>
    <xf numFmtId="0" fontId="12" fillId="0" borderId="0" xfId="4" applyFont="1" applyAlignment="1">
      <alignment horizontal="center" vertical="center" wrapText="1" shrinkToFit="1"/>
    </xf>
    <xf numFmtId="0" fontId="13" fillId="10" borderId="9" xfId="4" applyFont="1" applyFill="1" applyBorder="1" applyAlignment="1" applyProtection="1">
      <alignment horizontal="center" vertical="center" wrapText="1"/>
      <protection locked="0"/>
    </xf>
    <xf numFmtId="0" fontId="13" fillId="10" borderId="11" xfId="4" applyFont="1" applyFill="1" applyBorder="1" applyAlignment="1" applyProtection="1">
      <alignment horizontal="center" vertical="center" wrapText="1"/>
      <protection locked="0"/>
    </xf>
    <xf numFmtId="0" fontId="13" fillId="11" borderId="9" xfId="4" applyFont="1" applyFill="1" applyBorder="1" applyAlignment="1" applyProtection="1">
      <alignment horizontal="center" vertical="center" wrapText="1"/>
      <protection locked="0"/>
    </xf>
    <xf numFmtId="0" fontId="13" fillId="11" borderId="11" xfId="4" applyFont="1" applyFill="1" applyBorder="1" applyAlignment="1" applyProtection="1">
      <alignment horizontal="center" vertical="center" wrapText="1"/>
      <protection locked="0"/>
    </xf>
    <xf numFmtId="0" fontId="13" fillId="11" borderId="53" xfId="4" applyFont="1" applyFill="1" applyBorder="1" applyAlignment="1">
      <alignment horizontal="center" vertical="center" wrapText="1"/>
    </xf>
    <xf numFmtId="2" fontId="13" fillId="3" borderId="51" xfId="4" applyNumberFormat="1" applyFont="1" applyFill="1" applyBorder="1" applyAlignment="1" applyProtection="1">
      <alignment horizontal="center" vertical="center" wrapText="1" shrinkToFit="1"/>
      <protection hidden="1"/>
    </xf>
    <xf numFmtId="2" fontId="13" fillId="3" borderId="26" xfId="4" applyNumberFormat="1" applyFont="1" applyFill="1" applyBorder="1" applyAlignment="1" applyProtection="1">
      <alignment horizontal="center" vertical="center" wrapText="1" shrinkToFit="1"/>
      <protection hidden="1"/>
    </xf>
    <xf numFmtId="2" fontId="13" fillId="3" borderId="18" xfId="4" applyNumberFormat="1" applyFont="1" applyFill="1" applyBorder="1" applyAlignment="1" applyProtection="1">
      <alignment horizontal="center" vertical="center" wrapText="1" shrinkToFit="1"/>
      <protection hidden="1"/>
    </xf>
    <xf numFmtId="2" fontId="13" fillId="3" borderId="13" xfId="4" applyNumberFormat="1" applyFont="1" applyFill="1" applyBorder="1" applyAlignment="1" applyProtection="1">
      <alignment horizontal="center" vertical="center"/>
      <protection hidden="1"/>
    </xf>
    <xf numFmtId="2" fontId="13" fillId="3" borderId="31" xfId="4" applyNumberFormat="1" applyFont="1" applyFill="1" applyBorder="1" applyAlignment="1" applyProtection="1">
      <alignment horizontal="center" vertical="center"/>
      <protection hidden="1"/>
    </xf>
    <xf numFmtId="2" fontId="13" fillId="3" borderId="32" xfId="4" applyNumberFormat="1" applyFont="1" applyFill="1" applyBorder="1" applyAlignment="1">
      <alignment horizontal="center" vertical="center"/>
    </xf>
    <xf numFmtId="0" fontId="13" fillId="0" borderId="33" xfId="4" applyFont="1" applyBorder="1" applyAlignment="1" applyProtection="1">
      <alignment horizontal="center" vertical="center"/>
      <protection locked="0"/>
    </xf>
    <xf numFmtId="0" fontId="13" fillId="0" borderId="30" xfId="4" applyFont="1" applyBorder="1" applyAlignment="1" applyProtection="1">
      <alignment horizontal="center" vertical="center"/>
      <protection locked="0"/>
    </xf>
    <xf numFmtId="0" fontId="13" fillId="0" borderId="31" xfId="4" applyFont="1" applyBorder="1" applyAlignment="1" applyProtection="1">
      <alignment horizontal="center" vertical="center"/>
      <protection locked="0"/>
    </xf>
    <xf numFmtId="2" fontId="13" fillId="3" borderId="31" xfId="4" applyNumberFormat="1" applyFont="1" applyFill="1" applyBorder="1" applyAlignment="1" applyProtection="1">
      <alignment horizontal="center" vertical="center" wrapText="1" shrinkToFit="1"/>
      <protection hidden="1"/>
    </xf>
    <xf numFmtId="0" fontId="13" fillId="8" borderId="27" xfId="4" applyFont="1" applyFill="1" applyBorder="1" applyAlignment="1" applyProtection="1">
      <alignment horizontal="center" vertical="center" wrapText="1"/>
      <protection locked="0"/>
    </xf>
    <xf numFmtId="2" fontId="13" fillId="3" borderId="27" xfId="4" applyNumberFormat="1" applyFont="1" applyFill="1" applyBorder="1" applyAlignment="1" applyProtection="1">
      <alignment horizontal="center" vertical="center"/>
      <protection hidden="1"/>
    </xf>
    <xf numFmtId="2" fontId="13" fillId="3" borderId="34" xfId="4" applyNumberFormat="1" applyFont="1" applyFill="1" applyBorder="1" applyAlignment="1">
      <alignment horizontal="center" vertical="center"/>
    </xf>
    <xf numFmtId="2" fontId="13" fillId="3" borderId="27" xfId="4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31" xfId="4" applyNumberFormat="1" applyFont="1" applyFill="1" applyBorder="1" applyAlignment="1" applyProtection="1">
      <alignment horizontal="center" vertical="center"/>
      <protection hidden="1"/>
    </xf>
    <xf numFmtId="2" fontId="16" fillId="3" borderId="32" xfId="4" applyNumberFormat="1" applyFont="1" applyFill="1" applyBorder="1" applyAlignment="1">
      <alignment horizontal="center" vertical="center"/>
    </xf>
    <xf numFmtId="0" fontId="13" fillId="0" borderId="30" xfId="4" applyFont="1" applyBorder="1" applyAlignment="1" applyProtection="1">
      <alignment horizontal="center" vertical="center" wrapText="1"/>
      <protection locked="0"/>
    </xf>
    <xf numFmtId="0" fontId="13" fillId="0" borderId="31" xfId="4" applyFont="1" applyBorder="1" applyAlignment="1" applyProtection="1">
      <alignment horizontal="center" vertical="center" wrapText="1"/>
      <protection locked="0"/>
    </xf>
    <xf numFmtId="2" fontId="16" fillId="3" borderId="31" xfId="4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30" xfId="2" applyFont="1" applyBorder="1" applyAlignment="1" applyProtection="1">
      <alignment horizontal="center" vertical="center"/>
      <protection locked="0"/>
    </xf>
    <xf numFmtId="2" fontId="16" fillId="3" borderId="32" xfId="2" applyNumberFormat="1" applyFont="1" applyFill="1" applyBorder="1" applyAlignment="1">
      <alignment horizontal="center" vertical="center"/>
    </xf>
    <xf numFmtId="2" fontId="16" fillId="3" borderId="7" xfId="2" applyNumberFormat="1" applyFont="1" applyFill="1" applyBorder="1" applyAlignment="1">
      <alignment horizontal="center" vertical="center"/>
    </xf>
    <xf numFmtId="2" fontId="16" fillId="3" borderId="15" xfId="2" applyNumberFormat="1" applyFont="1" applyFill="1" applyBorder="1" applyAlignment="1">
      <alignment horizontal="center" vertical="center"/>
    </xf>
    <xf numFmtId="2" fontId="16" fillId="3" borderId="20" xfId="2" applyNumberFormat="1" applyFont="1" applyFill="1" applyBorder="1" applyAlignment="1">
      <alignment horizontal="center" vertical="center"/>
    </xf>
    <xf numFmtId="2" fontId="16" fillId="3" borderId="14" xfId="2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28" xfId="2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19" xfId="2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30" xfId="2" applyFont="1" applyBorder="1" applyAlignment="1" applyProtection="1">
      <alignment horizontal="center" vertical="center" wrapText="1"/>
      <protection locked="0"/>
    </xf>
    <xf numFmtId="0" fontId="13" fillId="0" borderId="31" xfId="2" applyFont="1" applyBorder="1" applyAlignment="1" applyProtection="1">
      <alignment horizontal="center" vertical="center" wrapText="1"/>
      <protection locked="0"/>
    </xf>
    <xf numFmtId="2" fontId="16" fillId="3" borderId="35" xfId="2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38" xfId="2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12" xfId="2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25" xfId="2" applyNumberFormat="1" applyFont="1" applyFill="1" applyBorder="1" applyAlignment="1" applyProtection="1">
      <alignment horizontal="center" vertical="center" wrapText="1" shrinkToFit="1"/>
      <protection hidden="1"/>
    </xf>
    <xf numFmtId="2" fontId="16" fillId="3" borderId="17" xfId="2" applyNumberFormat="1" applyFont="1" applyFill="1" applyBorder="1" applyAlignment="1" applyProtection="1">
      <alignment horizontal="center" vertical="center" wrapText="1" shrinkToFit="1"/>
      <protection hidden="1"/>
    </xf>
    <xf numFmtId="2" fontId="20" fillId="3" borderId="24" xfId="4" applyNumberFormat="1" applyFont="1" applyFill="1" applyBorder="1" applyAlignment="1" applyProtection="1">
      <alignment horizontal="center" vertical="center"/>
      <protection hidden="1"/>
    </xf>
    <xf numFmtId="2" fontId="20" fillId="3" borderId="27" xfId="4" applyNumberFormat="1" applyFont="1" applyFill="1" applyBorder="1" applyAlignment="1" applyProtection="1">
      <alignment horizontal="center" vertical="center"/>
      <protection hidden="1"/>
    </xf>
    <xf numFmtId="2" fontId="20" fillId="3" borderId="29" xfId="4" applyNumberFormat="1" applyFont="1" applyFill="1" applyBorder="1" applyAlignment="1" applyProtection="1">
      <alignment horizontal="center" vertical="center"/>
      <protection hidden="1"/>
    </xf>
    <xf numFmtId="2" fontId="20" fillId="3" borderId="53" xfId="4" applyNumberFormat="1" applyFont="1" applyFill="1" applyBorder="1" applyAlignment="1" applyProtection="1">
      <alignment horizontal="center" vertical="center"/>
      <protection hidden="1"/>
    </xf>
    <xf numFmtId="2" fontId="20" fillId="3" borderId="34" xfId="4" applyNumberFormat="1" applyFont="1" applyFill="1" applyBorder="1" applyAlignment="1" applyProtection="1">
      <alignment horizontal="center" vertical="center"/>
      <protection hidden="1"/>
    </xf>
    <xf numFmtId="2" fontId="20" fillId="3" borderId="55" xfId="4" applyNumberFormat="1" applyFont="1" applyFill="1" applyBorder="1" applyAlignment="1" applyProtection="1">
      <alignment horizontal="center" vertical="center"/>
      <protection hidden="1"/>
    </xf>
    <xf numFmtId="2" fontId="20" fillId="3" borderId="8" xfId="4" applyNumberFormat="1" applyFont="1" applyFill="1" applyBorder="1" applyAlignment="1" applyProtection="1">
      <alignment horizontal="center" vertical="center"/>
      <protection hidden="1"/>
    </xf>
    <xf numFmtId="2" fontId="20" fillId="3" borderId="16" xfId="4" applyNumberFormat="1" applyFont="1" applyFill="1" applyBorder="1" applyAlignment="1" applyProtection="1">
      <alignment horizontal="center" vertical="center"/>
      <protection hidden="1"/>
    </xf>
    <xf numFmtId="2" fontId="20" fillId="3" borderId="21" xfId="4" applyNumberFormat="1" applyFont="1" applyFill="1" applyBorder="1" applyAlignment="1" applyProtection="1">
      <alignment horizontal="center" vertical="center"/>
      <protection hidden="1"/>
    </xf>
    <xf numFmtId="0" fontId="14" fillId="0" borderId="16" xfId="4" applyFont="1" applyBorder="1" applyAlignment="1" applyProtection="1">
      <alignment horizontal="center" vertical="center" wrapText="1"/>
      <protection locked="0"/>
    </xf>
    <xf numFmtId="0" fontId="14" fillId="0" borderId="21" xfId="4" applyFont="1" applyBorder="1" applyAlignment="1" applyProtection="1">
      <alignment horizontal="center" vertical="center" wrapText="1"/>
      <protection locked="0"/>
    </xf>
    <xf numFmtId="0" fontId="14" fillId="0" borderId="8" xfId="4" applyFont="1" applyBorder="1" applyAlignment="1" applyProtection="1">
      <alignment horizontal="center" vertical="center" wrapText="1"/>
      <protection locked="0"/>
    </xf>
    <xf numFmtId="0" fontId="14" fillId="0" borderId="44" xfId="4" applyFont="1" applyBorder="1" applyAlignment="1" applyProtection="1">
      <alignment horizontal="center" vertical="center" wrapText="1"/>
      <protection locked="0"/>
    </xf>
    <xf numFmtId="0" fontId="14" fillId="0" borderId="47" xfId="4" applyFont="1" applyBorder="1" applyAlignment="1" applyProtection="1">
      <alignment horizontal="center" vertical="center" wrapText="1"/>
      <protection locked="0"/>
    </xf>
    <xf numFmtId="0" fontId="14" fillId="0" borderId="65" xfId="4" applyFont="1" applyBorder="1" applyAlignment="1" applyProtection="1">
      <alignment horizontal="center" vertical="center" wrapText="1"/>
      <protection locked="0"/>
    </xf>
    <xf numFmtId="2" fontId="20" fillId="3" borderId="24" xfId="4" applyNumberFormat="1" applyFont="1" applyFill="1" applyBorder="1" applyAlignment="1" applyProtection="1">
      <alignment horizontal="center" vertical="center" wrapText="1" shrinkToFit="1"/>
      <protection hidden="1"/>
    </xf>
    <xf numFmtId="2" fontId="20" fillId="3" borderId="27" xfId="4" applyNumberFormat="1" applyFont="1" applyFill="1" applyBorder="1" applyAlignment="1" applyProtection="1">
      <alignment horizontal="center" vertical="center" wrapText="1" shrinkToFit="1"/>
      <protection hidden="1"/>
    </xf>
    <xf numFmtId="2" fontId="20" fillId="3" borderId="29" xfId="4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44" xfId="4" applyFont="1" applyBorder="1" applyAlignment="1" applyProtection="1">
      <alignment horizontal="center" vertical="center"/>
      <protection locked="0"/>
    </xf>
    <xf numFmtId="0" fontId="13" fillId="0" borderId="47" xfId="4" applyFont="1" applyBorder="1" applyAlignment="1" applyProtection="1">
      <alignment horizontal="center" vertical="center"/>
      <protection locked="0"/>
    </xf>
    <xf numFmtId="0" fontId="13" fillId="0" borderId="65" xfId="4" applyFont="1" applyBorder="1" applyAlignment="1" applyProtection="1">
      <alignment horizontal="center" vertical="center"/>
      <protection locked="0"/>
    </xf>
    <xf numFmtId="0" fontId="13" fillId="0" borderId="8" xfId="4" applyFont="1" applyBorder="1" applyAlignment="1" applyProtection="1">
      <alignment horizontal="center" vertical="center"/>
      <protection locked="0"/>
    </xf>
    <xf numFmtId="0" fontId="14" fillId="0" borderId="16" xfId="4" applyFont="1" applyBorder="1" applyAlignment="1" applyProtection="1">
      <alignment horizontal="center" vertical="center"/>
      <protection locked="0"/>
    </xf>
    <xf numFmtId="0" fontId="14" fillId="0" borderId="21" xfId="4" applyFont="1" applyBorder="1" applyAlignment="1" applyProtection="1">
      <alignment horizontal="center" vertical="center"/>
      <protection locked="0"/>
    </xf>
    <xf numFmtId="0" fontId="14" fillId="2" borderId="52" xfId="4" applyFont="1" applyFill="1" applyBorder="1" applyAlignment="1" applyProtection="1">
      <alignment horizontal="center" vertical="center"/>
      <protection locked="0"/>
    </xf>
    <xf numFmtId="0" fontId="6" fillId="2" borderId="33" xfId="4" applyFill="1" applyBorder="1" applyAlignment="1">
      <alignment horizontal="center" vertical="center"/>
    </xf>
    <xf numFmtId="0" fontId="6" fillId="2" borderId="54" xfId="4" applyFill="1" applyBorder="1" applyAlignment="1">
      <alignment horizontal="center" vertical="center"/>
    </xf>
    <xf numFmtId="0" fontId="14" fillId="0" borderId="24" xfId="4" applyFont="1" applyBorder="1" applyAlignment="1" applyProtection="1">
      <alignment horizontal="center" vertical="center"/>
      <protection locked="0"/>
    </xf>
    <xf numFmtId="0" fontId="6" fillId="0" borderId="27" xfId="4" applyBorder="1" applyAlignment="1">
      <alignment horizontal="center" vertical="center"/>
    </xf>
    <xf numFmtId="0" fontId="6" fillId="0" borderId="29" xfId="4" applyBorder="1" applyAlignment="1">
      <alignment horizontal="center" vertical="center"/>
    </xf>
    <xf numFmtId="0" fontId="14" fillId="0" borderId="26" xfId="4" applyFont="1" applyBorder="1" applyAlignment="1" applyProtection="1">
      <alignment horizontal="center" vertical="center" wrapText="1"/>
      <protection locked="0"/>
    </xf>
    <xf numFmtId="0" fontId="13" fillId="0" borderId="44" xfId="4" applyFont="1" applyBorder="1" applyAlignment="1" applyProtection="1">
      <alignment horizontal="center" vertical="center" wrapText="1"/>
      <protection locked="0"/>
    </xf>
    <xf numFmtId="0" fontId="13" fillId="0" borderId="47" xfId="4" applyFont="1" applyBorder="1" applyAlignment="1" applyProtection="1">
      <alignment horizontal="center" vertical="center" wrapText="1"/>
      <protection locked="0"/>
    </xf>
    <xf numFmtId="0" fontId="13" fillId="0" borderId="65" xfId="4" applyFont="1" applyBorder="1" applyAlignment="1" applyProtection="1">
      <alignment horizontal="center" vertical="center" wrapText="1"/>
      <protection locked="0"/>
    </xf>
    <xf numFmtId="0" fontId="14" fillId="0" borderId="52" xfId="4" applyFont="1" applyBorder="1" applyAlignment="1" applyProtection="1">
      <alignment horizontal="center" vertical="center" wrapText="1"/>
      <protection locked="0"/>
    </xf>
    <xf numFmtId="0" fontId="14" fillId="0" borderId="33" xfId="4" applyFont="1" applyBorder="1" applyAlignment="1" applyProtection="1">
      <alignment horizontal="center" vertical="center" wrapText="1"/>
      <protection locked="0"/>
    </xf>
    <xf numFmtId="0" fontId="14" fillId="0" borderId="54" xfId="4" applyFont="1" applyBorder="1" applyAlignment="1" applyProtection="1">
      <alignment horizontal="center" vertical="center" wrapText="1"/>
      <protection locked="0"/>
    </xf>
    <xf numFmtId="0" fontId="14" fillId="0" borderId="24" xfId="4" applyFont="1" applyBorder="1" applyAlignment="1" applyProtection="1">
      <alignment horizontal="center" vertical="center" wrapText="1"/>
      <protection locked="0"/>
    </xf>
    <xf numFmtId="0" fontId="14" fillId="0" borderId="27" xfId="4" applyFont="1" applyBorder="1" applyAlignment="1" applyProtection="1">
      <alignment horizontal="center" vertical="center" wrapText="1"/>
      <protection locked="0"/>
    </xf>
    <xf numFmtId="0" fontId="14" fillId="0" borderId="29" xfId="4" applyFont="1" applyBorder="1" applyAlignment="1" applyProtection="1">
      <alignment horizontal="center" vertical="center" wrapText="1"/>
      <protection locked="0"/>
    </xf>
    <xf numFmtId="0" fontId="13" fillId="3" borderId="26" xfId="4" applyFont="1" applyFill="1" applyBorder="1" applyAlignment="1">
      <alignment horizontal="center" vertical="center" wrapText="1"/>
    </xf>
    <xf numFmtId="0" fontId="13" fillId="3" borderId="31" xfId="4" applyFont="1" applyFill="1" applyBorder="1" applyAlignment="1">
      <alignment horizontal="center" vertical="center" wrapText="1"/>
    </xf>
    <xf numFmtId="0" fontId="11" fillId="0" borderId="0" xfId="4" applyFont="1" applyBorder="1" applyAlignment="1" applyProtection="1">
      <alignment horizontal="center" vertical="center" wrapText="1"/>
      <protection locked="0"/>
    </xf>
    <xf numFmtId="164" fontId="13" fillId="0" borderId="26" xfId="4" applyNumberFormat="1" applyFont="1" applyBorder="1" applyAlignment="1" applyProtection="1">
      <alignment horizontal="center" vertical="center" wrapText="1"/>
      <protection locked="0"/>
    </xf>
    <xf numFmtId="0" fontId="14" fillId="0" borderId="27" xfId="4" applyFont="1" applyBorder="1" applyAlignment="1" applyProtection="1">
      <alignment horizontal="center" vertical="center"/>
      <protection locked="0"/>
    </xf>
    <xf numFmtId="0" fontId="14" fillId="0" borderId="29" xfId="4" applyFont="1" applyBorder="1" applyAlignment="1" applyProtection="1">
      <alignment horizontal="center" vertical="center"/>
      <protection locked="0"/>
    </xf>
    <xf numFmtId="0" fontId="14" fillId="0" borderId="52" xfId="4" applyFont="1" applyBorder="1" applyAlignment="1" applyProtection="1">
      <alignment horizontal="center" vertical="center"/>
      <protection locked="0"/>
    </xf>
    <xf numFmtId="0" fontId="14" fillId="0" borderId="33" xfId="4" applyFont="1" applyBorder="1" applyAlignment="1" applyProtection="1">
      <alignment horizontal="center" vertical="center"/>
      <protection locked="0"/>
    </xf>
    <xf numFmtId="0" fontId="14" fillId="0" borderId="54" xfId="4" applyFont="1" applyBorder="1" applyAlignment="1" applyProtection="1">
      <alignment horizontal="center" vertical="center"/>
      <protection locked="0"/>
    </xf>
    <xf numFmtId="0" fontId="6" fillId="0" borderId="33" xfId="4" applyBorder="1" applyAlignment="1">
      <alignment horizontal="center" vertical="center"/>
    </xf>
    <xf numFmtId="0" fontId="6" fillId="0" borderId="54" xfId="4" applyBorder="1" applyAlignment="1">
      <alignment horizontal="center" vertical="center"/>
    </xf>
    <xf numFmtId="0" fontId="13" fillId="0" borderId="16" xfId="4" applyFont="1" applyBorder="1" applyAlignment="1" applyProtection="1">
      <alignment horizontal="center" vertical="center"/>
      <protection locked="0"/>
    </xf>
    <xf numFmtId="0" fontId="13" fillId="0" borderId="21" xfId="4" applyFont="1" applyBorder="1" applyAlignment="1" applyProtection="1">
      <alignment horizontal="center" vertical="center"/>
      <protection locked="0"/>
    </xf>
    <xf numFmtId="0" fontId="21" fillId="0" borderId="0" xfId="4" applyFont="1" applyAlignment="1">
      <alignment horizontal="left"/>
    </xf>
    <xf numFmtId="2" fontId="13" fillId="3" borderId="14" xfId="3" applyNumberFormat="1" applyFont="1" applyFill="1" applyBorder="1" applyAlignment="1" applyProtection="1">
      <alignment horizontal="center" vertical="center" wrapText="1"/>
      <protection hidden="1"/>
    </xf>
    <xf numFmtId="2" fontId="13" fillId="3" borderId="28" xfId="3" applyNumberFormat="1" applyFont="1" applyFill="1" applyBorder="1" applyAlignment="1" applyProtection="1">
      <alignment horizontal="center" vertical="center" wrapText="1"/>
      <protection hidden="1"/>
    </xf>
    <xf numFmtId="2" fontId="13" fillId="3" borderId="19" xfId="3" applyNumberFormat="1" applyFont="1" applyFill="1" applyBorder="1" applyAlignment="1" applyProtection="1">
      <alignment horizontal="center" vertical="center" wrapText="1"/>
      <protection hidden="1"/>
    </xf>
    <xf numFmtId="2" fontId="13" fillId="3" borderId="13" xfId="3" applyNumberFormat="1" applyFont="1" applyFill="1" applyBorder="1" applyAlignment="1" applyProtection="1">
      <alignment horizontal="center" vertical="center" wrapText="1"/>
      <protection hidden="1"/>
    </xf>
    <xf numFmtId="2" fontId="13" fillId="3" borderId="26" xfId="3" applyNumberFormat="1" applyFont="1" applyFill="1" applyBorder="1" applyAlignment="1" applyProtection="1">
      <alignment horizontal="center" vertical="center" wrapText="1"/>
      <protection hidden="1"/>
    </xf>
    <xf numFmtId="2" fontId="13" fillId="3" borderId="18" xfId="3" applyNumberFormat="1" applyFont="1" applyFill="1" applyBorder="1" applyAlignment="1" applyProtection="1">
      <alignment horizontal="center" vertical="center" wrapText="1"/>
      <protection hidden="1"/>
    </xf>
    <xf numFmtId="0" fontId="14" fillId="0" borderId="12" xfId="3" applyFont="1" applyBorder="1" applyAlignment="1">
      <alignment horizontal="center"/>
    </xf>
    <xf numFmtId="0" fontId="14" fillId="0" borderId="25" xfId="3" applyFont="1" applyBorder="1" applyAlignment="1">
      <alignment horizontal="center"/>
    </xf>
    <xf numFmtId="0" fontId="14" fillId="0" borderId="17" xfId="3" applyFont="1" applyBorder="1" applyAlignment="1">
      <alignment horizontal="center"/>
    </xf>
    <xf numFmtId="0" fontId="13" fillId="0" borderId="51" xfId="3" applyFont="1" applyBorder="1" applyAlignment="1">
      <alignment horizontal="center" vertical="center" wrapText="1"/>
    </xf>
    <xf numFmtId="0" fontId="13" fillId="0" borderId="26" xfId="3" applyFont="1" applyBorder="1" applyAlignment="1">
      <alignment horizontal="center" vertical="center" wrapText="1"/>
    </xf>
    <xf numFmtId="0" fontId="13" fillId="0" borderId="18" xfId="3" applyFont="1" applyBorder="1" applyAlignment="1">
      <alignment horizontal="center" vertical="center" wrapText="1"/>
    </xf>
    <xf numFmtId="0" fontId="14" fillId="0" borderId="13" xfId="3" applyFont="1" applyBorder="1" applyAlignment="1">
      <alignment horizontal="center"/>
    </xf>
    <xf numFmtId="0" fontId="14" fillId="0" borderId="26" xfId="3" applyFont="1" applyBorder="1" applyAlignment="1">
      <alignment horizontal="center"/>
    </xf>
    <xf numFmtId="0" fontId="14" fillId="0" borderId="31" xfId="3" applyFont="1" applyBorder="1" applyAlignment="1">
      <alignment horizontal="center"/>
    </xf>
    <xf numFmtId="0" fontId="7" fillId="0" borderId="13" xfId="3" applyBorder="1" applyAlignment="1">
      <alignment horizontal="center"/>
    </xf>
    <xf numFmtId="0" fontId="7" fillId="0" borderId="26" xfId="3" applyBorder="1" applyAlignment="1">
      <alignment horizontal="center"/>
    </xf>
    <xf numFmtId="0" fontId="7" fillId="0" borderId="18" xfId="3" applyBorder="1" applyAlignment="1">
      <alignment horizontal="center"/>
    </xf>
    <xf numFmtId="0" fontId="13" fillId="0" borderId="52" xfId="3" applyFont="1" applyBorder="1" applyAlignment="1">
      <alignment horizontal="center" vertical="center"/>
    </xf>
    <xf numFmtId="0" fontId="13" fillId="0" borderId="33" xfId="3" applyFont="1" applyBorder="1" applyAlignment="1">
      <alignment horizontal="center" vertical="center"/>
    </xf>
    <xf numFmtId="0" fontId="13" fillId="0" borderId="54" xfId="3" applyFont="1" applyBorder="1" applyAlignment="1">
      <alignment horizontal="center" vertical="center"/>
    </xf>
    <xf numFmtId="0" fontId="17" fillId="0" borderId="26" xfId="3" applyFont="1" applyBorder="1" applyAlignment="1">
      <alignment horizontal="center" vertical="center"/>
    </xf>
    <xf numFmtId="0" fontId="17" fillId="0" borderId="13" xfId="3" applyFont="1" applyBorder="1" applyAlignment="1">
      <alignment horizontal="center" vertical="center"/>
    </xf>
    <xf numFmtId="0" fontId="17" fillId="0" borderId="18" xfId="3" applyFont="1" applyBorder="1" applyAlignment="1">
      <alignment horizontal="center" vertical="center"/>
    </xf>
    <xf numFmtId="2" fontId="13" fillId="3" borderId="13" xfId="3" applyNumberFormat="1" applyFont="1" applyFill="1" applyBorder="1" applyAlignment="1" applyProtection="1">
      <alignment horizontal="center" vertical="center"/>
      <protection hidden="1"/>
    </xf>
    <xf numFmtId="2" fontId="13" fillId="3" borderId="26" xfId="3" applyNumberFormat="1" applyFont="1" applyFill="1" applyBorder="1" applyAlignment="1" applyProtection="1">
      <alignment horizontal="center" vertical="center"/>
      <protection hidden="1"/>
    </xf>
    <xf numFmtId="2" fontId="13" fillId="3" borderId="31" xfId="3" applyNumberFormat="1" applyFont="1" applyFill="1" applyBorder="1" applyAlignment="1" applyProtection="1">
      <alignment horizontal="center" vertical="center"/>
      <protection hidden="1"/>
    </xf>
    <xf numFmtId="2" fontId="13" fillId="2" borderId="14" xfId="3" applyNumberFormat="1" applyFont="1" applyFill="1" applyBorder="1" applyAlignment="1">
      <alignment horizontal="center" vertical="center"/>
    </xf>
    <xf numFmtId="2" fontId="13" fillId="2" borderId="28" xfId="3" applyNumberFormat="1" applyFont="1" applyFill="1" applyBorder="1" applyAlignment="1">
      <alignment horizontal="center" vertical="center"/>
    </xf>
    <xf numFmtId="2" fontId="13" fillId="2" borderId="32" xfId="3" applyNumberFormat="1" applyFont="1" applyFill="1" applyBorder="1" applyAlignment="1">
      <alignment horizontal="center" vertical="center"/>
    </xf>
    <xf numFmtId="2" fontId="13" fillId="3" borderId="18" xfId="3" applyNumberFormat="1" applyFont="1" applyFill="1" applyBorder="1" applyAlignment="1" applyProtection="1">
      <alignment horizontal="center" vertical="center"/>
      <protection hidden="1"/>
    </xf>
    <xf numFmtId="2" fontId="13" fillId="2" borderId="13" xfId="3" applyNumberFormat="1" applyFont="1" applyFill="1" applyBorder="1" applyAlignment="1">
      <alignment horizontal="center" vertical="center"/>
    </xf>
    <xf numFmtId="2" fontId="13" fillId="2" borderId="26" xfId="3" applyNumberFormat="1" applyFont="1" applyFill="1" applyBorder="1" applyAlignment="1">
      <alignment horizontal="center" vertical="center"/>
    </xf>
    <xf numFmtId="2" fontId="13" fillId="2" borderId="18" xfId="3" applyNumberFormat="1" applyFont="1" applyFill="1" applyBorder="1" applyAlignment="1">
      <alignment horizontal="center" vertical="center"/>
    </xf>
    <xf numFmtId="2" fontId="13" fillId="3" borderId="13" xfId="3" applyNumberFormat="1" applyFont="1" applyFill="1" applyBorder="1" applyAlignment="1" applyProtection="1">
      <alignment horizontal="center" vertical="center" wrapText="1" shrinkToFit="1"/>
      <protection hidden="1"/>
    </xf>
    <xf numFmtId="2" fontId="13" fillId="3" borderId="26" xfId="3" applyNumberFormat="1" applyFont="1" applyFill="1" applyBorder="1" applyAlignment="1" applyProtection="1">
      <alignment horizontal="center" vertical="center" wrapText="1" shrinkToFit="1"/>
      <protection hidden="1"/>
    </xf>
    <xf numFmtId="2" fontId="13" fillId="3" borderId="31" xfId="3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44" xfId="3" applyFont="1" applyBorder="1" applyAlignment="1" applyProtection="1">
      <alignment horizontal="center" vertical="center"/>
      <protection locked="0"/>
    </xf>
    <xf numFmtId="0" fontId="13" fillId="0" borderId="47" xfId="3" applyFont="1" applyBorder="1" applyAlignment="1" applyProtection="1">
      <alignment horizontal="center" vertical="center"/>
      <protection locked="0"/>
    </xf>
    <xf numFmtId="0" fontId="13" fillId="0" borderId="26" xfId="3" applyFont="1" applyBorder="1" applyAlignment="1" applyProtection="1">
      <alignment horizontal="center" vertical="center" wrapText="1"/>
      <protection locked="0"/>
    </xf>
    <xf numFmtId="166" fontId="13" fillId="0" borderId="61" xfId="3" applyNumberFormat="1" applyFont="1" applyBorder="1" applyAlignment="1" applyProtection="1">
      <alignment horizontal="center" vertical="center"/>
      <protection locked="0"/>
    </xf>
    <xf numFmtId="166" fontId="13" fillId="0" borderId="62" xfId="3" applyNumberFormat="1" applyFont="1" applyBorder="1" applyAlignment="1" applyProtection="1">
      <alignment horizontal="center" vertical="center"/>
      <protection locked="0"/>
    </xf>
    <xf numFmtId="1" fontId="13" fillId="0" borderId="24" xfId="3" applyNumberFormat="1" applyFont="1" applyBorder="1" applyAlignment="1" applyProtection="1">
      <alignment horizontal="center" vertical="center"/>
      <protection locked="0"/>
    </xf>
    <xf numFmtId="1" fontId="13" fillId="0" borderId="27" xfId="3" applyNumberFormat="1" applyFont="1" applyBorder="1" applyAlignment="1" applyProtection="1">
      <alignment horizontal="center" vertical="center"/>
      <protection locked="0"/>
    </xf>
    <xf numFmtId="2" fontId="13" fillId="3" borderId="18" xfId="3" applyNumberFormat="1" applyFont="1" applyFill="1" applyBorder="1" applyAlignment="1" applyProtection="1">
      <alignment horizontal="center" vertical="center" wrapText="1" shrinkToFit="1"/>
      <protection hidden="1"/>
    </xf>
    <xf numFmtId="2" fontId="13" fillId="3" borderId="14" xfId="3" applyNumberFormat="1" applyFont="1" applyFill="1" applyBorder="1" applyAlignment="1">
      <alignment horizontal="center" vertical="center"/>
    </xf>
    <xf numFmtId="2" fontId="13" fillId="3" borderId="19" xfId="3" applyNumberFormat="1" applyFont="1" applyFill="1" applyBorder="1" applyAlignment="1">
      <alignment horizontal="center" vertical="center"/>
    </xf>
    <xf numFmtId="0" fontId="13" fillId="0" borderId="12" xfId="3" applyFont="1" applyBorder="1" applyAlignment="1" applyProtection="1">
      <alignment horizontal="center" vertical="center"/>
      <protection locked="0"/>
    </xf>
    <xf numFmtId="0" fontId="13" fillId="0" borderId="30" xfId="3" applyFont="1" applyBorder="1" applyAlignment="1" applyProtection="1">
      <alignment horizontal="center" vertical="center"/>
      <protection locked="0"/>
    </xf>
    <xf numFmtId="0" fontId="13" fillId="2" borderId="13" xfId="3" applyFont="1" applyFill="1" applyBorder="1" applyAlignment="1" applyProtection="1">
      <alignment horizontal="center" vertical="center"/>
      <protection locked="0"/>
    </xf>
    <xf numFmtId="0" fontId="13" fillId="2" borderId="26" xfId="3" applyFont="1" applyFill="1" applyBorder="1" applyAlignment="1" applyProtection="1">
      <alignment horizontal="center" vertical="center"/>
      <protection locked="0"/>
    </xf>
    <xf numFmtId="0" fontId="13" fillId="2" borderId="31" xfId="3" applyFont="1" applyFill="1" applyBorder="1" applyAlignment="1" applyProtection="1">
      <alignment horizontal="center" vertical="center"/>
      <protection locked="0"/>
    </xf>
    <xf numFmtId="0" fontId="13" fillId="0" borderId="13" xfId="3" applyFont="1" applyBorder="1" applyAlignment="1" applyProtection="1">
      <alignment horizontal="center" vertical="center"/>
      <protection locked="0"/>
    </xf>
    <xf numFmtId="0" fontId="13" fillId="0" borderId="26" xfId="3" applyFont="1" applyBorder="1" applyAlignment="1" applyProtection="1">
      <alignment horizontal="center" vertical="center"/>
      <protection locked="0"/>
    </xf>
    <xf numFmtId="0" fontId="13" fillId="0" borderId="31" xfId="3" applyFont="1" applyBorder="1" applyAlignment="1" applyProtection="1">
      <alignment horizontal="center" vertical="center"/>
      <protection locked="0"/>
    </xf>
    <xf numFmtId="0" fontId="13" fillId="0" borderId="18" xfId="3" applyFont="1" applyBorder="1" applyAlignment="1" applyProtection="1">
      <alignment horizontal="center" vertical="center"/>
      <protection locked="0"/>
    </xf>
    <xf numFmtId="1" fontId="13" fillId="0" borderId="13" xfId="3" applyNumberFormat="1" applyFont="1" applyBorder="1" applyAlignment="1" applyProtection="1">
      <alignment horizontal="center" vertical="center"/>
      <protection locked="0"/>
    </xf>
    <xf numFmtId="1" fontId="13" fillId="0" borderId="26" xfId="3" applyNumberFormat="1" applyFont="1" applyBorder="1" applyAlignment="1" applyProtection="1">
      <alignment horizontal="center" vertical="center"/>
      <protection locked="0"/>
    </xf>
    <xf numFmtId="1" fontId="13" fillId="0" borderId="31" xfId="3" applyNumberFormat="1" applyFont="1" applyBorder="1" applyAlignment="1" applyProtection="1">
      <alignment horizontal="center" vertical="center"/>
      <protection locked="0"/>
    </xf>
    <xf numFmtId="1" fontId="13" fillId="0" borderId="18" xfId="3" applyNumberFormat="1" applyFont="1" applyBorder="1" applyAlignment="1" applyProtection="1">
      <alignment horizontal="center" vertical="center"/>
      <protection locked="0"/>
    </xf>
    <xf numFmtId="0" fontId="13" fillId="2" borderId="18" xfId="3" applyFont="1" applyFill="1" applyBorder="1" applyAlignment="1" applyProtection="1">
      <alignment horizontal="center" vertical="center"/>
      <protection locked="0"/>
    </xf>
    <xf numFmtId="166" fontId="13" fillId="2" borderId="13" xfId="3" applyNumberFormat="1" applyFont="1" applyFill="1" applyBorder="1" applyAlignment="1" applyProtection="1">
      <alignment horizontal="center" vertical="center" wrapText="1"/>
      <protection locked="0"/>
    </xf>
    <xf numFmtId="166" fontId="13" fillId="2" borderId="18" xfId="3" applyNumberFormat="1" applyFont="1" applyFill="1" applyBorder="1" applyAlignment="1" applyProtection="1">
      <alignment horizontal="center" vertical="center" wrapText="1"/>
      <protection locked="0"/>
    </xf>
    <xf numFmtId="1" fontId="13" fillId="2" borderId="24" xfId="3" applyNumberFormat="1" applyFont="1" applyFill="1" applyBorder="1" applyAlignment="1" applyProtection="1">
      <alignment horizontal="center" vertical="center" wrapText="1"/>
      <protection locked="0"/>
    </xf>
    <xf numFmtId="1" fontId="13" fillId="2" borderId="29" xfId="3" applyNumberFormat="1" applyFont="1" applyFill="1" applyBorder="1" applyAlignment="1" applyProtection="1">
      <alignment horizontal="center" vertical="center" wrapText="1"/>
      <protection locked="0"/>
    </xf>
    <xf numFmtId="2" fontId="13" fillId="3" borderId="28" xfId="3" applyNumberFormat="1" applyFont="1" applyFill="1" applyBorder="1" applyAlignment="1">
      <alignment horizontal="center" vertical="center"/>
    </xf>
    <xf numFmtId="166" fontId="13" fillId="0" borderId="13" xfId="3" applyNumberFormat="1" applyFont="1" applyBorder="1" applyAlignment="1" applyProtection="1">
      <alignment horizontal="center" vertical="center"/>
      <protection locked="0"/>
    </xf>
    <xf numFmtId="166" fontId="13" fillId="0" borderId="26" xfId="3" applyNumberFormat="1" applyFont="1" applyBorder="1" applyAlignment="1" applyProtection="1">
      <alignment horizontal="center" vertical="center"/>
      <protection locked="0"/>
    </xf>
    <xf numFmtId="166" fontId="13" fillId="0" borderId="18" xfId="3" applyNumberFormat="1" applyFont="1" applyBorder="1" applyAlignment="1" applyProtection="1">
      <alignment horizontal="center" vertical="center"/>
      <protection locked="0"/>
    </xf>
    <xf numFmtId="1" fontId="13" fillId="0" borderId="29" xfId="3" applyNumberFormat="1" applyFont="1" applyBorder="1" applyAlignment="1" applyProtection="1">
      <alignment horizontal="center" vertical="center"/>
      <protection locked="0"/>
    </xf>
    <xf numFmtId="0" fontId="13" fillId="6" borderId="58" xfId="3" applyFont="1" applyFill="1" applyBorder="1" applyAlignment="1" applyProtection="1">
      <alignment horizontal="center" vertical="center" wrapText="1"/>
      <protection locked="0"/>
    </xf>
    <xf numFmtId="0" fontId="13" fillId="6" borderId="45" xfId="3" applyFont="1" applyFill="1" applyBorder="1" applyAlignment="1" applyProtection="1">
      <alignment horizontal="center" vertical="center" wrapText="1"/>
      <protection locked="0"/>
    </xf>
    <xf numFmtId="0" fontId="13" fillId="6" borderId="61" xfId="3" applyFont="1" applyFill="1" applyBorder="1" applyAlignment="1" applyProtection="1">
      <alignment horizontal="center" vertical="center" wrapText="1"/>
      <protection locked="0"/>
    </xf>
    <xf numFmtId="0" fontId="13" fillId="6" borderId="56" xfId="3" applyFont="1" applyFill="1" applyBorder="1" applyAlignment="1" applyProtection="1">
      <alignment horizontal="center" vertical="center" wrapText="1"/>
      <protection locked="0"/>
    </xf>
    <xf numFmtId="0" fontId="13" fillId="6" borderId="0" xfId="3" applyFont="1" applyFill="1" applyBorder="1" applyAlignment="1" applyProtection="1">
      <alignment horizontal="center" vertical="center" wrapText="1"/>
      <protection locked="0"/>
    </xf>
    <xf numFmtId="0" fontId="13" fillId="6" borderId="62" xfId="3" applyFont="1" applyFill="1" applyBorder="1" applyAlignment="1" applyProtection="1">
      <alignment horizontal="center" vertical="center" wrapText="1"/>
      <protection locked="0"/>
    </xf>
    <xf numFmtId="0" fontId="13" fillId="6" borderId="63" xfId="3" applyFont="1" applyFill="1" applyBorder="1" applyAlignment="1" applyProtection="1">
      <alignment horizontal="center" vertical="center" wrapText="1"/>
      <protection locked="0"/>
    </xf>
    <xf numFmtId="0" fontId="13" fillId="6" borderId="60" xfId="3" applyFont="1" applyFill="1" applyBorder="1" applyAlignment="1" applyProtection="1">
      <alignment horizontal="center" vertical="center" wrapText="1"/>
      <protection locked="0"/>
    </xf>
    <xf numFmtId="0" fontId="13" fillId="6" borderId="64" xfId="3" applyFont="1" applyFill="1" applyBorder="1" applyAlignment="1" applyProtection="1">
      <alignment horizontal="center" vertical="center" wrapText="1"/>
      <protection locked="0"/>
    </xf>
    <xf numFmtId="0" fontId="13" fillId="0" borderId="13" xfId="3" applyFont="1" applyBorder="1" applyAlignment="1" applyProtection="1">
      <alignment horizontal="center" vertical="center" wrapText="1"/>
      <protection locked="0"/>
    </xf>
    <xf numFmtId="0" fontId="13" fillId="0" borderId="18" xfId="3" applyFont="1" applyBorder="1" applyAlignment="1" applyProtection="1">
      <alignment horizontal="center" vertical="center" wrapText="1"/>
      <protection locked="0"/>
    </xf>
    <xf numFmtId="1" fontId="13" fillId="0" borderId="24" xfId="3" applyNumberFormat="1" applyFont="1" applyBorder="1" applyAlignment="1" applyProtection="1">
      <alignment horizontal="center" vertical="center" wrapText="1"/>
      <protection locked="0"/>
    </xf>
    <xf numFmtId="1" fontId="13" fillId="0" borderId="27" xfId="3" applyNumberFormat="1" applyFont="1" applyBorder="1" applyAlignment="1" applyProtection="1">
      <alignment horizontal="center" vertical="center" wrapText="1"/>
      <protection locked="0"/>
    </xf>
    <xf numFmtId="1" fontId="13" fillId="0" borderId="29" xfId="3" applyNumberFormat="1" applyFont="1" applyBorder="1" applyAlignment="1" applyProtection="1">
      <alignment horizontal="center" vertical="center" wrapText="1"/>
      <protection locked="0"/>
    </xf>
    <xf numFmtId="2" fontId="13" fillId="3" borderId="32" xfId="3" applyNumberFormat="1" applyFont="1" applyFill="1" applyBorder="1" applyAlignment="1">
      <alignment horizontal="center" vertical="center"/>
    </xf>
    <xf numFmtId="166" fontId="13" fillId="0" borderId="13" xfId="3" applyNumberFormat="1" applyFont="1" applyBorder="1" applyAlignment="1" applyProtection="1">
      <alignment horizontal="center" vertical="center" wrapText="1"/>
      <protection locked="0"/>
    </xf>
    <xf numFmtId="166" fontId="13" fillId="0" borderId="26" xfId="3" applyNumberFormat="1" applyFont="1" applyBorder="1" applyAlignment="1" applyProtection="1">
      <alignment horizontal="center" vertical="center" wrapText="1"/>
      <protection locked="0"/>
    </xf>
    <xf numFmtId="166" fontId="13" fillId="0" borderId="31" xfId="3" applyNumberFormat="1" applyFont="1" applyBorder="1" applyAlignment="1" applyProtection="1">
      <alignment horizontal="center" vertical="center" wrapText="1"/>
      <protection locked="0"/>
    </xf>
    <xf numFmtId="166" fontId="13" fillId="0" borderId="18" xfId="3" applyNumberFormat="1" applyFont="1" applyBorder="1" applyAlignment="1" applyProtection="1">
      <alignment horizontal="center" vertical="center" wrapText="1"/>
      <protection locked="0"/>
    </xf>
    <xf numFmtId="167" fontId="13" fillId="2" borderId="13" xfId="3" applyNumberFormat="1" applyFont="1" applyFill="1" applyBorder="1" applyAlignment="1" applyProtection="1">
      <alignment horizontal="center" vertical="center" wrapText="1"/>
      <protection locked="0"/>
    </xf>
    <xf numFmtId="167" fontId="13" fillId="2" borderId="26" xfId="3" applyNumberFormat="1" applyFont="1" applyFill="1" applyBorder="1" applyAlignment="1" applyProtection="1">
      <alignment horizontal="center" vertical="center" wrapText="1"/>
      <protection locked="0"/>
    </xf>
    <xf numFmtId="167" fontId="13" fillId="2" borderId="18" xfId="3" applyNumberFormat="1" applyFont="1" applyFill="1" applyBorder="1" applyAlignment="1" applyProtection="1">
      <alignment horizontal="center" vertical="center" wrapText="1"/>
      <protection locked="0"/>
    </xf>
    <xf numFmtId="1" fontId="13" fillId="2" borderId="27" xfId="3" applyNumberFormat="1" applyFont="1" applyFill="1" applyBorder="1" applyAlignment="1" applyProtection="1">
      <alignment horizontal="center" vertical="center" wrapText="1"/>
      <protection locked="0"/>
    </xf>
    <xf numFmtId="0" fontId="13" fillId="6" borderId="35" xfId="3" applyFont="1" applyFill="1" applyBorder="1" applyAlignment="1" applyProtection="1">
      <alignment horizontal="center" vertical="center" wrapText="1"/>
      <protection locked="0"/>
    </xf>
    <xf numFmtId="0" fontId="13" fillId="6" borderId="36" xfId="3" applyFont="1" applyFill="1" applyBorder="1" applyAlignment="1" applyProtection="1">
      <alignment horizontal="center" vertical="center" wrapText="1"/>
      <protection locked="0"/>
    </xf>
    <xf numFmtId="0" fontId="13" fillId="6" borderId="37" xfId="3" applyFont="1" applyFill="1" applyBorder="1" applyAlignment="1" applyProtection="1">
      <alignment horizontal="center" vertical="center" wrapText="1"/>
      <protection locked="0"/>
    </xf>
    <xf numFmtId="1" fontId="13" fillId="0" borderId="31" xfId="3" applyNumberFormat="1" applyFont="1" applyBorder="1" applyAlignment="1" applyProtection="1">
      <alignment horizontal="center" vertical="center" wrapText="1"/>
      <protection locked="0"/>
    </xf>
    <xf numFmtId="0" fontId="13" fillId="3" borderId="28" xfId="3" applyFont="1" applyFill="1" applyBorder="1" applyAlignment="1">
      <alignment horizontal="center" vertical="center" wrapText="1"/>
    </xf>
    <xf numFmtId="0" fontId="13" fillId="3" borderId="26" xfId="3" applyFont="1" applyFill="1" applyBorder="1" applyAlignment="1">
      <alignment horizontal="center" vertical="center" wrapText="1"/>
    </xf>
    <xf numFmtId="0" fontId="12" fillId="0" borderId="0" xfId="3" applyFont="1" applyAlignment="1" applyProtection="1">
      <alignment horizontal="center" vertical="center" wrapText="1" shrinkToFit="1"/>
      <protection hidden="1"/>
    </xf>
    <xf numFmtId="164" fontId="13" fillId="0" borderId="26" xfId="3" applyNumberFormat="1" applyFont="1" applyBorder="1" applyAlignment="1" applyProtection="1">
      <alignment horizontal="center" vertical="center" wrapText="1"/>
      <protection locked="0"/>
    </xf>
    <xf numFmtId="0" fontId="13" fillId="2" borderId="26" xfId="3" applyFont="1" applyFill="1" applyBorder="1" applyAlignment="1" applyProtection="1">
      <alignment horizontal="center" vertical="center" wrapText="1"/>
      <protection locked="0"/>
    </xf>
    <xf numFmtId="2" fontId="16" fillId="4" borderId="24" xfId="3" applyNumberFormat="1" applyFont="1" applyFill="1" applyBorder="1" applyAlignment="1" applyProtection="1">
      <alignment horizontal="center" vertical="center"/>
      <protection hidden="1"/>
    </xf>
    <xf numFmtId="2" fontId="16" fillId="4" borderId="27" xfId="3" applyNumberFormat="1" applyFont="1" applyFill="1" applyBorder="1" applyAlignment="1" applyProtection="1">
      <alignment horizontal="center" vertical="center"/>
      <protection hidden="1"/>
    </xf>
    <xf numFmtId="2" fontId="16" fillId="4" borderId="29" xfId="3" applyNumberFormat="1" applyFont="1" applyFill="1" applyBorder="1" applyAlignment="1" applyProtection="1">
      <alignment horizontal="center" vertical="center"/>
      <protection hidden="1"/>
    </xf>
    <xf numFmtId="2" fontId="16" fillId="4" borderId="53" xfId="3" applyNumberFormat="1" applyFont="1" applyFill="1" applyBorder="1" applyAlignment="1" applyProtection="1">
      <alignment horizontal="center" vertical="center"/>
      <protection hidden="1"/>
    </xf>
    <xf numFmtId="2" fontId="16" fillId="4" borderId="34" xfId="3" applyNumberFormat="1" applyFont="1" applyFill="1" applyBorder="1" applyAlignment="1" applyProtection="1">
      <alignment horizontal="center" vertical="center"/>
      <protection hidden="1"/>
    </xf>
    <xf numFmtId="2" fontId="16" fillId="4" borderId="55" xfId="3" applyNumberFormat="1" applyFont="1" applyFill="1" applyBorder="1" applyAlignment="1" applyProtection="1">
      <alignment horizontal="center" vertical="center"/>
      <protection hidden="1"/>
    </xf>
    <xf numFmtId="2" fontId="16" fillId="4" borderId="52" xfId="3" applyNumberFormat="1" applyFont="1" applyFill="1" applyBorder="1" applyAlignment="1" applyProtection="1">
      <alignment horizontal="center" vertical="center"/>
      <protection hidden="1"/>
    </xf>
    <xf numFmtId="2" fontId="16" fillId="4" borderId="33" xfId="3" applyNumberFormat="1" applyFont="1" applyFill="1" applyBorder="1" applyAlignment="1" applyProtection="1">
      <alignment horizontal="center" vertical="center"/>
      <protection hidden="1"/>
    </xf>
    <xf numFmtId="2" fontId="16" fillId="4" borderId="54" xfId="3" applyNumberFormat="1" applyFont="1" applyFill="1" applyBorder="1" applyAlignment="1" applyProtection="1">
      <alignment horizontal="center" vertical="center"/>
      <protection hidden="1"/>
    </xf>
    <xf numFmtId="0" fontId="13" fillId="0" borderId="52" xfId="3" applyFont="1" applyBorder="1" applyAlignment="1" applyProtection="1">
      <alignment horizontal="center" vertical="center" wrapText="1"/>
      <protection locked="0"/>
    </xf>
    <xf numFmtId="0" fontId="13" fillId="0" borderId="33" xfId="3" applyFont="1" applyBorder="1" applyAlignment="1" applyProtection="1">
      <alignment horizontal="center" vertical="center" wrapText="1"/>
      <protection locked="0"/>
    </xf>
    <xf numFmtId="0" fontId="13" fillId="0" borderId="54" xfId="3" applyFont="1" applyBorder="1" applyAlignment="1" applyProtection="1">
      <alignment horizontal="center" vertical="center" wrapText="1"/>
      <protection locked="0"/>
    </xf>
    <xf numFmtId="0" fontId="13" fillId="0" borderId="24" xfId="3" applyFont="1" applyBorder="1" applyAlignment="1" applyProtection="1">
      <alignment horizontal="center" vertical="center" wrapText="1"/>
      <protection locked="0"/>
    </xf>
    <xf numFmtId="0" fontId="13" fillId="0" borderId="27" xfId="3" applyFont="1" applyBorder="1" applyAlignment="1" applyProtection="1">
      <alignment horizontal="center" vertical="center" wrapText="1"/>
      <protection locked="0"/>
    </xf>
    <xf numFmtId="0" fontId="13" fillId="0" borderId="29" xfId="3" applyFont="1" applyBorder="1" applyAlignment="1" applyProtection="1">
      <alignment horizontal="center" vertical="center" wrapText="1"/>
      <protection locked="0"/>
    </xf>
    <xf numFmtId="0" fontId="13" fillId="0" borderId="31" xfId="3" applyFont="1" applyBorder="1" applyAlignment="1" applyProtection="1">
      <alignment horizontal="center" vertical="center" wrapText="1"/>
      <protection locked="0"/>
    </xf>
    <xf numFmtId="2" fontId="16" fillId="4" borderId="52" xfId="3" applyNumberFormat="1" applyFont="1" applyFill="1" applyBorder="1" applyAlignment="1" applyProtection="1">
      <alignment horizontal="center" vertical="center" wrapText="1" shrinkToFit="1"/>
      <protection hidden="1"/>
    </xf>
    <xf numFmtId="2" fontId="16" fillId="4" borderId="33" xfId="3" applyNumberFormat="1" applyFont="1" applyFill="1" applyBorder="1" applyAlignment="1" applyProtection="1">
      <alignment horizontal="center" vertical="center" wrapText="1" shrinkToFit="1"/>
      <protection hidden="1"/>
    </xf>
    <xf numFmtId="2" fontId="16" fillId="4" borderId="54" xfId="3" applyNumberFormat="1" applyFont="1" applyFill="1" applyBorder="1" applyAlignment="1" applyProtection="1">
      <alignment horizontal="center" vertical="center" wrapText="1" shrinkToFit="1"/>
      <protection hidden="1"/>
    </xf>
    <xf numFmtId="2" fontId="16" fillId="4" borderId="45" xfId="3" applyNumberFormat="1" applyFont="1" applyFill="1" applyBorder="1" applyAlignment="1" applyProtection="1">
      <alignment horizontal="center" vertical="center"/>
      <protection hidden="1"/>
    </xf>
    <xf numFmtId="2" fontId="16" fillId="4" borderId="0" xfId="3" applyNumberFormat="1" applyFont="1" applyFill="1" applyBorder="1" applyAlignment="1" applyProtection="1">
      <alignment horizontal="center" vertical="center"/>
      <protection hidden="1"/>
    </xf>
    <xf numFmtId="2" fontId="16" fillId="4" borderId="5" xfId="3" applyNumberFormat="1" applyFont="1" applyFill="1" applyBorder="1" applyAlignment="1" applyProtection="1">
      <alignment horizontal="center" vertical="center"/>
      <protection hidden="1"/>
    </xf>
    <xf numFmtId="0" fontId="13" fillId="0" borderId="51" xfId="3" applyFont="1" applyBorder="1" applyAlignment="1" applyProtection="1">
      <alignment horizontal="center" vertical="center" wrapText="1"/>
      <protection locked="0"/>
    </xf>
    <xf numFmtId="2" fontId="16" fillId="4" borderId="59" xfId="3" applyNumberFormat="1" applyFont="1" applyFill="1" applyBorder="1" applyAlignment="1" applyProtection="1">
      <alignment horizontal="center" vertical="center"/>
      <protection hidden="1"/>
    </xf>
    <xf numFmtId="0" fontId="13" fillId="0" borderId="24" xfId="3" applyFont="1" applyBorder="1" applyAlignment="1" applyProtection="1">
      <alignment horizontal="center"/>
      <protection locked="0"/>
    </xf>
    <xf numFmtId="0" fontId="13" fillId="0" borderId="27" xfId="3" applyFont="1" applyBorder="1" applyAlignment="1" applyProtection="1">
      <alignment horizontal="center"/>
      <protection locked="0"/>
    </xf>
    <xf numFmtId="0" fontId="13" fillId="0" borderId="51" xfId="3" applyFont="1" applyBorder="1" applyAlignment="1" applyProtection="1">
      <alignment horizontal="center"/>
      <protection locked="0"/>
    </xf>
    <xf numFmtId="0" fontId="13" fillId="4" borderId="26" xfId="3" applyFont="1" applyFill="1" applyBorder="1" applyAlignment="1">
      <alignment horizontal="center" vertical="center" wrapText="1"/>
    </xf>
    <xf numFmtId="0" fontId="13" fillId="4" borderId="38" xfId="3" applyFont="1" applyFill="1" applyBorder="1" applyAlignment="1">
      <alignment horizontal="center" vertical="center" wrapText="1"/>
    </xf>
    <xf numFmtId="0" fontId="13" fillId="4" borderId="25" xfId="3" applyFont="1" applyFill="1" applyBorder="1" applyAlignment="1">
      <alignment horizontal="center" vertical="center" wrapText="1"/>
    </xf>
    <xf numFmtId="0" fontId="13" fillId="4" borderId="12" xfId="3" applyFont="1" applyFill="1" applyBorder="1" applyAlignment="1">
      <alignment horizontal="center" vertical="center" wrapText="1"/>
    </xf>
    <xf numFmtId="0" fontId="13" fillId="4" borderId="13" xfId="3" applyFont="1" applyFill="1" applyBorder="1" applyAlignment="1">
      <alignment horizontal="center" vertical="center" wrapText="1"/>
    </xf>
    <xf numFmtId="0" fontId="13" fillId="4" borderId="14" xfId="3" applyFont="1" applyFill="1" applyBorder="1" applyAlignment="1">
      <alignment horizontal="center" vertical="center" wrapText="1"/>
    </xf>
    <xf numFmtId="0" fontId="13" fillId="4" borderId="28" xfId="3" applyFont="1" applyFill="1" applyBorder="1" applyAlignment="1">
      <alignment horizontal="center" vertical="center" wrapText="1"/>
    </xf>
    <xf numFmtId="0" fontId="13" fillId="4" borderId="44" xfId="3" applyFont="1" applyFill="1" applyBorder="1" applyAlignment="1">
      <alignment horizontal="center" vertical="center" wrapText="1"/>
    </xf>
    <xf numFmtId="0" fontId="13" fillId="4" borderId="45" xfId="3" applyFont="1" applyFill="1" applyBorder="1" applyAlignment="1">
      <alignment horizontal="center" vertical="center" wrapText="1"/>
    </xf>
    <xf numFmtId="0" fontId="13" fillId="4" borderId="46" xfId="3" applyFont="1" applyFill="1" applyBorder="1" applyAlignment="1">
      <alignment horizontal="center" vertical="center" wrapText="1"/>
    </xf>
    <xf numFmtId="0" fontId="13" fillId="4" borderId="49" xfId="3" applyFont="1" applyFill="1" applyBorder="1" applyAlignment="1">
      <alignment horizontal="center" vertical="center" wrapText="1"/>
    </xf>
    <xf numFmtId="0" fontId="13" fillId="4" borderId="5" xfId="3" applyFont="1" applyFill="1" applyBorder="1" applyAlignment="1">
      <alignment horizontal="center" vertical="center" wrapText="1"/>
    </xf>
    <xf numFmtId="0" fontId="13" fillId="4" borderId="57" xfId="3" applyFont="1" applyFill="1" applyBorder="1" applyAlignment="1">
      <alignment horizontal="center" vertical="center" wrapText="1"/>
    </xf>
    <xf numFmtId="0" fontId="13" fillId="4" borderId="40" xfId="3" applyFont="1" applyFill="1" applyBorder="1" applyAlignment="1">
      <alignment horizontal="center" vertical="center" wrapText="1"/>
    </xf>
    <xf numFmtId="0" fontId="13" fillId="4" borderId="3" xfId="3" applyFont="1" applyFill="1" applyBorder="1" applyAlignment="1">
      <alignment horizontal="center" vertical="center" wrapText="1"/>
    </xf>
    <xf numFmtId="0" fontId="13" fillId="4" borderId="31" xfId="3" applyFont="1" applyFill="1" applyBorder="1" applyAlignment="1">
      <alignment horizontal="center" vertical="center" wrapText="1"/>
    </xf>
    <xf numFmtId="0" fontId="13" fillId="4" borderId="27" xfId="3" applyFont="1" applyFill="1" applyBorder="1" applyAlignment="1">
      <alignment horizontal="center" vertical="center" wrapText="1"/>
    </xf>
    <xf numFmtId="0" fontId="14" fillId="0" borderId="26" xfId="2" applyFont="1" applyBorder="1" applyAlignment="1" applyProtection="1">
      <alignment horizontal="center" vertical="center" wrapText="1"/>
      <protection locked="0"/>
    </xf>
    <xf numFmtId="0" fontId="13" fillId="4" borderId="26" xfId="2" applyFont="1" applyFill="1" applyBorder="1" applyAlignment="1">
      <alignment horizontal="center" vertical="center" wrapText="1"/>
    </xf>
    <xf numFmtId="0" fontId="13" fillId="4" borderId="44" xfId="2" applyFont="1" applyFill="1" applyBorder="1" applyAlignment="1">
      <alignment horizontal="center" vertical="center" wrapText="1"/>
    </xf>
    <xf numFmtId="0" fontId="13" fillId="4" borderId="45" xfId="2" applyFont="1" applyFill="1" applyBorder="1" applyAlignment="1">
      <alignment horizontal="center" vertical="center" wrapText="1"/>
    </xf>
    <xf numFmtId="0" fontId="13" fillId="4" borderId="46" xfId="2" applyFont="1" applyFill="1" applyBorder="1" applyAlignment="1">
      <alignment horizontal="center" vertical="center" wrapText="1"/>
    </xf>
    <xf numFmtId="0" fontId="13" fillId="4" borderId="49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57" xfId="2" applyFont="1" applyFill="1" applyBorder="1" applyAlignment="1">
      <alignment horizontal="center" vertical="center" wrapText="1"/>
    </xf>
    <xf numFmtId="0" fontId="13" fillId="4" borderId="40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13" fillId="4" borderId="31" xfId="2" applyFont="1" applyFill="1" applyBorder="1" applyAlignment="1">
      <alignment horizontal="center" vertical="center" wrapText="1"/>
    </xf>
    <xf numFmtId="0" fontId="13" fillId="4" borderId="27" xfId="2" applyFont="1" applyFill="1" applyBorder="1" applyAlignment="1">
      <alignment horizontal="center" vertical="center" wrapText="1"/>
    </xf>
    <xf numFmtId="164" fontId="13" fillId="0" borderId="26" xfId="2" applyNumberFormat="1" applyFont="1" applyBorder="1" applyAlignment="1" applyProtection="1">
      <alignment horizontal="center" vertical="center" wrapText="1"/>
      <protection locked="0"/>
    </xf>
    <xf numFmtId="0" fontId="13" fillId="4" borderId="25" xfId="2" applyFont="1" applyFill="1" applyBorder="1" applyAlignment="1">
      <alignment horizontal="center" vertical="center" wrapText="1"/>
    </xf>
    <xf numFmtId="0" fontId="13" fillId="4" borderId="28" xfId="2" applyFont="1" applyFill="1" applyBorder="1" applyAlignment="1">
      <alignment horizontal="center" vertical="center" wrapText="1"/>
    </xf>
    <xf numFmtId="0" fontId="16" fillId="0" borderId="26" xfId="2" applyFont="1" applyBorder="1" applyAlignment="1">
      <alignment horizontal="center" vertical="center"/>
    </xf>
    <xf numFmtId="0" fontId="8" fillId="0" borderId="26" xfId="2" applyBorder="1" applyAlignment="1">
      <alignment horizontal="center" vertical="center"/>
    </xf>
    <xf numFmtId="0" fontId="13" fillId="0" borderId="52" xfId="2" applyFont="1" applyBorder="1" applyAlignment="1" applyProtection="1">
      <alignment horizontal="center" vertical="center" wrapText="1"/>
      <protection locked="0"/>
    </xf>
    <xf numFmtId="0" fontId="13" fillId="0" borderId="33" xfId="2" applyFont="1" applyBorder="1" applyAlignment="1" applyProtection="1">
      <alignment horizontal="center" vertical="center" wrapText="1"/>
      <protection locked="0"/>
    </xf>
    <xf numFmtId="2" fontId="16" fillId="0" borderId="24" xfId="2" applyNumberFormat="1" applyFont="1" applyBorder="1" applyAlignment="1" applyProtection="1">
      <alignment horizontal="center" vertical="center" wrapText="1" shrinkToFit="1"/>
      <protection hidden="1"/>
    </xf>
    <xf numFmtId="2" fontId="16" fillId="0" borderId="27" xfId="2" applyNumberFormat="1" applyFont="1" applyBorder="1" applyAlignment="1" applyProtection="1">
      <alignment horizontal="center" vertical="center" wrapText="1" shrinkToFit="1"/>
      <protection hidden="1"/>
    </xf>
    <xf numFmtId="2" fontId="16" fillId="0" borderId="24" xfId="2" applyNumberFormat="1" applyFont="1" applyBorder="1" applyAlignment="1" applyProtection="1">
      <alignment horizontal="center" vertical="center"/>
      <protection hidden="1"/>
    </xf>
    <xf numFmtId="2" fontId="16" fillId="0" borderId="27" xfId="2" applyNumberFormat="1" applyFont="1" applyBorder="1" applyAlignment="1" applyProtection="1">
      <alignment horizontal="center" vertical="center"/>
      <protection hidden="1"/>
    </xf>
    <xf numFmtId="2" fontId="16" fillId="0" borderId="58" xfId="2" applyNumberFormat="1" applyFont="1" applyBorder="1" applyAlignment="1" applyProtection="1">
      <alignment horizontal="center" vertical="center"/>
      <protection hidden="1"/>
    </xf>
    <xf numFmtId="2" fontId="16" fillId="0" borderId="56" xfId="2" applyNumberFormat="1" applyFont="1" applyBorder="1" applyAlignment="1" applyProtection="1">
      <alignment horizontal="center" vertical="center"/>
      <protection hidden="1"/>
    </xf>
    <xf numFmtId="2" fontId="16" fillId="0" borderId="26" xfId="2" applyNumberFormat="1" applyFont="1" applyBorder="1" applyAlignment="1">
      <alignment horizontal="center" vertical="center"/>
    </xf>
    <xf numFmtId="0" fontId="13" fillId="0" borderId="54" xfId="2" applyFont="1" applyBorder="1" applyAlignment="1" applyProtection="1">
      <alignment horizontal="center" vertical="center" wrapText="1"/>
      <protection locked="0"/>
    </xf>
    <xf numFmtId="2" fontId="16" fillId="0" borderId="51" xfId="2" applyNumberFormat="1" applyFont="1" applyBorder="1" applyAlignment="1" applyProtection="1">
      <alignment horizontal="center" vertical="center" wrapText="1" shrinkToFit="1"/>
      <protection hidden="1"/>
    </xf>
    <xf numFmtId="2" fontId="16" fillId="0" borderId="51" xfId="2" applyNumberFormat="1" applyFont="1" applyBorder="1" applyAlignment="1" applyProtection="1">
      <alignment horizontal="center" vertical="center"/>
      <protection hidden="1"/>
    </xf>
    <xf numFmtId="2" fontId="16" fillId="0" borderId="4" xfId="2" applyNumberFormat="1" applyFont="1" applyBorder="1" applyAlignment="1" applyProtection="1">
      <alignment horizontal="center" vertical="center"/>
      <protection hidden="1"/>
    </xf>
    <xf numFmtId="0" fontId="13" fillId="6" borderId="24" xfId="2" applyFont="1" applyFill="1" applyBorder="1" applyAlignment="1" applyProtection="1">
      <alignment horizontal="center" vertical="center" wrapText="1"/>
      <protection locked="0"/>
    </xf>
    <xf numFmtId="0" fontId="13" fillId="6" borderId="27" xfId="2" applyFont="1" applyFill="1" applyBorder="1" applyAlignment="1" applyProtection="1">
      <alignment horizontal="center" vertical="center" wrapText="1"/>
      <protection locked="0"/>
    </xf>
    <xf numFmtId="0" fontId="13" fillId="6" borderId="51" xfId="2" applyFont="1" applyFill="1" applyBorder="1" applyAlignment="1" applyProtection="1">
      <alignment horizontal="center" vertical="center" wrapText="1"/>
      <protection locked="0"/>
    </xf>
    <xf numFmtId="0" fontId="13" fillId="6" borderId="29" xfId="2" applyFont="1" applyFill="1" applyBorder="1" applyAlignment="1" applyProtection="1">
      <alignment horizontal="center" vertical="center" wrapText="1"/>
      <protection locked="0"/>
    </xf>
    <xf numFmtId="0" fontId="13" fillId="2" borderId="26" xfId="4" applyFont="1" applyFill="1" applyBorder="1" applyAlignment="1" applyProtection="1">
      <alignment horizontal="center" vertical="center" wrapText="1"/>
      <protection locked="0"/>
    </xf>
    <xf numFmtId="0" fontId="13" fillId="3" borderId="28" xfId="4" applyFont="1" applyFill="1" applyBorder="1" applyAlignment="1">
      <alignment horizontal="center" vertical="center" wrapText="1"/>
    </xf>
    <xf numFmtId="167" fontId="13" fillId="0" borderId="26" xfId="4" applyNumberFormat="1" applyFont="1" applyBorder="1" applyAlignment="1" applyProtection="1">
      <alignment horizontal="center" vertical="center" wrapText="1"/>
      <protection locked="0"/>
    </xf>
    <xf numFmtId="1" fontId="13" fillId="0" borderId="31" xfId="4" applyNumberFormat="1" applyFont="1" applyBorder="1" applyAlignment="1" applyProtection="1">
      <alignment horizontal="center" vertical="center" wrapText="1"/>
      <protection locked="0"/>
    </xf>
    <xf numFmtId="1" fontId="13" fillId="0" borderId="51" xfId="4" applyNumberFormat="1" applyFont="1" applyBorder="1" applyAlignment="1" applyProtection="1">
      <alignment horizontal="center" vertical="center" wrapText="1"/>
      <protection locked="0"/>
    </xf>
    <xf numFmtId="166" fontId="13" fillId="0" borderId="26" xfId="4" applyNumberFormat="1" applyFont="1" applyBorder="1" applyAlignment="1" applyProtection="1">
      <alignment horizontal="center" vertical="center" wrapText="1"/>
      <protection locked="0"/>
    </xf>
    <xf numFmtId="166" fontId="13" fillId="0" borderId="31" xfId="4" applyNumberFormat="1" applyFont="1" applyBorder="1" applyAlignment="1" applyProtection="1">
      <alignment horizontal="center" vertical="center"/>
      <protection locked="0"/>
    </xf>
    <xf numFmtId="166" fontId="13" fillId="0" borderId="51" xfId="4" applyNumberFormat="1" applyFont="1" applyBorder="1" applyAlignment="1" applyProtection="1">
      <alignment horizontal="center" vertical="center"/>
      <protection locked="0"/>
    </xf>
    <xf numFmtId="1" fontId="13" fillId="0" borderId="31" xfId="4" applyNumberFormat="1" applyFont="1" applyBorder="1" applyAlignment="1" applyProtection="1">
      <alignment horizontal="center" vertical="center"/>
      <protection locked="0"/>
    </xf>
    <xf numFmtId="1" fontId="13" fillId="0" borderId="51" xfId="4" applyNumberFormat="1" applyFont="1" applyBorder="1" applyAlignment="1" applyProtection="1">
      <alignment horizontal="center" vertical="center"/>
      <protection locked="0"/>
    </xf>
    <xf numFmtId="166" fontId="13" fillId="0" borderId="26" xfId="4" applyNumberFormat="1" applyFont="1" applyBorder="1" applyAlignment="1" applyProtection="1">
      <alignment horizontal="center" vertical="center"/>
      <protection locked="0"/>
    </xf>
    <xf numFmtId="0" fontId="13" fillId="6" borderId="26" xfId="0" applyFont="1" applyFill="1" applyBorder="1" applyAlignment="1" applyProtection="1">
      <alignment horizontal="center" vertical="center" wrapText="1"/>
      <protection locked="0"/>
    </xf>
    <xf numFmtId="168" fontId="13" fillId="0" borderId="31" xfId="4" applyNumberFormat="1" applyFont="1" applyBorder="1" applyAlignment="1" applyProtection="1">
      <alignment horizontal="center" vertical="center" wrapText="1"/>
      <protection locked="0"/>
    </xf>
    <xf numFmtId="168" fontId="13" fillId="0" borderId="27" xfId="4" applyNumberFormat="1" applyFont="1" applyBorder="1" applyAlignment="1" applyProtection="1">
      <alignment horizontal="center" vertical="center" wrapText="1"/>
      <protection locked="0"/>
    </xf>
    <xf numFmtId="168" fontId="13" fillId="0" borderId="51" xfId="4" applyNumberFormat="1" applyFont="1" applyBorder="1" applyAlignment="1" applyProtection="1">
      <alignment horizontal="center" vertical="center" wrapText="1"/>
      <protection locked="0"/>
    </xf>
    <xf numFmtId="2" fontId="13" fillId="3" borderId="26" xfId="4" applyNumberFormat="1" applyFont="1" applyFill="1" applyBorder="1" applyAlignment="1">
      <alignment horizontal="center" vertical="center"/>
    </xf>
    <xf numFmtId="0" fontId="13" fillId="2" borderId="24" xfId="4" applyFont="1" applyFill="1" applyBorder="1" applyAlignment="1" applyProtection="1">
      <alignment horizontal="center" vertical="center"/>
      <protection locked="0"/>
    </xf>
    <xf numFmtId="0" fontId="13" fillId="2" borderId="27" xfId="4" applyFont="1" applyFill="1" applyBorder="1" applyAlignment="1" applyProtection="1">
      <alignment horizontal="center" vertical="center"/>
      <protection locked="0"/>
    </xf>
    <xf numFmtId="0" fontId="13" fillId="8" borderId="51" xfId="4" applyFont="1" applyFill="1" applyBorder="1" applyAlignment="1" applyProtection="1">
      <alignment horizontal="center" vertical="center"/>
      <protection locked="0"/>
    </xf>
    <xf numFmtId="0" fontId="13" fillId="8" borderId="26" xfId="4" applyFont="1" applyFill="1" applyBorder="1" applyAlignment="1" applyProtection="1">
      <alignment horizontal="center" vertical="center"/>
      <protection locked="0"/>
    </xf>
    <xf numFmtId="0" fontId="13" fillId="2" borderId="51" xfId="4" applyFont="1" applyFill="1" applyBorder="1" applyAlignment="1" applyProtection="1">
      <alignment horizontal="center" vertical="center"/>
      <protection locked="0"/>
    </xf>
    <xf numFmtId="0" fontId="13" fillId="2" borderId="26" xfId="4" applyFont="1" applyFill="1" applyBorder="1" applyAlignment="1" applyProtection="1">
      <alignment horizontal="center" vertical="center"/>
      <protection locked="0"/>
    </xf>
    <xf numFmtId="0" fontId="13" fillId="2" borderId="18" xfId="4" applyFont="1" applyFill="1" applyBorder="1" applyAlignment="1" applyProtection="1">
      <alignment horizontal="center" vertical="center"/>
      <protection locked="0"/>
    </xf>
    <xf numFmtId="0" fontId="13" fillId="2" borderId="13" xfId="4" applyFont="1" applyFill="1" applyBorder="1" applyAlignment="1" applyProtection="1">
      <alignment horizontal="center" vertical="center"/>
      <protection locked="0"/>
    </xf>
    <xf numFmtId="0" fontId="13" fillId="2" borderId="31" xfId="4" applyFont="1" applyFill="1" applyBorder="1" applyAlignment="1" applyProtection="1">
      <alignment horizontal="center" vertical="center"/>
      <protection locked="0"/>
    </xf>
    <xf numFmtId="0" fontId="25" fillId="0" borderId="26" xfId="4" applyFont="1" applyBorder="1" applyAlignment="1">
      <alignment horizontal="center" vertical="center"/>
    </xf>
    <xf numFmtId="0" fontId="23" fillId="0" borderId="26" xfId="4" applyFont="1" applyBorder="1" applyAlignment="1">
      <alignment horizontal="center" vertical="center"/>
    </xf>
    <xf numFmtId="0" fontId="14" fillId="0" borderId="25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2" fontId="20" fillId="3" borderId="53" xfId="5" applyNumberFormat="1" applyFont="1" applyFill="1" applyBorder="1" applyAlignment="1" applyProtection="1">
      <alignment horizontal="center" vertical="center"/>
      <protection hidden="1"/>
    </xf>
    <xf numFmtId="2" fontId="20" fillId="3" borderId="34" xfId="5" applyNumberFormat="1" applyFont="1" applyFill="1" applyBorder="1" applyAlignment="1" applyProtection="1">
      <alignment horizontal="center" vertical="center"/>
      <protection hidden="1"/>
    </xf>
    <xf numFmtId="2" fontId="20" fillId="3" borderId="55" xfId="5" applyNumberFormat="1" applyFont="1" applyFill="1" applyBorder="1" applyAlignment="1" applyProtection="1">
      <alignment horizontal="center" vertical="center"/>
      <protection hidden="1"/>
    </xf>
    <xf numFmtId="0" fontId="13" fillId="2" borderId="52" xfId="5" applyFont="1" applyFill="1" applyBorder="1" applyAlignment="1" applyProtection="1">
      <alignment horizontal="center" vertical="center"/>
      <protection locked="0"/>
    </xf>
    <xf numFmtId="0" fontId="13" fillId="2" borderId="33" xfId="5" applyFont="1" applyFill="1" applyBorder="1" applyAlignment="1" applyProtection="1">
      <alignment horizontal="center" vertical="center"/>
      <protection locked="0"/>
    </xf>
    <xf numFmtId="0" fontId="13" fillId="2" borderId="54" xfId="5" applyFont="1" applyFill="1" applyBorder="1" applyAlignment="1" applyProtection="1">
      <alignment horizontal="center" vertical="center"/>
      <protection locked="0"/>
    </xf>
    <xf numFmtId="0" fontId="14" fillId="2" borderId="24" xfId="5" applyFont="1" applyFill="1" applyBorder="1" applyAlignment="1" applyProtection="1">
      <alignment horizontal="center"/>
      <protection locked="0"/>
    </xf>
    <xf numFmtId="0" fontId="14" fillId="2" borderId="27" xfId="5" applyFont="1" applyFill="1" applyBorder="1" applyAlignment="1" applyProtection="1">
      <alignment horizontal="center"/>
      <protection locked="0"/>
    </xf>
    <xf numFmtId="0" fontId="14" fillId="2" borderId="29" xfId="5" applyFont="1" applyFill="1" applyBorder="1" applyAlignment="1" applyProtection="1">
      <alignment horizontal="center"/>
      <protection locked="0"/>
    </xf>
    <xf numFmtId="2" fontId="20" fillId="3" borderId="24" xfId="5" applyNumberFormat="1" applyFont="1" applyFill="1" applyBorder="1" applyAlignment="1" applyProtection="1">
      <alignment horizontal="center" vertical="center" wrapText="1" shrinkToFit="1"/>
      <protection hidden="1"/>
    </xf>
    <xf numFmtId="2" fontId="20" fillId="3" borderId="27" xfId="5" applyNumberFormat="1" applyFont="1" applyFill="1" applyBorder="1" applyAlignment="1" applyProtection="1">
      <alignment horizontal="center" vertical="center" wrapText="1" shrinkToFit="1"/>
      <protection hidden="1"/>
    </xf>
    <xf numFmtId="2" fontId="20" fillId="3" borderId="29" xfId="5" applyNumberFormat="1" applyFont="1" applyFill="1" applyBorder="1" applyAlignment="1" applyProtection="1">
      <alignment horizontal="center" vertical="center" wrapText="1" shrinkToFit="1"/>
      <protection hidden="1"/>
    </xf>
    <xf numFmtId="2" fontId="20" fillId="3" borderId="24" xfId="5" applyNumberFormat="1" applyFont="1" applyFill="1" applyBorder="1" applyAlignment="1" applyProtection="1">
      <alignment horizontal="center" vertical="center"/>
      <protection hidden="1"/>
    </xf>
    <xf numFmtId="2" fontId="20" fillId="3" borderId="27" xfId="5" applyNumberFormat="1" applyFont="1" applyFill="1" applyBorder="1" applyAlignment="1" applyProtection="1">
      <alignment horizontal="center" vertical="center"/>
      <protection hidden="1"/>
    </xf>
    <xf numFmtId="2" fontId="20" fillId="3" borderId="29" xfId="5" applyNumberFormat="1" applyFont="1" applyFill="1" applyBorder="1" applyAlignment="1" applyProtection="1">
      <alignment horizontal="center" vertical="center"/>
      <protection hidden="1"/>
    </xf>
    <xf numFmtId="0" fontId="13" fillId="0" borderId="52" xfId="5" applyFont="1" applyBorder="1" applyAlignment="1" applyProtection="1">
      <alignment horizontal="center" vertical="center"/>
      <protection locked="0"/>
    </xf>
    <xf numFmtId="0" fontId="13" fillId="0" borderId="33" xfId="5" applyFont="1" applyBorder="1" applyAlignment="1" applyProtection="1">
      <alignment horizontal="center" vertical="center"/>
      <protection locked="0"/>
    </xf>
    <xf numFmtId="0" fontId="13" fillId="0" borderId="54" xfId="5" applyFont="1" applyBorder="1" applyAlignment="1" applyProtection="1">
      <alignment horizontal="center" vertical="center"/>
      <protection locked="0"/>
    </xf>
    <xf numFmtId="0" fontId="14" fillId="0" borderId="24" xfId="5" applyFont="1" applyBorder="1" applyAlignment="1" applyProtection="1">
      <alignment horizontal="center" vertical="center"/>
      <protection locked="0"/>
    </xf>
    <xf numFmtId="0" fontId="14" fillId="0" borderId="27" xfId="5" applyFont="1" applyBorder="1" applyAlignment="1" applyProtection="1">
      <alignment horizontal="center" vertical="center"/>
      <protection locked="0"/>
    </xf>
    <xf numFmtId="0" fontId="14" fillId="0" borderId="29" xfId="5" applyFont="1" applyBorder="1" applyAlignment="1" applyProtection="1">
      <alignment horizontal="center" vertical="center"/>
      <protection locked="0"/>
    </xf>
    <xf numFmtId="0" fontId="14" fillId="0" borderId="24" xfId="5" applyFont="1" applyBorder="1" applyAlignment="1" applyProtection="1">
      <alignment horizontal="center" vertical="center" wrapText="1"/>
      <protection locked="0"/>
    </xf>
    <xf numFmtId="0" fontId="14" fillId="0" borderId="27" xfId="5" applyFont="1" applyBorder="1" applyAlignment="1" applyProtection="1">
      <alignment horizontal="center" vertical="center" wrapText="1"/>
      <protection locked="0"/>
    </xf>
    <xf numFmtId="0" fontId="14" fillId="0" borderId="29" xfId="5" applyFont="1" applyBorder="1" applyAlignment="1" applyProtection="1">
      <alignment horizontal="center" vertical="center" wrapText="1"/>
      <protection locked="0"/>
    </xf>
    <xf numFmtId="0" fontId="14" fillId="0" borderId="26" xfId="5" applyFont="1" applyBorder="1" applyAlignment="1" applyProtection="1">
      <alignment horizontal="center" vertical="center" wrapText="1"/>
      <protection locked="0"/>
    </xf>
    <xf numFmtId="0" fontId="14" fillId="0" borderId="31" xfId="5" applyFont="1" applyBorder="1" applyAlignment="1" applyProtection="1">
      <alignment horizontal="center" vertical="center" wrapText="1"/>
      <protection locked="0"/>
    </xf>
    <xf numFmtId="2" fontId="20" fillId="13" borderId="24" xfId="5" applyNumberFormat="1" applyFont="1" applyFill="1" applyBorder="1" applyAlignment="1" applyProtection="1">
      <alignment horizontal="center" vertical="center" wrapText="1" shrinkToFit="1"/>
      <protection hidden="1"/>
    </xf>
    <xf numFmtId="2" fontId="20" fillId="13" borderId="27" xfId="5" applyNumberFormat="1" applyFont="1" applyFill="1" applyBorder="1" applyAlignment="1" applyProtection="1">
      <alignment horizontal="center" vertical="center" wrapText="1" shrinkToFit="1"/>
      <protection hidden="1"/>
    </xf>
    <xf numFmtId="2" fontId="20" fillId="13" borderId="29" xfId="5" applyNumberFormat="1" applyFont="1" applyFill="1" applyBorder="1" applyAlignment="1" applyProtection="1">
      <alignment horizontal="center" vertical="center" wrapText="1" shrinkToFit="1"/>
      <protection hidden="1"/>
    </xf>
    <xf numFmtId="2" fontId="20" fillId="13" borderId="24" xfId="5" applyNumberFormat="1" applyFont="1" applyFill="1" applyBorder="1" applyAlignment="1" applyProtection="1">
      <alignment horizontal="center" vertical="center"/>
      <protection hidden="1"/>
    </xf>
    <xf numFmtId="2" fontId="20" fillId="13" borderId="27" xfId="5" applyNumberFormat="1" applyFont="1" applyFill="1" applyBorder="1" applyAlignment="1" applyProtection="1">
      <alignment horizontal="center" vertical="center"/>
      <protection hidden="1"/>
    </xf>
    <xf numFmtId="2" fontId="20" fillId="13" borderId="29" xfId="5" applyNumberFormat="1" applyFont="1" applyFill="1" applyBorder="1" applyAlignment="1" applyProtection="1">
      <alignment horizontal="center" vertical="center"/>
      <protection hidden="1"/>
    </xf>
    <xf numFmtId="2" fontId="20" fillId="13" borderId="53" xfId="5" applyNumberFormat="1" applyFont="1" applyFill="1" applyBorder="1" applyAlignment="1" applyProtection="1">
      <alignment horizontal="center" vertical="center"/>
      <protection hidden="1"/>
    </xf>
    <xf numFmtId="2" fontId="20" fillId="13" borderId="34" xfId="5" applyNumberFormat="1" applyFont="1" applyFill="1" applyBorder="1" applyAlignment="1" applyProtection="1">
      <alignment horizontal="center" vertical="center"/>
      <protection hidden="1"/>
    </xf>
    <xf numFmtId="2" fontId="20" fillId="13" borderId="55" xfId="5" applyNumberFormat="1" applyFont="1" applyFill="1" applyBorder="1" applyAlignment="1" applyProtection="1">
      <alignment horizontal="center" vertical="center"/>
      <protection hidden="1"/>
    </xf>
    <xf numFmtId="0" fontId="14" fillId="0" borderId="51" xfId="5" applyFont="1" applyBorder="1" applyAlignment="1" applyProtection="1">
      <alignment horizontal="center" vertical="center" wrapText="1"/>
      <protection locked="0"/>
    </xf>
    <xf numFmtId="0" fontId="13" fillId="0" borderId="52" xfId="5" applyFont="1" applyBorder="1" applyAlignment="1" applyProtection="1">
      <alignment horizontal="center" vertical="center" wrapText="1"/>
      <protection locked="0"/>
    </xf>
    <xf numFmtId="0" fontId="13" fillId="0" borderId="33" xfId="5" applyFont="1" applyBorder="1" applyAlignment="1" applyProtection="1">
      <alignment horizontal="center" vertical="center" wrapText="1"/>
      <protection locked="0"/>
    </xf>
    <xf numFmtId="0" fontId="13" fillId="0" borderId="54" xfId="5" applyFont="1" applyBorder="1" applyAlignment="1" applyProtection="1">
      <alignment horizontal="center" vertical="center" wrapText="1"/>
      <protection locked="0"/>
    </xf>
    <xf numFmtId="0" fontId="10" fillId="0" borderId="1" xfId="5" applyFont="1" applyBorder="1" applyAlignment="1" applyProtection="1">
      <alignment horizontal="left" vertical="center" wrapText="1"/>
      <protection locked="0"/>
    </xf>
    <xf numFmtId="0" fontId="10" fillId="0" borderId="2" xfId="5" applyFont="1" applyBorder="1" applyAlignment="1" applyProtection="1">
      <alignment horizontal="left" vertical="center" wrapText="1"/>
      <protection locked="0"/>
    </xf>
    <xf numFmtId="0" fontId="10" fillId="0" borderId="3" xfId="5" applyFont="1" applyBorder="1" applyAlignment="1" applyProtection="1">
      <alignment horizontal="left" vertical="center" wrapText="1"/>
      <protection locked="0"/>
    </xf>
    <xf numFmtId="0" fontId="10" fillId="0" borderId="4" xfId="5" applyFont="1" applyBorder="1" applyAlignment="1" applyProtection="1">
      <alignment horizontal="left" vertical="center" wrapText="1"/>
      <protection locked="0"/>
    </xf>
    <xf numFmtId="0" fontId="10" fillId="0" borderId="5" xfId="5" applyFont="1" applyBorder="1" applyAlignment="1" applyProtection="1">
      <alignment horizontal="left" vertical="center" wrapText="1"/>
      <protection locked="0"/>
    </xf>
    <xf numFmtId="0" fontId="10" fillId="0" borderId="6" xfId="5" applyFont="1" applyBorder="1" applyAlignment="1" applyProtection="1">
      <alignment horizontal="left" vertical="center" wrapText="1"/>
      <protection locked="0"/>
    </xf>
    <xf numFmtId="0" fontId="11" fillId="0" borderId="0" xfId="5" applyFont="1" applyBorder="1" applyAlignment="1" applyProtection="1">
      <alignment horizontal="center" vertical="center" wrapText="1"/>
      <protection locked="0"/>
    </xf>
    <xf numFmtId="0" fontId="12" fillId="0" borderId="0" xfId="5" applyFont="1" applyAlignment="1">
      <alignment horizontal="center" vertical="center" wrapText="1" shrinkToFit="1"/>
    </xf>
    <xf numFmtId="0" fontId="13" fillId="0" borderId="26" xfId="5" applyFont="1" applyBorder="1" applyAlignment="1" applyProtection="1">
      <alignment horizontal="center" vertical="center"/>
      <protection locked="0"/>
    </xf>
    <xf numFmtId="0" fontId="13" fillId="0" borderId="31" xfId="5" applyFont="1" applyBorder="1" applyAlignment="1" applyProtection="1">
      <alignment horizontal="center" vertical="center"/>
      <protection locked="0"/>
    </xf>
    <xf numFmtId="0" fontId="13" fillId="0" borderId="26" xfId="5" applyFont="1" applyBorder="1" applyAlignment="1" applyProtection="1">
      <alignment horizontal="center" vertical="center" wrapText="1"/>
      <protection locked="0"/>
    </xf>
    <xf numFmtId="0" fontId="13" fillId="0" borderId="31" xfId="5" applyFont="1" applyBorder="1" applyAlignment="1" applyProtection="1">
      <alignment horizontal="center" vertical="center" wrapText="1"/>
      <protection locked="0"/>
    </xf>
    <xf numFmtId="0" fontId="13" fillId="0" borderId="27" xfId="5" applyFont="1" applyBorder="1" applyAlignment="1" applyProtection="1">
      <alignment horizontal="center" vertical="center" wrapText="1"/>
      <protection locked="0"/>
    </xf>
    <xf numFmtId="0" fontId="13" fillId="3" borderId="26" xfId="5" applyFont="1" applyFill="1" applyBorder="1" applyAlignment="1">
      <alignment horizontal="center" vertical="center" wrapText="1"/>
    </xf>
    <xf numFmtId="0" fontId="13" fillId="3" borderId="31" xfId="5" applyFont="1" applyFill="1" applyBorder="1" applyAlignment="1">
      <alignment horizontal="center" vertical="center" wrapText="1"/>
    </xf>
    <xf numFmtId="164" fontId="13" fillId="0" borderId="26" xfId="5" applyNumberFormat="1" applyFont="1" applyBorder="1" applyAlignment="1" applyProtection="1">
      <alignment horizontal="center" vertical="center" wrapText="1"/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7"/>
  <sheetViews>
    <sheetView view="pageBreakPreview" topLeftCell="F20" zoomScale="90" zoomScaleNormal="70" zoomScaleSheetLayoutView="90" workbookViewId="0">
      <selection activeCell="Z39" sqref="Z39:Z40"/>
    </sheetView>
  </sheetViews>
  <sheetFormatPr defaultColWidth="9.140625" defaultRowHeight="15" x14ac:dyDescent="0.25"/>
  <cols>
    <col min="1" max="1" width="8" style="40" customWidth="1"/>
    <col min="2" max="2" width="20.42578125" style="40" customWidth="1"/>
    <col min="3" max="4" width="22.5703125" style="40" customWidth="1"/>
    <col min="5" max="5" width="25.140625" style="40" customWidth="1"/>
    <col min="6" max="17" width="9.140625" style="40"/>
    <col min="18" max="34" width="10.7109375" style="40" customWidth="1"/>
    <col min="35" max="35" width="11.28515625" style="40" customWidth="1"/>
    <col min="36" max="36" width="11" style="40" customWidth="1"/>
    <col min="37" max="16384" width="9.140625" style="40"/>
  </cols>
  <sheetData>
    <row r="1" spans="1:37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8"/>
      <c r="V1" s="128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</row>
    <row r="2" spans="1:37" x14ac:dyDescent="0.25">
      <c r="A2" s="127"/>
      <c r="B2" s="758" t="s">
        <v>192</v>
      </c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60"/>
      <c r="R2" s="127"/>
      <c r="S2" s="127"/>
      <c r="T2" s="127"/>
      <c r="U2" s="128"/>
      <c r="V2" s="128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</row>
    <row r="3" spans="1:37" x14ac:dyDescent="0.25">
      <c r="A3" s="127"/>
      <c r="B3" s="761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3"/>
      <c r="R3" s="127"/>
      <c r="S3" s="127"/>
      <c r="T3" s="127"/>
      <c r="U3" s="128"/>
      <c r="V3" s="128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</row>
    <row r="4" spans="1:37" ht="20.25" x14ac:dyDescent="0.25">
      <c r="A4" s="127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27"/>
      <c r="S4" s="127"/>
      <c r="T4" s="127"/>
      <c r="U4" s="128"/>
      <c r="V4" s="128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</row>
    <row r="5" spans="1:37" ht="20.25" x14ac:dyDescent="0.25">
      <c r="A5" s="127"/>
      <c r="B5" s="130"/>
      <c r="C5" s="130"/>
      <c r="D5" s="130"/>
      <c r="E5" s="130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64"/>
      <c r="S5" s="764"/>
      <c r="T5" s="764"/>
      <c r="U5" s="764"/>
      <c r="V5" s="765" t="s">
        <v>1</v>
      </c>
      <c r="W5" s="765"/>
      <c r="X5" s="765"/>
      <c r="Y5" s="765"/>
      <c r="Z5" s="765"/>
      <c r="AA5" s="765"/>
      <c r="AB5" s="765"/>
      <c r="AC5" s="765"/>
      <c r="AD5" s="765"/>
      <c r="AE5" s="765"/>
      <c r="AF5" s="765"/>
      <c r="AG5" s="765"/>
      <c r="AH5" s="765"/>
      <c r="AI5" s="129"/>
      <c r="AJ5" s="129"/>
      <c r="AK5" s="129"/>
    </row>
    <row r="6" spans="1:37" ht="30" customHeight="1" x14ac:dyDescent="0.25">
      <c r="A6" s="127"/>
      <c r="B6" s="130"/>
      <c r="C6" s="130"/>
      <c r="D6" s="130"/>
      <c r="E6" s="130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4"/>
      <c r="T6" s="764"/>
      <c r="U6" s="764"/>
      <c r="V6" s="765"/>
      <c r="W6" s="765"/>
      <c r="X6" s="765"/>
      <c r="Y6" s="765"/>
      <c r="Z6" s="765"/>
      <c r="AA6" s="765"/>
      <c r="AB6" s="765"/>
      <c r="AC6" s="765"/>
      <c r="AD6" s="765"/>
      <c r="AE6" s="765"/>
      <c r="AF6" s="765"/>
      <c r="AG6" s="765"/>
      <c r="AH6" s="765"/>
      <c r="AI6" s="129"/>
      <c r="AJ6" s="129"/>
      <c r="AK6" s="129"/>
    </row>
    <row r="7" spans="1:37" ht="15.75" thickBot="1" x14ac:dyDescent="0.3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8"/>
      <c r="V7" s="128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</row>
    <row r="8" spans="1:37" ht="31.5" customHeight="1" thickBot="1" x14ac:dyDescent="0.3">
      <c r="A8" s="720" t="s">
        <v>2</v>
      </c>
      <c r="B8" s="723" t="s">
        <v>3</v>
      </c>
      <c r="C8" s="726" t="s">
        <v>4</v>
      </c>
      <c r="D8" s="726" t="s">
        <v>5</v>
      </c>
      <c r="E8" s="723" t="s">
        <v>6</v>
      </c>
      <c r="F8" s="729" t="s">
        <v>7</v>
      </c>
      <c r="G8" s="730"/>
      <c r="H8" s="730"/>
      <c r="I8" s="730"/>
      <c r="J8" s="730"/>
      <c r="K8" s="730"/>
      <c r="L8" s="730"/>
      <c r="M8" s="730"/>
      <c r="N8" s="730"/>
      <c r="O8" s="730"/>
      <c r="P8" s="730"/>
      <c r="Q8" s="731"/>
      <c r="R8" s="732" t="s">
        <v>8</v>
      </c>
      <c r="S8" s="733"/>
      <c r="T8" s="733"/>
      <c r="U8" s="734"/>
      <c r="V8" s="738" t="s">
        <v>9</v>
      </c>
      <c r="W8" s="739"/>
      <c r="X8" s="739"/>
      <c r="Y8" s="740"/>
      <c r="Z8" s="738" t="s">
        <v>10</v>
      </c>
      <c r="AA8" s="739"/>
      <c r="AB8" s="739"/>
      <c r="AC8" s="740"/>
      <c r="AD8" s="738" t="s">
        <v>11</v>
      </c>
      <c r="AE8" s="739"/>
      <c r="AF8" s="739"/>
      <c r="AG8" s="740"/>
      <c r="AH8" s="744" t="s">
        <v>12</v>
      </c>
      <c r="AI8" s="753" t="s">
        <v>13</v>
      </c>
      <c r="AJ8" s="753" t="s">
        <v>14</v>
      </c>
      <c r="AK8" s="129"/>
    </row>
    <row r="9" spans="1:37" ht="33" customHeight="1" thickBot="1" x14ac:dyDescent="0.3">
      <c r="A9" s="721"/>
      <c r="B9" s="724"/>
      <c r="C9" s="727"/>
      <c r="D9" s="727"/>
      <c r="E9" s="724"/>
      <c r="F9" s="729" t="s">
        <v>15</v>
      </c>
      <c r="G9" s="767"/>
      <c r="H9" s="767"/>
      <c r="I9" s="767"/>
      <c r="J9" s="767"/>
      <c r="K9" s="766"/>
      <c r="L9" s="729" t="s">
        <v>16</v>
      </c>
      <c r="M9" s="767"/>
      <c r="N9" s="767"/>
      <c r="O9" s="767"/>
      <c r="P9" s="767"/>
      <c r="Q9" s="766"/>
      <c r="R9" s="735"/>
      <c r="S9" s="736"/>
      <c r="T9" s="736"/>
      <c r="U9" s="737"/>
      <c r="V9" s="741"/>
      <c r="W9" s="742"/>
      <c r="X9" s="742"/>
      <c r="Y9" s="743"/>
      <c r="Z9" s="741"/>
      <c r="AA9" s="742"/>
      <c r="AB9" s="742"/>
      <c r="AC9" s="743"/>
      <c r="AD9" s="741"/>
      <c r="AE9" s="742"/>
      <c r="AF9" s="742"/>
      <c r="AG9" s="743"/>
      <c r="AH9" s="745"/>
      <c r="AI9" s="754"/>
      <c r="AJ9" s="754"/>
      <c r="AK9" s="129"/>
    </row>
    <row r="10" spans="1:37" ht="16.5" thickBot="1" x14ac:dyDescent="0.3">
      <c r="A10" s="721"/>
      <c r="B10" s="724"/>
      <c r="C10" s="727"/>
      <c r="D10" s="727"/>
      <c r="E10" s="724"/>
      <c r="F10" s="768">
        <v>1000.4166666666666</v>
      </c>
      <c r="G10" s="769"/>
      <c r="H10" s="770"/>
      <c r="I10" s="768">
        <v>1000.7916666666666</v>
      </c>
      <c r="J10" s="769"/>
      <c r="K10" s="770"/>
      <c r="L10" s="768">
        <v>1000.4166666666666</v>
      </c>
      <c r="M10" s="769"/>
      <c r="N10" s="770"/>
      <c r="O10" s="768">
        <v>1000.7916666666666</v>
      </c>
      <c r="P10" s="769"/>
      <c r="Q10" s="770"/>
      <c r="R10" s="729" t="s">
        <v>15</v>
      </c>
      <c r="S10" s="766"/>
      <c r="T10" s="729" t="s">
        <v>16</v>
      </c>
      <c r="U10" s="766"/>
      <c r="V10" s="756" t="s">
        <v>15</v>
      </c>
      <c r="W10" s="757"/>
      <c r="X10" s="756" t="s">
        <v>16</v>
      </c>
      <c r="Y10" s="757"/>
      <c r="Z10" s="756" t="s">
        <v>15</v>
      </c>
      <c r="AA10" s="757"/>
      <c r="AB10" s="756" t="s">
        <v>16</v>
      </c>
      <c r="AC10" s="757"/>
      <c r="AD10" s="756" t="s">
        <v>15</v>
      </c>
      <c r="AE10" s="757"/>
      <c r="AF10" s="756" t="s">
        <v>16</v>
      </c>
      <c r="AG10" s="757"/>
      <c r="AH10" s="745"/>
      <c r="AI10" s="754"/>
      <c r="AJ10" s="754"/>
      <c r="AK10" s="129"/>
    </row>
    <row r="11" spans="1:37" ht="16.5" thickBot="1" x14ac:dyDescent="0.3">
      <c r="A11" s="722"/>
      <c r="B11" s="725"/>
      <c r="C11" s="728"/>
      <c r="D11" s="728"/>
      <c r="E11" s="725"/>
      <c r="F11" s="131" t="s">
        <v>17</v>
      </c>
      <c r="G11" s="132" t="s">
        <v>18</v>
      </c>
      <c r="H11" s="133" t="s">
        <v>19</v>
      </c>
      <c r="I11" s="131" t="s">
        <v>17</v>
      </c>
      <c r="J11" s="132" t="s">
        <v>18</v>
      </c>
      <c r="K11" s="133" t="s">
        <v>19</v>
      </c>
      <c r="L11" s="131" t="s">
        <v>17</v>
      </c>
      <c r="M11" s="132" t="s">
        <v>18</v>
      </c>
      <c r="N11" s="133" t="s">
        <v>19</v>
      </c>
      <c r="O11" s="131" t="s">
        <v>17</v>
      </c>
      <c r="P11" s="132" t="s">
        <v>18</v>
      </c>
      <c r="Q11" s="133" t="s">
        <v>19</v>
      </c>
      <c r="R11" s="134">
        <v>1000.4166666666666</v>
      </c>
      <c r="S11" s="134">
        <v>1000.7916666666666</v>
      </c>
      <c r="T11" s="134">
        <v>1000.4166666666666</v>
      </c>
      <c r="U11" s="134">
        <v>1000.7916666666666</v>
      </c>
      <c r="V11" s="135">
        <v>1000.4166666666666</v>
      </c>
      <c r="W11" s="135">
        <v>1000.7916666666666</v>
      </c>
      <c r="X11" s="136">
        <v>1000.4166666666666</v>
      </c>
      <c r="Y11" s="137">
        <v>1000.7916666666666</v>
      </c>
      <c r="Z11" s="135">
        <v>1000.4166666666666</v>
      </c>
      <c r="AA11" s="135">
        <v>1000.7916666666666</v>
      </c>
      <c r="AB11" s="135">
        <v>1000.4166666666666</v>
      </c>
      <c r="AC11" s="135">
        <v>1000.7916666666666</v>
      </c>
      <c r="AD11" s="135">
        <v>1000.4166666666666</v>
      </c>
      <c r="AE11" s="135">
        <v>1000.7916666666666</v>
      </c>
      <c r="AF11" s="135">
        <v>1000.4166666666666</v>
      </c>
      <c r="AG11" s="138">
        <v>1000.7916666666666</v>
      </c>
      <c r="AH11" s="746"/>
      <c r="AI11" s="755"/>
      <c r="AJ11" s="755"/>
      <c r="AK11" s="129"/>
    </row>
    <row r="12" spans="1:37" ht="18.75" x14ac:dyDescent="0.25">
      <c r="A12" s="771">
        <v>1</v>
      </c>
      <c r="B12" s="774" t="s">
        <v>20</v>
      </c>
      <c r="C12" s="774">
        <v>400</v>
      </c>
      <c r="D12" s="786">
        <f>400*0.9</f>
        <v>360</v>
      </c>
      <c r="E12" s="139" t="s">
        <v>985</v>
      </c>
      <c r="F12" s="480" t="s">
        <v>1114</v>
      </c>
      <c r="G12" s="480" t="s">
        <v>1115</v>
      </c>
      <c r="H12" s="480" t="s">
        <v>1116</v>
      </c>
      <c r="I12" s="480" t="s">
        <v>1117</v>
      </c>
      <c r="J12" s="480" t="s">
        <v>1115</v>
      </c>
      <c r="K12" s="480" t="s">
        <v>1117</v>
      </c>
      <c r="L12" s="81">
        <v>44.6</v>
      </c>
      <c r="M12" s="81">
        <v>39.700000000000003</v>
      </c>
      <c r="N12" s="81">
        <v>3.4</v>
      </c>
      <c r="O12" s="81">
        <v>38.4</v>
      </c>
      <c r="P12" s="81">
        <v>31.9</v>
      </c>
      <c r="Q12" s="81">
        <v>3.7</v>
      </c>
      <c r="R12" s="140">
        <v>380</v>
      </c>
      <c r="S12" s="140">
        <v>380</v>
      </c>
      <c r="T12" s="140">
        <v>380</v>
      </c>
      <c r="U12" s="140">
        <v>380</v>
      </c>
      <c r="V12" s="90">
        <f t="shared" ref="V12:V43" si="0">IF(AND(F12=0,G12=0,H12=0),0,IF(AND(F12=0,G12=0),H12,IF(AND(F12=0,H12=0),G12,IF(AND(G12=0,H12=0),F12,IF(F12=0,(G12+H12)/2,IF(G12=0,(F12+H12)/2,IF(H12=0,(F12+G12)/2,(F12+G12+H12)/3)))))))</f>
        <v>10</v>
      </c>
      <c r="W12" s="90">
        <f t="shared" ref="W12:W43" si="1">IF(AND(I12=0,J12=0,K12=0),0,IF(AND(I12=0,J12=0),K12,IF(AND(I12=0,K12=0),J12,IF(AND(J12=0,K12=0),I12,IF(I12=0,(J12+K12)/2,IF(J12=0,(I12+K12)/2,IF(K12=0,(I12+J12)/2,(I12+J12+K12)/3)))))))</f>
        <v>12.566666666666668</v>
      </c>
      <c r="X12" s="90">
        <f t="shared" ref="X12:X43" si="2">IF(AND(L12=0,M12=0,N12=0),0,IF(AND(L12=0,M12=0),N12,IF(AND(L12=0,N12=0),M12,IF(AND(M12=0,N12=0),L12,IF(L12=0,(M12+N12)/2,IF(M12=0,(L12+N12)/2,IF(N12=0,(L12+M12)/2,(L12+M12+N12)/3)))))))</f>
        <v>29.233333333333338</v>
      </c>
      <c r="Y12" s="91">
        <f t="shared" ref="Y12:Y43" si="3">IF(AND(O12=0,P12=0,Q12=0),0,IF(AND(O12=0,P12=0),Q12,IF(AND(O12=0,Q12=0),P12,IF(AND(P12=0,Q12=0),O12,IF(O12=0,(P12+Q12)/2,IF(P12=0,(O12+Q12)/2,IF(Q12=0,(O12+P12)/2,(O12+P12+Q12)/3)))))))</f>
        <v>24.666666666666668</v>
      </c>
      <c r="Z12" s="783">
        <f>SUM(V12:V16)</f>
        <v>29.06666666666667</v>
      </c>
      <c r="AA12" s="747">
        <f>SUM(W12:W16)</f>
        <v>60.533333333333339</v>
      </c>
      <c r="AB12" s="747">
        <f>SUM(X12:X16)</f>
        <v>69.800000000000011</v>
      </c>
      <c r="AC12" s="747">
        <f>SUM(Y12:Y16)</f>
        <v>37.800000000000004</v>
      </c>
      <c r="AD12" s="747">
        <f>Z12*0.38*0.9*SQRT(3)</f>
        <v>17.217970667880699</v>
      </c>
      <c r="AE12" s="747">
        <f t="shared" ref="AE12:AG12" si="4">AA12*0.38*0.9*SQRT(3)</f>
        <v>35.857608638613932</v>
      </c>
      <c r="AF12" s="747">
        <f t="shared" si="4"/>
        <v>41.346824057961214</v>
      </c>
      <c r="AG12" s="747">
        <f t="shared" si="4"/>
        <v>22.391260019927419</v>
      </c>
      <c r="AH12" s="747">
        <f>MAX(Z12:AC16)</f>
        <v>69.800000000000011</v>
      </c>
      <c r="AI12" s="750">
        <f>AH12*0.38*0.9*SQRT(3)</f>
        <v>41.346824057961214</v>
      </c>
      <c r="AJ12" s="750">
        <f>D12-AI12</f>
        <v>318.65317594203879</v>
      </c>
      <c r="AK12" s="129"/>
    </row>
    <row r="13" spans="1:37" ht="18.75" x14ac:dyDescent="0.25">
      <c r="A13" s="772"/>
      <c r="B13" s="775"/>
      <c r="C13" s="775"/>
      <c r="D13" s="787"/>
      <c r="E13" s="141" t="s">
        <v>986</v>
      </c>
      <c r="F13" s="481" t="s">
        <v>1118</v>
      </c>
      <c r="G13" s="481" t="s">
        <v>1119</v>
      </c>
      <c r="H13" s="481" t="s">
        <v>1117</v>
      </c>
      <c r="I13" s="481" t="s">
        <v>1120</v>
      </c>
      <c r="J13" s="481" t="s">
        <v>1121</v>
      </c>
      <c r="K13" s="481" t="s">
        <v>1122</v>
      </c>
      <c r="L13" s="53">
        <v>1.3</v>
      </c>
      <c r="M13" s="53">
        <v>16.899999999999999</v>
      </c>
      <c r="N13" s="53">
        <v>48.2</v>
      </c>
      <c r="O13" s="53">
        <v>0.5</v>
      </c>
      <c r="P13" s="53">
        <v>9.8000000000000007</v>
      </c>
      <c r="Q13" s="53">
        <v>21.2</v>
      </c>
      <c r="R13" s="142">
        <v>380</v>
      </c>
      <c r="S13" s="142">
        <v>380</v>
      </c>
      <c r="T13" s="142">
        <v>380</v>
      </c>
      <c r="U13" s="142">
        <v>380</v>
      </c>
      <c r="V13" s="66">
        <f t="shared" si="0"/>
        <v>5.666666666666667</v>
      </c>
      <c r="W13" s="66">
        <f t="shared" si="1"/>
        <v>46.433333333333337</v>
      </c>
      <c r="X13" s="66">
        <f t="shared" si="2"/>
        <v>22.133333333333336</v>
      </c>
      <c r="Y13" s="67">
        <f t="shared" si="3"/>
        <v>10.5</v>
      </c>
      <c r="Z13" s="784"/>
      <c r="AA13" s="748"/>
      <c r="AB13" s="748"/>
      <c r="AC13" s="748"/>
      <c r="AD13" s="748"/>
      <c r="AE13" s="748"/>
      <c r="AF13" s="748"/>
      <c r="AG13" s="748"/>
      <c r="AH13" s="748"/>
      <c r="AI13" s="751"/>
      <c r="AJ13" s="751"/>
      <c r="AK13" s="129"/>
    </row>
    <row r="14" spans="1:37" ht="18.75" x14ac:dyDescent="0.25">
      <c r="A14" s="772"/>
      <c r="B14" s="775"/>
      <c r="C14" s="775"/>
      <c r="D14" s="787"/>
      <c r="E14" s="143" t="s">
        <v>987</v>
      </c>
      <c r="F14" s="482">
        <v>0</v>
      </c>
      <c r="G14" s="482">
        <v>0</v>
      </c>
      <c r="H14" s="482">
        <v>0</v>
      </c>
      <c r="I14" s="482">
        <v>0</v>
      </c>
      <c r="J14" s="482">
        <v>0</v>
      </c>
      <c r="K14" s="482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144">
        <v>380</v>
      </c>
      <c r="S14" s="144">
        <v>380</v>
      </c>
      <c r="T14" s="144">
        <v>380</v>
      </c>
      <c r="U14" s="144">
        <v>380</v>
      </c>
      <c r="V14" s="66">
        <f t="shared" si="0"/>
        <v>0</v>
      </c>
      <c r="W14" s="66">
        <f t="shared" si="1"/>
        <v>0</v>
      </c>
      <c r="X14" s="66">
        <f t="shared" si="2"/>
        <v>0</v>
      </c>
      <c r="Y14" s="67">
        <f t="shared" si="3"/>
        <v>0</v>
      </c>
      <c r="Z14" s="784"/>
      <c r="AA14" s="748"/>
      <c r="AB14" s="748"/>
      <c r="AC14" s="748"/>
      <c r="AD14" s="748"/>
      <c r="AE14" s="748"/>
      <c r="AF14" s="748"/>
      <c r="AG14" s="748"/>
      <c r="AH14" s="748"/>
      <c r="AI14" s="751"/>
      <c r="AJ14" s="751"/>
      <c r="AK14" s="129"/>
    </row>
    <row r="15" spans="1:37" ht="18.75" x14ac:dyDescent="0.25">
      <c r="A15" s="772"/>
      <c r="B15" s="775"/>
      <c r="C15" s="775"/>
      <c r="D15" s="787"/>
      <c r="E15" s="141" t="s">
        <v>988</v>
      </c>
      <c r="F15" s="481" t="s">
        <v>1123</v>
      </c>
      <c r="G15" s="481" t="s">
        <v>1124</v>
      </c>
      <c r="H15" s="481" t="s">
        <v>1125</v>
      </c>
      <c r="I15" s="481" t="s">
        <v>1126</v>
      </c>
      <c r="J15" s="481" t="s">
        <v>1127</v>
      </c>
      <c r="K15" s="481" t="s">
        <v>1128</v>
      </c>
      <c r="L15" s="53">
        <v>0.6</v>
      </c>
      <c r="M15" s="53">
        <v>0.6</v>
      </c>
      <c r="N15" s="53">
        <v>0.1</v>
      </c>
      <c r="O15" s="53">
        <v>0.2</v>
      </c>
      <c r="P15" s="53">
        <v>0.9</v>
      </c>
      <c r="Q15" s="53">
        <v>0.7</v>
      </c>
      <c r="R15" s="142">
        <v>380</v>
      </c>
      <c r="S15" s="142">
        <v>380</v>
      </c>
      <c r="T15" s="142">
        <v>380</v>
      </c>
      <c r="U15" s="142">
        <v>380</v>
      </c>
      <c r="V15" s="66">
        <f t="shared" si="0"/>
        <v>13.4</v>
      </c>
      <c r="W15" s="66">
        <f t="shared" si="1"/>
        <v>1.5333333333333334</v>
      </c>
      <c r="X15" s="66">
        <f t="shared" si="2"/>
        <v>0.43333333333333335</v>
      </c>
      <c r="Y15" s="67">
        <f t="shared" si="3"/>
        <v>0.6</v>
      </c>
      <c r="Z15" s="784"/>
      <c r="AA15" s="748"/>
      <c r="AB15" s="748"/>
      <c r="AC15" s="748"/>
      <c r="AD15" s="748"/>
      <c r="AE15" s="748"/>
      <c r="AF15" s="748"/>
      <c r="AG15" s="748"/>
      <c r="AH15" s="748"/>
      <c r="AI15" s="751"/>
      <c r="AJ15" s="751"/>
      <c r="AK15" s="129"/>
    </row>
    <row r="16" spans="1:37" ht="19.5" thickBot="1" x14ac:dyDescent="0.3">
      <c r="A16" s="773"/>
      <c r="B16" s="776"/>
      <c r="C16" s="776"/>
      <c r="D16" s="788"/>
      <c r="E16" s="145" t="s">
        <v>989</v>
      </c>
      <c r="F16" s="483" t="s">
        <v>1022</v>
      </c>
      <c r="G16" s="483" t="s">
        <v>1022</v>
      </c>
      <c r="H16" s="483" t="s">
        <v>1022</v>
      </c>
      <c r="I16" s="483" t="s">
        <v>1022</v>
      </c>
      <c r="J16" s="483" t="s">
        <v>1022</v>
      </c>
      <c r="K16" s="483" t="s">
        <v>1022</v>
      </c>
      <c r="L16" s="93">
        <v>8.6</v>
      </c>
      <c r="M16" s="93">
        <v>5</v>
      </c>
      <c r="N16" s="93">
        <v>40.4</v>
      </c>
      <c r="O16" s="93">
        <v>1.2</v>
      </c>
      <c r="P16" s="93">
        <v>2.2000000000000002</v>
      </c>
      <c r="Q16" s="93">
        <v>2.7</v>
      </c>
      <c r="R16" s="146">
        <v>380</v>
      </c>
      <c r="S16" s="146">
        <v>380</v>
      </c>
      <c r="T16" s="146">
        <v>380</v>
      </c>
      <c r="U16" s="146">
        <v>380</v>
      </c>
      <c r="V16" s="70">
        <f t="shared" si="0"/>
        <v>0</v>
      </c>
      <c r="W16" s="70">
        <f t="shared" si="1"/>
        <v>0</v>
      </c>
      <c r="X16" s="70">
        <f t="shared" si="2"/>
        <v>18</v>
      </c>
      <c r="Y16" s="71">
        <f t="shared" si="3"/>
        <v>2.0333333333333337</v>
      </c>
      <c r="Z16" s="785"/>
      <c r="AA16" s="749"/>
      <c r="AB16" s="749"/>
      <c r="AC16" s="749"/>
      <c r="AD16" s="749"/>
      <c r="AE16" s="749"/>
      <c r="AF16" s="749"/>
      <c r="AG16" s="749"/>
      <c r="AH16" s="749"/>
      <c r="AI16" s="752"/>
      <c r="AJ16" s="752"/>
      <c r="AK16" s="129"/>
    </row>
    <row r="17" spans="1:37" ht="18.75" hidden="1" x14ac:dyDescent="0.25">
      <c r="A17" s="771">
        <v>2</v>
      </c>
      <c r="B17" s="774" t="s">
        <v>24</v>
      </c>
      <c r="C17" s="777" t="s">
        <v>195</v>
      </c>
      <c r="D17" s="780" t="s">
        <v>196</v>
      </c>
      <c r="E17" s="139" t="s">
        <v>990</v>
      </c>
      <c r="F17" s="81"/>
      <c r="G17" s="81"/>
      <c r="H17" s="81"/>
      <c r="I17" s="81"/>
      <c r="J17" s="81"/>
      <c r="K17" s="81"/>
      <c r="L17" s="81">
        <v>1.7</v>
      </c>
      <c r="M17" s="81">
        <v>19.8</v>
      </c>
      <c r="N17" s="81">
        <v>0.6</v>
      </c>
      <c r="O17" s="81">
        <v>3.6</v>
      </c>
      <c r="P17" s="81">
        <v>21.7</v>
      </c>
      <c r="Q17" s="81">
        <v>0.4</v>
      </c>
      <c r="R17" s="147">
        <v>380</v>
      </c>
      <c r="S17" s="147">
        <v>380</v>
      </c>
      <c r="T17" s="147">
        <v>380</v>
      </c>
      <c r="U17" s="147">
        <v>380</v>
      </c>
      <c r="V17" s="90">
        <f t="shared" si="0"/>
        <v>0</v>
      </c>
      <c r="W17" s="90">
        <f t="shared" si="1"/>
        <v>0</v>
      </c>
      <c r="X17" s="90">
        <f t="shared" si="2"/>
        <v>7.3666666666666671</v>
      </c>
      <c r="Y17" s="91">
        <f t="shared" si="3"/>
        <v>8.5666666666666664</v>
      </c>
      <c r="Z17" s="783">
        <f>SUM(V17:V19)</f>
        <v>0</v>
      </c>
      <c r="AA17" s="747">
        <f>SUM(W17:W19)</f>
        <v>0</v>
      </c>
      <c r="AB17" s="747">
        <f>SUM(X17:X19)</f>
        <v>28.099999999999998</v>
      </c>
      <c r="AC17" s="747">
        <f>SUM(Y17:Y19)</f>
        <v>34.5</v>
      </c>
      <c r="AD17" s="747">
        <f t="shared" ref="AD17:AG27" si="5">Z17*0.38*0.9*SQRT(3)</f>
        <v>0</v>
      </c>
      <c r="AE17" s="747">
        <f t="shared" si="5"/>
        <v>0</v>
      </c>
      <c r="AF17" s="747">
        <f t="shared" si="5"/>
        <v>16.645354670898421</v>
      </c>
      <c r="AG17" s="747">
        <f t="shared" si="5"/>
        <v>20.436467478505183</v>
      </c>
      <c r="AH17" s="747">
        <f>MAX(Z17:AC19)</f>
        <v>34.5</v>
      </c>
      <c r="AI17" s="750">
        <f t="shared" ref="AI17" si="6">AH17*0.38*0.9*SQRT(3)</f>
        <v>20.436467478505183</v>
      </c>
      <c r="AJ17" s="750" t="e">
        <f>D17-AI17</f>
        <v>#VALUE!</v>
      </c>
      <c r="AK17" s="129"/>
    </row>
    <row r="18" spans="1:37" ht="18.75" hidden="1" x14ac:dyDescent="0.25">
      <c r="A18" s="772"/>
      <c r="B18" s="775"/>
      <c r="C18" s="778"/>
      <c r="D18" s="781"/>
      <c r="E18" s="141" t="s">
        <v>991</v>
      </c>
      <c r="F18" s="53"/>
      <c r="G18" s="53"/>
      <c r="H18" s="53"/>
      <c r="I18" s="53"/>
      <c r="J18" s="53"/>
      <c r="K18" s="53"/>
      <c r="L18" s="53">
        <v>18.2</v>
      </c>
      <c r="M18" s="53">
        <v>24.4</v>
      </c>
      <c r="N18" s="53">
        <v>19.600000000000001</v>
      </c>
      <c r="O18" s="53">
        <v>20.399999999999999</v>
      </c>
      <c r="P18" s="53">
        <v>33.4</v>
      </c>
      <c r="Q18" s="53">
        <v>24</v>
      </c>
      <c r="R18" s="142">
        <v>380</v>
      </c>
      <c r="S18" s="142">
        <v>380</v>
      </c>
      <c r="T18" s="142">
        <v>380</v>
      </c>
      <c r="U18" s="142">
        <v>380</v>
      </c>
      <c r="V18" s="66">
        <f t="shared" si="0"/>
        <v>0</v>
      </c>
      <c r="W18" s="66">
        <f t="shared" si="1"/>
        <v>0</v>
      </c>
      <c r="X18" s="66">
        <f t="shared" si="2"/>
        <v>20.733333333333331</v>
      </c>
      <c r="Y18" s="67">
        <f t="shared" si="3"/>
        <v>25.933333333333334</v>
      </c>
      <c r="Z18" s="784"/>
      <c r="AA18" s="748"/>
      <c r="AB18" s="748"/>
      <c r="AC18" s="748"/>
      <c r="AD18" s="748"/>
      <c r="AE18" s="748"/>
      <c r="AF18" s="748"/>
      <c r="AG18" s="748"/>
      <c r="AH18" s="748"/>
      <c r="AI18" s="751"/>
      <c r="AJ18" s="751"/>
      <c r="AK18" s="129"/>
    </row>
    <row r="19" spans="1:37" ht="19.5" hidden="1" thickBot="1" x14ac:dyDescent="0.3">
      <c r="A19" s="773"/>
      <c r="B19" s="776"/>
      <c r="C19" s="779"/>
      <c r="D19" s="782"/>
      <c r="E19" s="145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148"/>
      <c r="S19" s="148"/>
      <c r="T19" s="148"/>
      <c r="U19" s="148"/>
      <c r="V19" s="70"/>
      <c r="W19" s="70"/>
      <c r="X19" s="70"/>
      <c r="Y19" s="71"/>
      <c r="Z19" s="785"/>
      <c r="AA19" s="749"/>
      <c r="AB19" s="749"/>
      <c r="AC19" s="749"/>
      <c r="AD19" s="749"/>
      <c r="AE19" s="749"/>
      <c r="AF19" s="749"/>
      <c r="AG19" s="749"/>
      <c r="AH19" s="749"/>
      <c r="AI19" s="752"/>
      <c r="AJ19" s="752"/>
      <c r="AK19" s="129"/>
    </row>
    <row r="20" spans="1:37" ht="18.75" x14ac:dyDescent="0.25">
      <c r="A20" s="789">
        <v>3</v>
      </c>
      <c r="B20" s="792" t="s">
        <v>28</v>
      </c>
      <c r="C20" s="795">
        <v>250</v>
      </c>
      <c r="D20" s="795">
        <f>250*0.9</f>
        <v>225</v>
      </c>
      <c r="E20" s="139" t="s">
        <v>992</v>
      </c>
      <c r="F20" s="480" t="s">
        <v>1124</v>
      </c>
      <c r="G20" s="480" t="s">
        <v>1134</v>
      </c>
      <c r="H20" s="480" t="s">
        <v>1133</v>
      </c>
      <c r="I20" s="480" t="s">
        <v>1022</v>
      </c>
      <c r="J20" s="480" t="s">
        <v>1124</v>
      </c>
      <c r="K20" s="480" t="s">
        <v>1129</v>
      </c>
      <c r="L20" s="81">
        <v>111</v>
      </c>
      <c r="M20" s="81">
        <v>185</v>
      </c>
      <c r="N20" s="81">
        <v>122</v>
      </c>
      <c r="O20" s="81">
        <v>117</v>
      </c>
      <c r="P20" s="81">
        <v>120.4</v>
      </c>
      <c r="Q20" s="81">
        <v>121.5</v>
      </c>
      <c r="R20" s="147">
        <v>380</v>
      </c>
      <c r="S20" s="147">
        <v>380</v>
      </c>
      <c r="T20" s="147">
        <v>380</v>
      </c>
      <c r="U20" s="147">
        <v>380</v>
      </c>
      <c r="V20" s="90">
        <f t="shared" si="0"/>
        <v>3.9333333333333331</v>
      </c>
      <c r="W20" s="90">
        <f t="shared" si="1"/>
        <v>1.2</v>
      </c>
      <c r="X20" s="90">
        <f t="shared" si="2"/>
        <v>139.33333333333334</v>
      </c>
      <c r="Y20" s="91">
        <f t="shared" si="3"/>
        <v>119.63333333333333</v>
      </c>
      <c r="Z20" s="783">
        <f>SUM(V20:V22)</f>
        <v>8.9666666666666668</v>
      </c>
      <c r="AA20" s="747">
        <f>SUM(W20:W22)</f>
        <v>4.4333333333333327</v>
      </c>
      <c r="AB20" s="747">
        <f>SUM(X20:X22)</f>
        <v>147</v>
      </c>
      <c r="AC20" s="747">
        <f>SUM(Y20:Y22)</f>
        <v>128.43333333333334</v>
      </c>
      <c r="AD20" s="747">
        <f t="shared" ref="AD20" si="7">Z20*0.38*0.9*SQRT(3)</f>
        <v>5.3115070064907188</v>
      </c>
      <c r="AE20" s="747">
        <f t="shared" si="5"/>
        <v>2.6261354344359318</v>
      </c>
      <c r="AF20" s="747">
        <f t="shared" si="5"/>
        <v>87.077122299717729</v>
      </c>
      <c r="AG20" s="747">
        <f t="shared" si="5"/>
        <v>76.078946081816881</v>
      </c>
      <c r="AH20" s="747">
        <f>MAX(Z20:AC22)</f>
        <v>147</v>
      </c>
      <c r="AI20" s="750">
        <f t="shared" ref="AI20" si="8">AH20*0.38*0.9*SQRT(3)</f>
        <v>87.077122299717729</v>
      </c>
      <c r="AJ20" s="750">
        <f>D20-AI20</f>
        <v>137.92287770028227</v>
      </c>
      <c r="AK20" s="129"/>
    </row>
    <row r="21" spans="1:37" ht="18.75" x14ac:dyDescent="0.25">
      <c r="A21" s="790"/>
      <c r="B21" s="793"/>
      <c r="C21" s="796"/>
      <c r="D21" s="796"/>
      <c r="E21" s="141" t="s">
        <v>993</v>
      </c>
      <c r="F21" s="481" t="s">
        <v>1132</v>
      </c>
      <c r="G21" s="481" t="s">
        <v>1136</v>
      </c>
      <c r="H21" s="481" t="s">
        <v>1135</v>
      </c>
      <c r="I21" s="481" t="s">
        <v>1132</v>
      </c>
      <c r="J21" s="481" t="s">
        <v>1131</v>
      </c>
      <c r="K21" s="481" t="s">
        <v>1130</v>
      </c>
      <c r="L21" s="53">
        <v>9.5</v>
      </c>
      <c r="M21" s="53">
        <v>9.3000000000000007</v>
      </c>
      <c r="N21" s="53">
        <v>4.2</v>
      </c>
      <c r="O21" s="53">
        <v>2.2000000000000002</v>
      </c>
      <c r="P21" s="53">
        <v>14</v>
      </c>
      <c r="Q21" s="53">
        <v>10.199999999999999</v>
      </c>
      <c r="R21" s="142">
        <v>380</v>
      </c>
      <c r="S21" s="142">
        <v>380</v>
      </c>
      <c r="T21" s="142">
        <v>380</v>
      </c>
      <c r="U21" s="142">
        <v>380</v>
      </c>
      <c r="V21" s="66">
        <f t="shared" si="0"/>
        <v>5.0333333333333341</v>
      </c>
      <c r="W21" s="66">
        <f t="shared" si="1"/>
        <v>3.2333333333333329</v>
      </c>
      <c r="X21" s="66">
        <f t="shared" si="2"/>
        <v>7.666666666666667</v>
      </c>
      <c r="Y21" s="67">
        <f t="shared" si="3"/>
        <v>8.7999999999999989</v>
      </c>
      <c r="Z21" s="784"/>
      <c r="AA21" s="748"/>
      <c r="AB21" s="748"/>
      <c r="AC21" s="748"/>
      <c r="AD21" s="748"/>
      <c r="AE21" s="748"/>
      <c r="AF21" s="748"/>
      <c r="AG21" s="748"/>
      <c r="AH21" s="748"/>
      <c r="AI21" s="751"/>
      <c r="AJ21" s="751"/>
      <c r="AK21" s="129"/>
    </row>
    <row r="22" spans="1:37" ht="19.5" thickBot="1" x14ac:dyDescent="0.3">
      <c r="A22" s="791"/>
      <c r="B22" s="794"/>
      <c r="C22" s="797"/>
      <c r="D22" s="797"/>
      <c r="E22" s="145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148"/>
      <c r="S22" s="148"/>
      <c r="T22" s="148"/>
      <c r="U22" s="148"/>
      <c r="V22" s="70">
        <f t="shared" si="0"/>
        <v>0</v>
      </c>
      <c r="W22" s="70">
        <f t="shared" si="1"/>
        <v>0</v>
      </c>
      <c r="X22" s="70">
        <f t="shared" si="2"/>
        <v>0</v>
      </c>
      <c r="Y22" s="71">
        <f t="shared" si="3"/>
        <v>0</v>
      </c>
      <c r="Z22" s="785"/>
      <c r="AA22" s="749"/>
      <c r="AB22" s="749"/>
      <c r="AC22" s="749"/>
      <c r="AD22" s="749"/>
      <c r="AE22" s="749"/>
      <c r="AF22" s="749"/>
      <c r="AG22" s="749"/>
      <c r="AH22" s="749"/>
      <c r="AI22" s="752"/>
      <c r="AJ22" s="752"/>
      <c r="AK22" s="129"/>
    </row>
    <row r="23" spans="1:37" ht="18.75" x14ac:dyDescent="0.25">
      <c r="A23" s="789">
        <v>4</v>
      </c>
      <c r="B23" s="792" t="s">
        <v>144</v>
      </c>
      <c r="C23" s="795">
        <v>250</v>
      </c>
      <c r="D23" s="795">
        <f>250*0.9</f>
        <v>225</v>
      </c>
      <c r="E23" s="139">
        <v>1</v>
      </c>
      <c r="F23" s="480">
        <v>0</v>
      </c>
      <c r="G23" s="480">
        <v>0</v>
      </c>
      <c r="H23" s="480">
        <v>0</v>
      </c>
      <c r="I23" s="480" t="s">
        <v>1023</v>
      </c>
      <c r="J23" s="480">
        <v>0</v>
      </c>
      <c r="K23" s="480">
        <v>0</v>
      </c>
      <c r="L23" s="81">
        <v>9.4</v>
      </c>
      <c r="M23" s="81">
        <v>0.2</v>
      </c>
      <c r="N23" s="81">
        <v>0</v>
      </c>
      <c r="O23" s="81">
        <v>0</v>
      </c>
      <c r="P23" s="81">
        <v>0.2</v>
      </c>
      <c r="Q23" s="81">
        <v>0.1</v>
      </c>
      <c r="R23" s="147">
        <v>380</v>
      </c>
      <c r="S23" s="147">
        <v>380</v>
      </c>
      <c r="T23" s="147">
        <v>380</v>
      </c>
      <c r="U23" s="147">
        <v>380</v>
      </c>
      <c r="V23" s="90">
        <f t="shared" si="0"/>
        <v>0</v>
      </c>
      <c r="W23" s="90" t="str">
        <f t="shared" si="1"/>
        <v>0.2</v>
      </c>
      <c r="X23" s="90">
        <f t="shared" si="2"/>
        <v>4.8</v>
      </c>
      <c r="Y23" s="91">
        <f t="shared" si="3"/>
        <v>0.15000000000000002</v>
      </c>
      <c r="Z23" s="783">
        <f>SUM(V23:V26)</f>
        <v>70.300000000000011</v>
      </c>
      <c r="AA23" s="747">
        <f>SUM(W23:W26)</f>
        <v>69.233333333333334</v>
      </c>
      <c r="AB23" s="747">
        <f>SUM(X23:X26)</f>
        <v>93.666666666666657</v>
      </c>
      <c r="AC23" s="747">
        <f>SUM(Y23:Y26)</f>
        <v>104.61666666666667</v>
      </c>
      <c r="AD23" s="747">
        <f t="shared" ref="AD23" si="9">Z23*0.38*0.9*SQRT(3)</f>
        <v>41.643004746055496</v>
      </c>
      <c r="AE23" s="747">
        <f t="shared" si="5"/>
        <v>41.011152611454364</v>
      </c>
      <c r="AF23" s="747">
        <f t="shared" si="5"/>
        <v>55.484515569661397</v>
      </c>
      <c r="AG23" s="747">
        <f t="shared" si="5"/>
        <v>61.970872638926103</v>
      </c>
      <c r="AH23" s="747">
        <f>MAX(Z23:AC26)</f>
        <v>104.61666666666667</v>
      </c>
      <c r="AI23" s="750">
        <f t="shared" ref="AI23" si="10">AH23*0.38*0.9*SQRT(3)</f>
        <v>61.970872638926103</v>
      </c>
      <c r="AJ23" s="750">
        <f>D23-AI23</f>
        <v>163.0291273610739</v>
      </c>
      <c r="AK23" s="129"/>
    </row>
    <row r="24" spans="1:37" ht="18.75" x14ac:dyDescent="0.25">
      <c r="A24" s="790"/>
      <c r="B24" s="793"/>
      <c r="C24" s="796"/>
      <c r="D24" s="796"/>
      <c r="E24" s="141">
        <v>2</v>
      </c>
      <c r="F24" s="481" t="s">
        <v>1137</v>
      </c>
      <c r="G24" s="481" t="s">
        <v>1144</v>
      </c>
      <c r="H24" s="481" t="s">
        <v>1143</v>
      </c>
      <c r="I24" s="481" t="s">
        <v>1146</v>
      </c>
      <c r="J24" s="481" t="s">
        <v>1123</v>
      </c>
      <c r="K24" s="481" t="s">
        <v>1151</v>
      </c>
      <c r="L24" s="53">
        <v>16.399999999999999</v>
      </c>
      <c r="M24" s="53">
        <v>38.9</v>
      </c>
      <c r="N24" s="53">
        <v>37.700000000000003</v>
      </c>
      <c r="O24" s="53">
        <v>17.100000000000001</v>
      </c>
      <c r="P24" s="53">
        <v>35.1</v>
      </c>
      <c r="Q24" s="53">
        <v>48.8</v>
      </c>
      <c r="R24" s="142">
        <v>380</v>
      </c>
      <c r="S24" s="142">
        <v>380</v>
      </c>
      <c r="T24" s="142">
        <v>380</v>
      </c>
      <c r="U24" s="142">
        <v>380</v>
      </c>
      <c r="V24" s="66">
        <f t="shared" si="0"/>
        <v>16.566666666666666</v>
      </c>
      <c r="W24" s="66">
        <f t="shared" si="1"/>
        <v>19.433333333333334</v>
      </c>
      <c r="X24" s="66">
        <f t="shared" si="2"/>
        <v>31</v>
      </c>
      <c r="Y24" s="67">
        <f t="shared" si="3"/>
        <v>33.666666666666664</v>
      </c>
      <c r="Z24" s="784"/>
      <c r="AA24" s="748"/>
      <c r="AB24" s="748"/>
      <c r="AC24" s="748"/>
      <c r="AD24" s="748"/>
      <c r="AE24" s="748"/>
      <c r="AF24" s="748"/>
      <c r="AG24" s="748"/>
      <c r="AH24" s="748"/>
      <c r="AI24" s="751"/>
      <c r="AJ24" s="751"/>
      <c r="AK24" s="129"/>
    </row>
    <row r="25" spans="1:37" ht="18.75" x14ac:dyDescent="0.25">
      <c r="A25" s="790"/>
      <c r="B25" s="793"/>
      <c r="C25" s="796"/>
      <c r="D25" s="796"/>
      <c r="E25" s="143">
        <v>3</v>
      </c>
      <c r="F25" s="482" t="s">
        <v>1138</v>
      </c>
      <c r="G25" s="482" t="s">
        <v>1145</v>
      </c>
      <c r="H25" s="482" t="s">
        <v>1142</v>
      </c>
      <c r="I25" s="482" t="s">
        <v>1147</v>
      </c>
      <c r="J25" s="482" t="s">
        <v>1139</v>
      </c>
      <c r="K25" s="482" t="s">
        <v>1150</v>
      </c>
      <c r="L25" s="57">
        <v>24.8</v>
      </c>
      <c r="M25" s="57">
        <v>28.2</v>
      </c>
      <c r="N25" s="57">
        <v>16.899999999999999</v>
      </c>
      <c r="O25" s="57">
        <v>53.2</v>
      </c>
      <c r="P25" s="57">
        <v>22.4</v>
      </c>
      <c r="Q25" s="57">
        <v>17.2</v>
      </c>
      <c r="R25" s="142">
        <v>380</v>
      </c>
      <c r="S25" s="142">
        <v>380</v>
      </c>
      <c r="T25" s="142">
        <v>380</v>
      </c>
      <c r="U25" s="142">
        <v>380</v>
      </c>
      <c r="V25" s="66">
        <f t="shared" si="0"/>
        <v>26.8</v>
      </c>
      <c r="W25" s="66">
        <f t="shared" si="1"/>
        <v>32.5</v>
      </c>
      <c r="X25" s="66">
        <f t="shared" si="2"/>
        <v>23.3</v>
      </c>
      <c r="Y25" s="67">
        <f t="shared" si="3"/>
        <v>30.933333333333334</v>
      </c>
      <c r="Z25" s="784"/>
      <c r="AA25" s="748"/>
      <c r="AB25" s="748"/>
      <c r="AC25" s="748"/>
      <c r="AD25" s="748"/>
      <c r="AE25" s="748"/>
      <c r="AF25" s="748"/>
      <c r="AG25" s="748"/>
      <c r="AH25" s="748"/>
      <c r="AI25" s="751"/>
      <c r="AJ25" s="751"/>
      <c r="AK25" s="129"/>
    </row>
    <row r="26" spans="1:37" ht="19.5" thickBot="1" x14ac:dyDescent="0.3">
      <c r="A26" s="791"/>
      <c r="B26" s="794"/>
      <c r="C26" s="797"/>
      <c r="D26" s="797"/>
      <c r="E26" s="149">
        <v>4</v>
      </c>
      <c r="F26" s="484" t="s">
        <v>1139</v>
      </c>
      <c r="G26" s="484" t="s">
        <v>1140</v>
      </c>
      <c r="H26" s="484" t="s">
        <v>1141</v>
      </c>
      <c r="I26" s="484" t="s">
        <v>1148</v>
      </c>
      <c r="J26" s="484" t="s">
        <v>1149</v>
      </c>
      <c r="K26" s="484" t="s">
        <v>1024</v>
      </c>
      <c r="L26" s="59">
        <v>20.9</v>
      </c>
      <c r="M26" s="59">
        <v>41.6</v>
      </c>
      <c r="N26" s="59">
        <v>41.2</v>
      </c>
      <c r="O26" s="59">
        <v>24.5</v>
      </c>
      <c r="P26" s="59">
        <v>39.5</v>
      </c>
      <c r="Q26" s="59">
        <v>55.6</v>
      </c>
      <c r="R26" s="148">
        <v>380</v>
      </c>
      <c r="S26" s="148">
        <v>380</v>
      </c>
      <c r="T26" s="148">
        <v>380</v>
      </c>
      <c r="U26" s="148">
        <v>380</v>
      </c>
      <c r="V26" s="70">
        <f t="shared" si="0"/>
        <v>26.933333333333337</v>
      </c>
      <c r="W26" s="70">
        <f t="shared" si="1"/>
        <v>17.3</v>
      </c>
      <c r="X26" s="70">
        <f t="shared" si="2"/>
        <v>34.56666666666667</v>
      </c>
      <c r="Y26" s="71">
        <f t="shared" si="3"/>
        <v>39.866666666666667</v>
      </c>
      <c r="Z26" s="785"/>
      <c r="AA26" s="749"/>
      <c r="AB26" s="749"/>
      <c r="AC26" s="749"/>
      <c r="AD26" s="749"/>
      <c r="AE26" s="749"/>
      <c r="AF26" s="749"/>
      <c r="AG26" s="749"/>
      <c r="AH26" s="749"/>
      <c r="AI26" s="752"/>
      <c r="AJ26" s="752"/>
      <c r="AK26" s="129"/>
    </row>
    <row r="27" spans="1:37" ht="18.75" x14ac:dyDescent="0.25">
      <c r="A27" s="789">
        <v>5</v>
      </c>
      <c r="B27" s="792" t="s">
        <v>73</v>
      </c>
      <c r="C27" s="795">
        <v>250</v>
      </c>
      <c r="D27" s="795">
        <f>250*0.9</f>
        <v>225</v>
      </c>
      <c r="E27" s="139">
        <v>1</v>
      </c>
      <c r="F27" s="480" t="s">
        <v>1152</v>
      </c>
      <c r="G27" s="480" t="s">
        <v>1154</v>
      </c>
      <c r="H27" s="480" t="s">
        <v>1155</v>
      </c>
      <c r="I27" s="480" t="s">
        <v>1115</v>
      </c>
      <c r="J27" s="480" t="s">
        <v>1158</v>
      </c>
      <c r="K27" s="480" t="s">
        <v>1161</v>
      </c>
      <c r="L27" s="81">
        <v>10.5</v>
      </c>
      <c r="M27" s="81">
        <v>16.8</v>
      </c>
      <c r="N27" s="81">
        <v>4.2</v>
      </c>
      <c r="O27" s="81">
        <v>14</v>
      </c>
      <c r="P27" s="81">
        <v>4</v>
      </c>
      <c r="Q27" s="81">
        <v>32.6</v>
      </c>
      <c r="R27" s="147">
        <v>380</v>
      </c>
      <c r="S27" s="147">
        <v>380</v>
      </c>
      <c r="T27" s="147">
        <v>380</v>
      </c>
      <c r="U27" s="147">
        <v>380</v>
      </c>
      <c r="V27" s="90">
        <f t="shared" si="0"/>
        <v>10.9</v>
      </c>
      <c r="W27" s="90">
        <f t="shared" si="1"/>
        <v>11.799999999999999</v>
      </c>
      <c r="X27" s="90">
        <f t="shared" si="2"/>
        <v>10.5</v>
      </c>
      <c r="Y27" s="91">
        <f t="shared" si="3"/>
        <v>16.866666666666667</v>
      </c>
      <c r="Z27" s="783">
        <f>SUM(V27:V29)</f>
        <v>29.200000000000003</v>
      </c>
      <c r="AA27" s="747">
        <f>SUM(W27:W29)</f>
        <v>33.866666666666667</v>
      </c>
      <c r="AB27" s="747">
        <f>SUM(X27:X29)</f>
        <v>50.466666666666669</v>
      </c>
      <c r="AC27" s="747">
        <f>SUM(Y27:Y29)</f>
        <v>51.266666666666666</v>
      </c>
      <c r="AD27" s="747">
        <f t="shared" ref="AD27" si="11">Z27*0.38*0.9*SQRT(3)</f>
        <v>17.296952184705837</v>
      </c>
      <c r="AE27" s="747">
        <f t="shared" si="5"/>
        <v>20.061305273585763</v>
      </c>
      <c r="AF27" s="747">
        <f t="shared" si="5"/>
        <v>29.89450411831579</v>
      </c>
      <c r="AG27" s="747">
        <f t="shared" si="5"/>
        <v>30.36839321926664</v>
      </c>
      <c r="AH27" s="747">
        <f>MAX(Z27:AC29)</f>
        <v>51.266666666666666</v>
      </c>
      <c r="AI27" s="750">
        <f t="shared" ref="AI27" si="12">AH27*0.38*0.9*SQRT(3)</f>
        <v>30.36839321926664</v>
      </c>
      <c r="AJ27" s="750">
        <f>D27-AI27</f>
        <v>194.63160678073336</v>
      </c>
      <c r="AK27" s="129"/>
    </row>
    <row r="28" spans="1:37" ht="19.5" thickBot="1" x14ac:dyDescent="0.3">
      <c r="A28" s="804"/>
      <c r="B28" s="796"/>
      <c r="C28" s="796"/>
      <c r="D28" s="796"/>
      <c r="E28" s="149">
        <v>2</v>
      </c>
      <c r="F28" s="485" t="s">
        <v>1139</v>
      </c>
      <c r="G28" s="485" t="s">
        <v>1124</v>
      </c>
      <c r="H28" s="485" t="s">
        <v>1155</v>
      </c>
      <c r="I28" s="485" t="s">
        <v>1157</v>
      </c>
      <c r="J28" s="485" t="s">
        <v>1159</v>
      </c>
      <c r="K28" s="485" t="s">
        <v>1162</v>
      </c>
      <c r="L28" s="59">
        <v>21.4</v>
      </c>
      <c r="M28" s="59">
        <v>2.6</v>
      </c>
      <c r="N28" s="59">
        <v>29.6</v>
      </c>
      <c r="O28" s="59">
        <v>29.7</v>
      </c>
      <c r="P28" s="59">
        <v>22.4</v>
      </c>
      <c r="Q28" s="59">
        <v>5.4</v>
      </c>
      <c r="R28" s="148">
        <v>380</v>
      </c>
      <c r="S28" s="148">
        <v>380</v>
      </c>
      <c r="T28" s="148">
        <v>380</v>
      </c>
      <c r="U28" s="148">
        <v>380</v>
      </c>
      <c r="V28" s="70">
        <f t="shared" ref="V28" si="13">IF(AND(F28=0,G28=0,H28=0),0,IF(AND(F28=0,G28=0),H28,IF(AND(F28=0,H28=0),G28,IF(AND(G28=0,H28=0),F28,IF(F28=0,(G28+H28)/2,IF(G28=0,(F28+H28)/2,IF(H28=0,(F28+G28)/2,(F28+G28+H28)/3)))))))</f>
        <v>6.5666666666666664</v>
      </c>
      <c r="W28" s="70">
        <f t="shared" ref="W28" si="14">IF(AND(I28=0,J28=0,K28=0),0,IF(AND(I28=0,J28=0),K28,IF(AND(I28=0,K28=0),J28,IF(AND(J28=0,K28=0),I28,IF(I28=0,(J28+K28)/2,IF(J28=0,(I28+K28)/2,IF(K28=0,(I28+J28)/2,(I28+J28+K28)/3)))))))</f>
        <v>5.3999999999999995</v>
      </c>
      <c r="X28" s="70">
        <f t="shared" ref="X28" si="15">IF(AND(L28=0,M28=0,N28=0),0,IF(AND(L28=0,M28=0),N28,IF(AND(L28=0,N28=0),M28,IF(AND(M28=0,N28=0),L28,IF(L28=0,(M28+N28)/2,IF(M28=0,(L28+N28)/2,IF(N28=0,(L28+M28)/2,(L28+M28+N28)/3)))))))</f>
        <v>17.866666666666667</v>
      </c>
      <c r="Y28" s="391">
        <f t="shared" ref="Y28" si="16">IF(AND(O28=0,P28=0,Q28=0),0,IF(AND(O28=0,P28=0),Q28,IF(AND(O28=0,Q28=0),P28,IF(AND(P28=0,Q28=0),O28,IF(O28=0,(P28+Q28)/2,IF(P28=0,(O28+Q28)/2,IF(Q28=0,(O28+P28)/2,(O28+P28+Q28)/3)))))))</f>
        <v>19.166666666666664</v>
      </c>
      <c r="Z28" s="805"/>
      <c r="AA28" s="798"/>
      <c r="AB28" s="798"/>
      <c r="AC28" s="798"/>
      <c r="AD28" s="798"/>
      <c r="AE28" s="798"/>
      <c r="AF28" s="798"/>
      <c r="AG28" s="798"/>
      <c r="AH28" s="798"/>
      <c r="AI28" s="799"/>
      <c r="AJ28" s="799"/>
      <c r="AK28" s="129"/>
    </row>
    <row r="29" spans="1:37" ht="19.5" thickBot="1" x14ac:dyDescent="0.3">
      <c r="A29" s="791"/>
      <c r="B29" s="794"/>
      <c r="C29" s="797"/>
      <c r="D29" s="797"/>
      <c r="E29" s="149">
        <v>3</v>
      </c>
      <c r="F29" s="485" t="s">
        <v>1128</v>
      </c>
      <c r="G29" s="485" t="s">
        <v>1153</v>
      </c>
      <c r="H29" s="485" t="s">
        <v>1156</v>
      </c>
      <c r="I29" s="485" t="s">
        <v>1139</v>
      </c>
      <c r="J29" s="485" t="s">
        <v>1160</v>
      </c>
      <c r="K29" s="485" t="s">
        <v>1163</v>
      </c>
      <c r="L29" s="59">
        <v>38.200000000000003</v>
      </c>
      <c r="M29" s="59">
        <v>2.8</v>
      </c>
      <c r="N29" s="59">
        <v>25.3</v>
      </c>
      <c r="O29" s="59">
        <v>33.1</v>
      </c>
      <c r="P29" s="59">
        <v>2.4</v>
      </c>
      <c r="Q29" s="59">
        <v>10.199999999999999</v>
      </c>
      <c r="R29" s="148">
        <v>380</v>
      </c>
      <c r="S29" s="148">
        <v>380</v>
      </c>
      <c r="T29" s="148">
        <v>380</v>
      </c>
      <c r="U29" s="148">
        <v>380</v>
      </c>
      <c r="V29" s="70">
        <f t="shared" si="0"/>
        <v>11.733333333333334</v>
      </c>
      <c r="W29" s="70">
        <f t="shared" si="1"/>
        <v>16.666666666666668</v>
      </c>
      <c r="X29" s="70">
        <f t="shared" si="2"/>
        <v>22.099999999999998</v>
      </c>
      <c r="Y29" s="71">
        <f t="shared" si="3"/>
        <v>15.233333333333334</v>
      </c>
      <c r="Z29" s="785"/>
      <c r="AA29" s="749"/>
      <c r="AB29" s="749"/>
      <c r="AC29" s="749"/>
      <c r="AD29" s="749"/>
      <c r="AE29" s="749"/>
      <c r="AF29" s="749"/>
      <c r="AG29" s="749"/>
      <c r="AH29" s="749"/>
      <c r="AI29" s="752"/>
      <c r="AJ29" s="752"/>
      <c r="AK29" s="129"/>
    </row>
    <row r="30" spans="1:37" ht="18.75" x14ac:dyDescent="0.25">
      <c r="A30" s="789">
        <v>6</v>
      </c>
      <c r="B30" s="792" t="s">
        <v>153</v>
      </c>
      <c r="C30" s="795">
        <v>315</v>
      </c>
      <c r="D30" s="795">
        <f>315*0.9</f>
        <v>283.5</v>
      </c>
      <c r="E30" s="139" t="s">
        <v>994</v>
      </c>
      <c r="F30" s="486" t="s">
        <v>1164</v>
      </c>
      <c r="G30" s="486" t="s">
        <v>1171</v>
      </c>
      <c r="H30" s="486" t="s">
        <v>1177</v>
      </c>
      <c r="I30" s="486" t="s">
        <v>1183</v>
      </c>
      <c r="J30" s="486" t="s">
        <v>1144</v>
      </c>
      <c r="K30" s="486" t="s">
        <v>1196</v>
      </c>
      <c r="L30" s="81">
        <v>27.4</v>
      </c>
      <c r="M30" s="81">
        <v>24.8</v>
      </c>
      <c r="N30" s="81">
        <v>35.1</v>
      </c>
      <c r="O30" s="81">
        <v>26.1</v>
      </c>
      <c r="P30" s="81">
        <v>21.5</v>
      </c>
      <c r="Q30" s="81">
        <v>22.8</v>
      </c>
      <c r="R30" s="147">
        <v>380</v>
      </c>
      <c r="S30" s="147">
        <v>380</v>
      </c>
      <c r="T30" s="147">
        <v>380</v>
      </c>
      <c r="U30" s="147">
        <v>380</v>
      </c>
      <c r="V30" s="90">
        <f t="shared" si="0"/>
        <v>29.8</v>
      </c>
      <c r="W30" s="90">
        <f t="shared" si="1"/>
        <v>23.900000000000002</v>
      </c>
      <c r="X30" s="90">
        <f t="shared" si="2"/>
        <v>29.100000000000005</v>
      </c>
      <c r="Y30" s="91">
        <f t="shared" si="3"/>
        <v>23.466666666666669</v>
      </c>
      <c r="Z30" s="783">
        <f>SUM(V30:V35)</f>
        <v>71.500000000000014</v>
      </c>
      <c r="AA30" s="747">
        <f>SUM(W30:W35)</f>
        <v>86.233333333333334</v>
      </c>
      <c r="AB30" s="747">
        <f>SUM(X30:X35)</f>
        <v>130.9</v>
      </c>
      <c r="AC30" s="747">
        <f>SUM(Y30:Y35)</f>
        <v>89.466666666666669</v>
      </c>
      <c r="AD30" s="747">
        <f t="shared" ref="AD30:AG41" si="17">Z30*0.38*0.9*SQRT(3)</f>
        <v>42.353838397481766</v>
      </c>
      <c r="AE30" s="747">
        <f t="shared" si="17"/>
        <v>51.081296006659812</v>
      </c>
      <c r="AF30" s="747">
        <f t="shared" si="17"/>
        <v>77.54010414308199</v>
      </c>
      <c r="AG30" s="747">
        <f t="shared" si="17"/>
        <v>52.99659778966948</v>
      </c>
      <c r="AH30" s="747">
        <f>MAX(Z30:AC35)</f>
        <v>130.9</v>
      </c>
      <c r="AI30" s="750">
        <f t="shared" ref="AI30" si="18">AH30*0.38*0.9*SQRT(3)</f>
        <v>77.54010414308199</v>
      </c>
      <c r="AJ30" s="750">
        <f>D30-AI30</f>
        <v>205.95989585691802</v>
      </c>
      <c r="AK30" s="129"/>
    </row>
    <row r="31" spans="1:37" ht="18.75" x14ac:dyDescent="0.25">
      <c r="A31" s="790"/>
      <c r="B31" s="793"/>
      <c r="C31" s="796"/>
      <c r="D31" s="796"/>
      <c r="E31" s="141" t="s">
        <v>995</v>
      </c>
      <c r="F31" s="487" t="s">
        <v>1165</v>
      </c>
      <c r="G31" s="487" t="s">
        <v>1172</v>
      </c>
      <c r="H31" s="487" t="s">
        <v>1178</v>
      </c>
      <c r="I31" s="487" t="s">
        <v>1184</v>
      </c>
      <c r="J31" s="487" t="s">
        <v>1190</v>
      </c>
      <c r="K31" s="487" t="s">
        <v>1197</v>
      </c>
      <c r="L31" s="53">
        <v>42.6</v>
      </c>
      <c r="M31" s="53">
        <v>46.7</v>
      </c>
      <c r="N31" s="53">
        <v>26.6</v>
      </c>
      <c r="O31" s="53">
        <v>46.6</v>
      </c>
      <c r="P31" s="53">
        <v>37.6</v>
      </c>
      <c r="Q31" s="53">
        <v>24.4</v>
      </c>
      <c r="R31" s="142">
        <v>380</v>
      </c>
      <c r="S31" s="142">
        <v>380</v>
      </c>
      <c r="T31" s="142">
        <v>380</v>
      </c>
      <c r="U31" s="142">
        <v>380</v>
      </c>
      <c r="V31" s="66">
        <f t="shared" si="0"/>
        <v>10.933333333333332</v>
      </c>
      <c r="W31" s="66">
        <f t="shared" si="1"/>
        <v>23.133333333333336</v>
      </c>
      <c r="X31" s="66">
        <f t="shared" si="2"/>
        <v>38.633333333333333</v>
      </c>
      <c r="Y31" s="67">
        <f t="shared" si="3"/>
        <v>36.199999999999996</v>
      </c>
      <c r="Z31" s="784"/>
      <c r="AA31" s="748"/>
      <c r="AB31" s="748"/>
      <c r="AC31" s="748"/>
      <c r="AD31" s="748"/>
      <c r="AE31" s="748"/>
      <c r="AF31" s="748"/>
      <c r="AG31" s="748"/>
      <c r="AH31" s="748"/>
      <c r="AI31" s="751"/>
      <c r="AJ31" s="751"/>
      <c r="AK31" s="129"/>
    </row>
    <row r="32" spans="1:37" ht="18.75" x14ac:dyDescent="0.25">
      <c r="A32" s="790"/>
      <c r="B32" s="793"/>
      <c r="C32" s="796"/>
      <c r="D32" s="796"/>
      <c r="E32" s="143" t="s">
        <v>996</v>
      </c>
      <c r="F32" s="488" t="s">
        <v>1166</v>
      </c>
      <c r="G32" s="488" t="s">
        <v>1139</v>
      </c>
      <c r="H32" s="488" t="s">
        <v>1179</v>
      </c>
      <c r="I32" s="488" t="s">
        <v>1026</v>
      </c>
      <c r="J32" s="488" t="s">
        <v>1178</v>
      </c>
      <c r="K32" s="488" t="s">
        <v>1198</v>
      </c>
      <c r="L32" s="57">
        <v>14.2</v>
      </c>
      <c r="M32" s="57">
        <v>16.8</v>
      </c>
      <c r="N32" s="57">
        <v>22</v>
      </c>
      <c r="O32" s="57">
        <v>8.5</v>
      </c>
      <c r="P32" s="57">
        <v>3.7</v>
      </c>
      <c r="Q32" s="57">
        <v>0.2</v>
      </c>
      <c r="R32" s="144">
        <v>380</v>
      </c>
      <c r="S32" s="144">
        <v>380</v>
      </c>
      <c r="T32" s="144">
        <v>380</v>
      </c>
      <c r="U32" s="144">
        <v>380</v>
      </c>
      <c r="V32" s="66">
        <f t="shared" si="0"/>
        <v>20.400000000000002</v>
      </c>
      <c r="W32" s="66">
        <f t="shared" si="1"/>
        <v>20.7</v>
      </c>
      <c r="X32" s="66">
        <f t="shared" si="2"/>
        <v>17.666666666666668</v>
      </c>
      <c r="Y32" s="67">
        <f t="shared" si="3"/>
        <v>4.1333333333333329</v>
      </c>
      <c r="Z32" s="784"/>
      <c r="AA32" s="748"/>
      <c r="AB32" s="748"/>
      <c r="AC32" s="748"/>
      <c r="AD32" s="748"/>
      <c r="AE32" s="748"/>
      <c r="AF32" s="748"/>
      <c r="AG32" s="748"/>
      <c r="AH32" s="748"/>
      <c r="AI32" s="751"/>
      <c r="AJ32" s="751"/>
      <c r="AK32" s="129"/>
    </row>
    <row r="33" spans="1:37" ht="19.5" thickBot="1" x14ac:dyDescent="0.3">
      <c r="A33" s="800"/>
      <c r="B33" s="801"/>
      <c r="C33" s="796"/>
      <c r="D33" s="796"/>
      <c r="E33" s="149" t="s">
        <v>997</v>
      </c>
      <c r="F33" s="487" t="s">
        <v>1167</v>
      </c>
      <c r="G33" s="487" t="s">
        <v>1134</v>
      </c>
      <c r="H33" s="487" t="s">
        <v>1159</v>
      </c>
      <c r="I33" s="487" t="s">
        <v>1185</v>
      </c>
      <c r="J33" s="487" t="s">
        <v>1191</v>
      </c>
      <c r="K33" s="487" t="s">
        <v>1199</v>
      </c>
      <c r="L33" s="59">
        <v>28.8</v>
      </c>
      <c r="M33" s="59">
        <v>57.6</v>
      </c>
      <c r="N33" s="59">
        <v>18.8</v>
      </c>
      <c r="O33" s="59">
        <v>12.4</v>
      </c>
      <c r="P33" s="59">
        <v>4.7</v>
      </c>
      <c r="Q33" s="59">
        <v>37.700000000000003</v>
      </c>
      <c r="R33" s="148">
        <v>380</v>
      </c>
      <c r="S33" s="148">
        <v>380</v>
      </c>
      <c r="T33" s="148">
        <v>380</v>
      </c>
      <c r="U33" s="148">
        <v>380</v>
      </c>
      <c r="V33" s="70">
        <f t="shared" ref="V33:V34" si="19">IF(AND(F33=0,G33=0,H33=0),0,IF(AND(F33=0,G33=0),H33,IF(AND(F33=0,H33=0),G33,IF(AND(G33=0,H33=0),F33,IF(F33=0,(G33+H33)/2,IF(G33=0,(F33+H33)/2,IF(H33=0,(F33+G33)/2,(F33+G33+H33)/3)))))))</f>
        <v>2.1333333333333333</v>
      </c>
      <c r="W33" s="70">
        <f t="shared" ref="W33:W34" si="20">IF(AND(I33=0,J33=0,K33=0),0,IF(AND(I33=0,J33=0),K33,IF(AND(I33=0,K33=0),J33,IF(AND(J33=0,K33=0),I33,IF(I33=0,(J33+K33)/2,IF(J33=0,(I33+K33)/2,IF(K33=0,(I33+J33)/2,(I33+J33+K33)/3)))))))</f>
        <v>6.666666666666667</v>
      </c>
      <c r="X33" s="70">
        <f t="shared" ref="X33:X34" si="21">IF(AND(L33=0,M33=0,N33=0),0,IF(AND(L33=0,M33=0),N33,IF(AND(L33=0,N33=0),M33,IF(AND(M33=0,N33=0),L33,IF(L33=0,(M33+N33)/2,IF(M33=0,(L33+N33)/2,IF(N33=0,(L33+M33)/2,(L33+M33+N33)/3)))))))</f>
        <v>35.06666666666667</v>
      </c>
      <c r="Y33" s="391">
        <f t="shared" ref="Y33:Y34" si="22">IF(AND(O33=0,P33=0,Q33=0),0,IF(AND(O33=0,P33=0),Q33,IF(AND(O33=0,Q33=0),P33,IF(AND(P33=0,Q33=0),O33,IF(O33=0,(P33+Q33)/2,IF(P33=0,(O33+Q33)/2,IF(Q33=0,(O33+P33)/2,(O33+P33+Q33)/3)))))))</f>
        <v>18.266666666666669</v>
      </c>
      <c r="Z33" s="802"/>
      <c r="AA33" s="803"/>
      <c r="AB33" s="803"/>
      <c r="AC33" s="803"/>
      <c r="AD33" s="803"/>
      <c r="AE33" s="803"/>
      <c r="AF33" s="803"/>
      <c r="AG33" s="803"/>
      <c r="AH33" s="803"/>
      <c r="AI33" s="806"/>
      <c r="AJ33" s="806"/>
      <c r="AK33" s="129"/>
    </row>
    <row r="34" spans="1:37" ht="19.5" thickBot="1" x14ac:dyDescent="0.3">
      <c r="A34" s="800"/>
      <c r="B34" s="801"/>
      <c r="C34" s="796"/>
      <c r="D34" s="796"/>
      <c r="E34" s="149" t="s">
        <v>1025</v>
      </c>
      <c r="F34" s="487" t="s">
        <v>1168</v>
      </c>
      <c r="G34" s="487" t="s">
        <v>1134</v>
      </c>
      <c r="H34" s="487" t="s">
        <v>1134</v>
      </c>
      <c r="I34" s="487" t="s">
        <v>1186</v>
      </c>
      <c r="J34" s="487" t="s">
        <v>1192</v>
      </c>
      <c r="K34" s="487" t="s">
        <v>1200</v>
      </c>
      <c r="L34" s="59"/>
      <c r="M34" s="59"/>
      <c r="N34" s="59"/>
      <c r="O34" s="59"/>
      <c r="P34" s="59"/>
      <c r="Q34" s="59"/>
      <c r="R34" s="148">
        <v>380</v>
      </c>
      <c r="S34" s="148">
        <v>380</v>
      </c>
      <c r="T34" s="148">
        <v>380</v>
      </c>
      <c r="U34" s="148">
        <v>380</v>
      </c>
      <c r="V34" s="70">
        <f t="shared" si="19"/>
        <v>1.2666666666666666</v>
      </c>
      <c r="W34" s="70">
        <f t="shared" si="20"/>
        <v>1</v>
      </c>
      <c r="X34" s="70">
        <f t="shared" si="21"/>
        <v>0</v>
      </c>
      <c r="Y34" s="476">
        <f t="shared" si="22"/>
        <v>0</v>
      </c>
      <c r="Z34" s="802"/>
      <c r="AA34" s="803"/>
      <c r="AB34" s="803"/>
      <c r="AC34" s="803"/>
      <c r="AD34" s="803"/>
      <c r="AE34" s="803"/>
      <c r="AF34" s="803"/>
      <c r="AG34" s="803"/>
      <c r="AH34" s="803"/>
      <c r="AI34" s="806"/>
      <c r="AJ34" s="806"/>
      <c r="AK34" s="129"/>
    </row>
    <row r="35" spans="1:37" ht="19.5" thickBot="1" x14ac:dyDescent="0.3">
      <c r="A35" s="791"/>
      <c r="B35" s="794"/>
      <c r="C35" s="797"/>
      <c r="D35" s="797"/>
      <c r="E35" s="149" t="s">
        <v>998</v>
      </c>
      <c r="F35" s="481" t="s">
        <v>1127</v>
      </c>
      <c r="G35" s="481" t="s">
        <v>1158</v>
      </c>
      <c r="H35" s="481" t="s">
        <v>1174</v>
      </c>
      <c r="I35" s="481" t="s">
        <v>1131</v>
      </c>
      <c r="J35" s="481" t="s">
        <v>1184</v>
      </c>
      <c r="K35" s="481" t="s">
        <v>1201</v>
      </c>
      <c r="L35" s="59">
        <v>14.2</v>
      </c>
      <c r="M35" s="59">
        <v>9</v>
      </c>
      <c r="N35" s="59">
        <v>8.1</v>
      </c>
      <c r="O35" s="59">
        <v>5.5</v>
      </c>
      <c r="P35" s="59">
        <v>14.1</v>
      </c>
      <c r="Q35" s="59">
        <v>2.6</v>
      </c>
      <c r="R35" s="148">
        <v>380</v>
      </c>
      <c r="S35" s="148">
        <v>380</v>
      </c>
      <c r="T35" s="148">
        <v>380</v>
      </c>
      <c r="U35" s="148">
        <v>380</v>
      </c>
      <c r="V35" s="70">
        <f t="shared" si="0"/>
        <v>6.9666666666666659</v>
      </c>
      <c r="W35" s="70">
        <f t="shared" si="1"/>
        <v>10.833333333333334</v>
      </c>
      <c r="X35" s="70">
        <f t="shared" si="2"/>
        <v>10.433333333333332</v>
      </c>
      <c r="Y35" s="71">
        <f t="shared" si="3"/>
        <v>7.4000000000000012</v>
      </c>
      <c r="Z35" s="785"/>
      <c r="AA35" s="749"/>
      <c r="AB35" s="749"/>
      <c r="AC35" s="749"/>
      <c r="AD35" s="749"/>
      <c r="AE35" s="749"/>
      <c r="AF35" s="749"/>
      <c r="AG35" s="749"/>
      <c r="AH35" s="749"/>
      <c r="AI35" s="752"/>
      <c r="AJ35" s="752"/>
      <c r="AK35" s="129"/>
    </row>
    <row r="36" spans="1:37" ht="18.75" x14ac:dyDescent="0.25">
      <c r="A36" s="789">
        <v>7</v>
      </c>
      <c r="B36" s="792" t="s">
        <v>91</v>
      </c>
      <c r="C36" s="807">
        <v>250</v>
      </c>
      <c r="D36" s="795">
        <f>250*0.9</f>
        <v>225</v>
      </c>
      <c r="E36" s="139" t="s">
        <v>990</v>
      </c>
      <c r="F36" s="480" t="s">
        <v>1022</v>
      </c>
      <c r="G36" s="480" t="s">
        <v>1173</v>
      </c>
      <c r="H36" s="480" t="s">
        <v>1180</v>
      </c>
      <c r="I36" s="480" t="s">
        <v>1022</v>
      </c>
      <c r="J36" s="480" t="s">
        <v>1193</v>
      </c>
      <c r="K36" s="480" t="s">
        <v>1202</v>
      </c>
      <c r="L36" s="81">
        <v>1.7</v>
      </c>
      <c r="M36" s="81">
        <v>19.8</v>
      </c>
      <c r="N36" s="81">
        <v>0.6</v>
      </c>
      <c r="O36" s="81">
        <v>3.6</v>
      </c>
      <c r="P36" s="81">
        <v>21.7</v>
      </c>
      <c r="Q36" s="81">
        <v>0.4</v>
      </c>
      <c r="R36" s="147">
        <v>380</v>
      </c>
      <c r="S36" s="147">
        <v>380</v>
      </c>
      <c r="T36" s="147">
        <v>380</v>
      </c>
      <c r="U36" s="147">
        <v>380</v>
      </c>
      <c r="V36" s="90">
        <f t="shared" si="0"/>
        <v>0.04</v>
      </c>
      <c r="W36" s="90">
        <f t="shared" si="1"/>
        <v>0.35000000000000003</v>
      </c>
      <c r="X36" s="90">
        <f t="shared" si="2"/>
        <v>7.3666666666666671</v>
      </c>
      <c r="Y36" s="91">
        <f t="shared" si="3"/>
        <v>8.5666666666666664</v>
      </c>
      <c r="Z36" s="783">
        <f>SUM(V36:V38)</f>
        <v>6.706666666666667</v>
      </c>
      <c r="AA36" s="747">
        <f>SUM(W36:W38)</f>
        <v>6.6499999999999995</v>
      </c>
      <c r="AB36" s="747">
        <f>SUM(X36:X38)</f>
        <v>28.099999999999998</v>
      </c>
      <c r="AC36" s="747">
        <f>SUM(Y36:Y38)</f>
        <v>34.5</v>
      </c>
      <c r="AD36" s="747">
        <f t="shared" ref="AD36" si="23">Z36*0.38*0.9*SQRT(3)</f>
        <v>3.9727702963045823</v>
      </c>
      <c r="AE36" s="747">
        <f t="shared" si="17"/>
        <v>3.939203151653897</v>
      </c>
      <c r="AF36" s="747">
        <f t="shared" si="17"/>
        <v>16.645354670898421</v>
      </c>
      <c r="AG36" s="747">
        <f t="shared" si="17"/>
        <v>20.436467478505183</v>
      </c>
      <c r="AH36" s="747">
        <f>MAX(Z36:AC38)</f>
        <v>34.5</v>
      </c>
      <c r="AI36" s="750">
        <f t="shared" ref="AI36" si="24">AH36*0.38*0.9*SQRT(3)</f>
        <v>20.436467478505183</v>
      </c>
      <c r="AJ36" s="750">
        <f>D36-AI36</f>
        <v>204.56353252149481</v>
      </c>
      <c r="AK36" s="129"/>
    </row>
    <row r="37" spans="1:37" ht="18.75" x14ac:dyDescent="0.25">
      <c r="A37" s="790"/>
      <c r="B37" s="793"/>
      <c r="C37" s="808"/>
      <c r="D37" s="796"/>
      <c r="E37" s="141" t="s">
        <v>991</v>
      </c>
      <c r="F37" s="481" t="s">
        <v>1169</v>
      </c>
      <c r="G37" s="481" t="s">
        <v>1174</v>
      </c>
      <c r="H37" s="481" t="s">
        <v>1131</v>
      </c>
      <c r="I37" s="481" t="s">
        <v>1187</v>
      </c>
      <c r="J37" s="481" t="s">
        <v>1194</v>
      </c>
      <c r="K37" s="481" t="s">
        <v>1168</v>
      </c>
      <c r="L37" s="53">
        <v>18.2</v>
      </c>
      <c r="M37" s="53">
        <v>24.4</v>
      </c>
      <c r="N37" s="53">
        <v>19.600000000000001</v>
      </c>
      <c r="O37" s="53">
        <v>20.399999999999999</v>
      </c>
      <c r="P37" s="53">
        <v>33.4</v>
      </c>
      <c r="Q37" s="53">
        <v>24</v>
      </c>
      <c r="R37" s="142">
        <v>380</v>
      </c>
      <c r="S37" s="142">
        <v>380</v>
      </c>
      <c r="T37" s="142">
        <v>380</v>
      </c>
      <c r="U37" s="142">
        <v>380</v>
      </c>
      <c r="V37" s="66">
        <f t="shared" si="0"/>
        <v>6.666666666666667</v>
      </c>
      <c r="W37" s="66">
        <f t="shared" si="1"/>
        <v>6.3</v>
      </c>
      <c r="X37" s="66">
        <f t="shared" si="2"/>
        <v>20.733333333333331</v>
      </c>
      <c r="Y37" s="67">
        <f t="shared" si="3"/>
        <v>25.933333333333334</v>
      </c>
      <c r="Z37" s="784"/>
      <c r="AA37" s="748"/>
      <c r="AB37" s="748"/>
      <c r="AC37" s="748"/>
      <c r="AD37" s="748"/>
      <c r="AE37" s="748"/>
      <c r="AF37" s="748"/>
      <c r="AG37" s="748"/>
      <c r="AH37" s="748"/>
      <c r="AI37" s="751"/>
      <c r="AJ37" s="751"/>
      <c r="AK37" s="129"/>
    </row>
    <row r="38" spans="1:37" ht="19.5" thickBot="1" x14ac:dyDescent="0.3">
      <c r="A38" s="791"/>
      <c r="B38" s="794"/>
      <c r="C38" s="809"/>
      <c r="D38" s="797"/>
      <c r="E38" s="145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146"/>
      <c r="S38" s="146"/>
      <c r="T38" s="146"/>
      <c r="U38" s="146"/>
      <c r="V38" s="70">
        <f t="shared" si="0"/>
        <v>0</v>
      </c>
      <c r="W38" s="70">
        <f t="shared" si="1"/>
        <v>0</v>
      </c>
      <c r="X38" s="70">
        <f t="shared" si="2"/>
        <v>0</v>
      </c>
      <c r="Y38" s="71">
        <f t="shared" si="3"/>
        <v>0</v>
      </c>
      <c r="Z38" s="785"/>
      <c r="AA38" s="749"/>
      <c r="AB38" s="749"/>
      <c r="AC38" s="749"/>
      <c r="AD38" s="749"/>
      <c r="AE38" s="749"/>
      <c r="AF38" s="749"/>
      <c r="AG38" s="749"/>
      <c r="AH38" s="749"/>
      <c r="AI38" s="752"/>
      <c r="AJ38" s="752"/>
      <c r="AK38" s="129"/>
    </row>
    <row r="39" spans="1:37" ht="18.75" x14ac:dyDescent="0.25">
      <c r="A39" s="812">
        <v>8</v>
      </c>
      <c r="B39" s="813" t="s">
        <v>96</v>
      </c>
      <c r="C39" s="795">
        <v>160</v>
      </c>
      <c r="D39" s="795">
        <f>160*0.9</f>
        <v>144</v>
      </c>
      <c r="E39" s="150" t="s">
        <v>199</v>
      </c>
      <c r="F39" s="480">
        <v>0</v>
      </c>
      <c r="G39" s="480">
        <v>0</v>
      </c>
      <c r="H39" s="480">
        <v>0</v>
      </c>
      <c r="I39" s="480">
        <v>0</v>
      </c>
      <c r="J39" s="480">
        <v>0</v>
      </c>
      <c r="K39" s="480">
        <v>0</v>
      </c>
      <c r="L39" s="50"/>
      <c r="M39" s="50"/>
      <c r="N39" s="50"/>
      <c r="O39" s="50"/>
      <c r="P39" s="50"/>
      <c r="Q39" s="50"/>
      <c r="R39" s="151">
        <v>380</v>
      </c>
      <c r="S39" s="151">
        <v>380</v>
      </c>
      <c r="T39" s="151">
        <v>380</v>
      </c>
      <c r="U39" s="151">
        <v>380</v>
      </c>
      <c r="V39" s="63">
        <f t="shared" si="0"/>
        <v>0</v>
      </c>
      <c r="W39" s="63">
        <f t="shared" si="1"/>
        <v>0</v>
      </c>
      <c r="X39" s="63">
        <f t="shared" si="2"/>
        <v>0</v>
      </c>
      <c r="Y39" s="64">
        <f t="shared" si="3"/>
        <v>0</v>
      </c>
      <c r="Z39" s="814">
        <f>SUM(V39:V40)</f>
        <v>0</v>
      </c>
      <c r="AA39" s="810">
        <f>SUM(W39:W40)</f>
        <v>0</v>
      </c>
      <c r="AB39" s="810">
        <f>SUM(X39:X40)</f>
        <v>0</v>
      </c>
      <c r="AC39" s="810">
        <f>SUM(Y39:Y40)</f>
        <v>0</v>
      </c>
      <c r="AD39" s="810">
        <f t="shared" ref="AD39" si="25">Z39*0.38*0.9*SQRT(3)</f>
        <v>0</v>
      </c>
      <c r="AE39" s="810">
        <f t="shared" si="17"/>
        <v>0</v>
      </c>
      <c r="AF39" s="810">
        <f t="shared" si="17"/>
        <v>0</v>
      </c>
      <c r="AG39" s="810">
        <f t="shared" si="17"/>
        <v>0</v>
      </c>
      <c r="AH39" s="810">
        <f>MAX(Z39:AC40)</f>
        <v>0</v>
      </c>
      <c r="AI39" s="811">
        <f t="shared" ref="AI39" si="26">AH39*0.38*0.9*SQRT(3)</f>
        <v>0</v>
      </c>
      <c r="AJ39" s="811">
        <f>D39-AI39</f>
        <v>144</v>
      </c>
      <c r="AK39" s="129"/>
    </row>
    <row r="40" spans="1:37" ht="19.5" thickBot="1" x14ac:dyDescent="0.3">
      <c r="A40" s="791"/>
      <c r="B40" s="794"/>
      <c r="C40" s="797"/>
      <c r="D40" s="797"/>
      <c r="E40" s="149"/>
      <c r="F40" s="481"/>
      <c r="G40" s="481"/>
      <c r="H40" s="481"/>
      <c r="I40" s="481"/>
      <c r="J40" s="481"/>
      <c r="K40" s="481"/>
      <c r="L40" s="59"/>
      <c r="M40" s="59"/>
      <c r="N40" s="59"/>
      <c r="O40" s="59"/>
      <c r="P40" s="59"/>
      <c r="Q40" s="59"/>
      <c r="R40" s="148">
        <v>380</v>
      </c>
      <c r="S40" s="148">
        <v>380</v>
      </c>
      <c r="T40" s="148">
        <v>380</v>
      </c>
      <c r="U40" s="148">
        <v>380</v>
      </c>
      <c r="V40" s="70">
        <f t="shared" si="0"/>
        <v>0</v>
      </c>
      <c r="W40" s="70">
        <f t="shared" si="1"/>
        <v>0</v>
      </c>
      <c r="X40" s="70">
        <f t="shared" si="2"/>
        <v>0</v>
      </c>
      <c r="Y40" s="71">
        <f t="shared" si="3"/>
        <v>0</v>
      </c>
      <c r="Z40" s="785"/>
      <c r="AA40" s="749"/>
      <c r="AB40" s="749"/>
      <c r="AC40" s="749"/>
      <c r="AD40" s="749"/>
      <c r="AE40" s="749"/>
      <c r="AF40" s="749"/>
      <c r="AG40" s="749"/>
      <c r="AH40" s="749"/>
      <c r="AI40" s="752"/>
      <c r="AJ40" s="752"/>
      <c r="AK40" s="129"/>
    </row>
    <row r="41" spans="1:37" ht="18.75" x14ac:dyDescent="0.25">
      <c r="A41" s="789">
        <v>9</v>
      </c>
      <c r="B41" s="792" t="s">
        <v>200</v>
      </c>
      <c r="C41" s="795">
        <v>100</v>
      </c>
      <c r="D41" s="795">
        <f>100*0.9</f>
        <v>90</v>
      </c>
      <c r="E41" s="139">
        <v>1</v>
      </c>
      <c r="F41" s="480" t="s">
        <v>1136</v>
      </c>
      <c r="G41" s="480" t="s">
        <v>1022</v>
      </c>
      <c r="H41" s="480" t="s">
        <v>1181</v>
      </c>
      <c r="I41" s="480" t="s">
        <v>1188</v>
      </c>
      <c r="J41" s="480" t="s">
        <v>1022</v>
      </c>
      <c r="K41" s="480" t="s">
        <v>1203</v>
      </c>
      <c r="L41" s="81">
        <v>9.8000000000000007</v>
      </c>
      <c r="M41" s="81">
        <v>0.3</v>
      </c>
      <c r="N41" s="81">
        <v>4.8</v>
      </c>
      <c r="O41" s="81">
        <v>4.2</v>
      </c>
      <c r="P41" s="81">
        <v>0.2</v>
      </c>
      <c r="Q41" s="81">
        <v>14.6</v>
      </c>
      <c r="R41" s="147">
        <v>380</v>
      </c>
      <c r="S41" s="147">
        <v>380</v>
      </c>
      <c r="T41" s="147">
        <v>380</v>
      </c>
      <c r="U41" s="147">
        <v>380</v>
      </c>
      <c r="V41" s="90">
        <f t="shared" si="0"/>
        <v>4.7</v>
      </c>
      <c r="W41" s="90">
        <f t="shared" si="1"/>
        <v>3.3666666666666667</v>
      </c>
      <c r="X41" s="90">
        <f t="shared" si="2"/>
        <v>4.9666666666666677</v>
      </c>
      <c r="Y41" s="91">
        <f t="shared" si="3"/>
        <v>6.333333333333333</v>
      </c>
      <c r="Z41" s="783">
        <f>SUM(V41:V43)</f>
        <v>32.433333333333337</v>
      </c>
      <c r="AA41" s="747">
        <f>SUM(W41:W43)</f>
        <v>33.366666666666667</v>
      </c>
      <c r="AB41" s="747">
        <f>SUM(X41:X43)</f>
        <v>36.533333333333339</v>
      </c>
      <c r="AC41" s="747">
        <f>SUM(Y41:Y43)</f>
        <v>63.033333333333346</v>
      </c>
      <c r="AD41" s="747">
        <f t="shared" ref="AD41" si="27">Z41*0.38*0.9*SQRT(3)</f>
        <v>19.212253967715501</v>
      </c>
      <c r="AE41" s="747">
        <f t="shared" si="17"/>
        <v>19.765124585491485</v>
      </c>
      <c r="AF41" s="747">
        <f t="shared" si="17"/>
        <v>21.640935610088583</v>
      </c>
      <c r="AG41" s="747">
        <f t="shared" si="17"/>
        <v>37.338512079085319</v>
      </c>
      <c r="AH41" s="747">
        <f>MAX(Z41:AC43)</f>
        <v>63.033333333333346</v>
      </c>
      <c r="AI41" s="750">
        <f t="shared" ref="AI41" si="28">AH41*0.38*0.9*SQRT(3)</f>
        <v>37.338512079085319</v>
      </c>
      <c r="AJ41" s="750">
        <f>D41-AI41</f>
        <v>52.661487920914681</v>
      </c>
      <c r="AK41" s="129"/>
    </row>
    <row r="42" spans="1:37" ht="18.75" x14ac:dyDescent="0.25">
      <c r="A42" s="790"/>
      <c r="B42" s="793"/>
      <c r="C42" s="796"/>
      <c r="D42" s="796"/>
      <c r="E42" s="141">
        <v>2</v>
      </c>
      <c r="F42" s="481" t="s">
        <v>1170</v>
      </c>
      <c r="G42" s="481" t="s">
        <v>1175</v>
      </c>
      <c r="H42" s="481" t="s">
        <v>1135</v>
      </c>
      <c r="I42" s="481" t="s">
        <v>1160</v>
      </c>
      <c r="J42" s="481" t="s">
        <v>1195</v>
      </c>
      <c r="K42" s="481" t="s">
        <v>1115</v>
      </c>
      <c r="L42" s="53">
        <v>4.5999999999999996</v>
      </c>
      <c r="M42" s="53">
        <v>13.6</v>
      </c>
      <c r="N42" s="53">
        <v>47.5</v>
      </c>
      <c r="O42" s="53">
        <v>9.5</v>
      </c>
      <c r="P42" s="53">
        <v>19.100000000000001</v>
      </c>
      <c r="Q42" s="53">
        <v>54.2</v>
      </c>
      <c r="R42" s="142">
        <v>380</v>
      </c>
      <c r="S42" s="142">
        <v>380</v>
      </c>
      <c r="T42" s="142">
        <v>380</v>
      </c>
      <c r="U42" s="142">
        <v>380</v>
      </c>
      <c r="V42" s="66">
        <f t="shared" si="0"/>
        <v>11.066666666666665</v>
      </c>
      <c r="W42" s="66">
        <f t="shared" si="1"/>
        <v>10.433333333333334</v>
      </c>
      <c r="X42" s="66">
        <f t="shared" si="2"/>
        <v>21.900000000000002</v>
      </c>
      <c r="Y42" s="67">
        <f t="shared" si="3"/>
        <v>27.600000000000005</v>
      </c>
      <c r="Z42" s="784"/>
      <c r="AA42" s="748"/>
      <c r="AB42" s="748"/>
      <c r="AC42" s="748"/>
      <c r="AD42" s="748"/>
      <c r="AE42" s="748"/>
      <c r="AF42" s="748"/>
      <c r="AG42" s="748"/>
      <c r="AH42" s="748"/>
      <c r="AI42" s="751"/>
      <c r="AJ42" s="751"/>
      <c r="AK42" s="129"/>
    </row>
    <row r="43" spans="1:37" ht="19.5" thickBot="1" x14ac:dyDescent="0.3">
      <c r="A43" s="791"/>
      <c r="B43" s="794"/>
      <c r="C43" s="797"/>
      <c r="D43" s="797"/>
      <c r="E43" s="145">
        <v>3</v>
      </c>
      <c r="F43" s="483" t="s">
        <v>1027</v>
      </c>
      <c r="G43" s="483" t="s">
        <v>1176</v>
      </c>
      <c r="H43" s="483" t="s">
        <v>1182</v>
      </c>
      <c r="I43" s="483" t="s">
        <v>1189</v>
      </c>
      <c r="J43" s="483" t="s">
        <v>1171</v>
      </c>
      <c r="K43" s="483" t="s">
        <v>1204</v>
      </c>
      <c r="L43" s="93">
        <v>10</v>
      </c>
      <c r="M43" s="93">
        <v>11.7</v>
      </c>
      <c r="N43" s="93">
        <v>7.3</v>
      </c>
      <c r="O43" s="93">
        <v>26.5</v>
      </c>
      <c r="P43" s="93">
        <v>26.2</v>
      </c>
      <c r="Q43" s="93">
        <v>34.6</v>
      </c>
      <c r="R43" s="146">
        <v>380</v>
      </c>
      <c r="S43" s="146">
        <v>380</v>
      </c>
      <c r="T43" s="146">
        <v>380</v>
      </c>
      <c r="U43" s="146">
        <v>380</v>
      </c>
      <c r="V43" s="70">
        <f t="shared" si="0"/>
        <v>16.666666666666668</v>
      </c>
      <c r="W43" s="70">
        <f t="shared" si="1"/>
        <v>19.566666666666666</v>
      </c>
      <c r="X43" s="70">
        <f t="shared" si="2"/>
        <v>9.6666666666666661</v>
      </c>
      <c r="Y43" s="71">
        <f t="shared" si="3"/>
        <v>29.100000000000005</v>
      </c>
      <c r="Z43" s="785"/>
      <c r="AA43" s="749"/>
      <c r="AB43" s="749"/>
      <c r="AC43" s="749"/>
      <c r="AD43" s="749"/>
      <c r="AE43" s="749"/>
      <c r="AF43" s="749"/>
      <c r="AG43" s="749"/>
      <c r="AH43" s="749"/>
      <c r="AI43" s="752"/>
      <c r="AJ43" s="752"/>
      <c r="AK43" s="129"/>
    </row>
    <row r="44" spans="1:37" x14ac:dyDescent="0.25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52">
        <f>SUM(AD12:AD43)</f>
        <v>147.00829726663463</v>
      </c>
      <c r="AE44" s="129">
        <f t="shared" ref="AE44" si="29">SUM(AE12:AE43)</f>
        <v>174.34182570189517</v>
      </c>
      <c r="AF44" s="152">
        <f>SUM(AF12:AF43)</f>
        <v>346.27471514062358</v>
      </c>
      <c r="AG44" s="152">
        <f>SUM(AG12:AG43)</f>
        <v>322.01751678570218</v>
      </c>
      <c r="AH44" s="129"/>
      <c r="AI44" s="129"/>
      <c r="AJ44" s="129"/>
      <c r="AK44" s="129"/>
    </row>
    <row r="45" spans="1:37" x14ac:dyDescent="0.25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</row>
    <row r="46" spans="1:37" x14ac:dyDescent="0.25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</row>
    <row r="47" spans="1:37" x14ac:dyDescent="0.25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</row>
  </sheetData>
  <sheetProtection formatCells="0" formatColumns="0" formatRows="0" insertRows="0"/>
  <mergeCells count="165">
    <mergeCell ref="AH41:AH43"/>
    <mergeCell ref="AI41:AI43"/>
    <mergeCell ref="AJ41:AJ43"/>
    <mergeCell ref="AB41:AB43"/>
    <mergeCell ref="AC41:AC43"/>
    <mergeCell ref="AD41:AD43"/>
    <mergeCell ref="AE41:AE43"/>
    <mergeCell ref="AF41:AF43"/>
    <mergeCell ref="AG41:AG43"/>
    <mergeCell ref="A41:A43"/>
    <mergeCell ref="B41:B43"/>
    <mergeCell ref="C41:C43"/>
    <mergeCell ref="D41:D43"/>
    <mergeCell ref="Z41:Z43"/>
    <mergeCell ref="AA41:AA43"/>
    <mergeCell ref="AE39:AE40"/>
    <mergeCell ref="AF39:AF40"/>
    <mergeCell ref="AG39:AG40"/>
    <mergeCell ref="A39:A40"/>
    <mergeCell ref="B39:B40"/>
    <mergeCell ref="C39:C40"/>
    <mergeCell ref="D39:D40"/>
    <mergeCell ref="Z39:Z40"/>
    <mergeCell ref="AA39:AA40"/>
    <mergeCell ref="AB39:AB40"/>
    <mergeCell ref="AC39:AC40"/>
    <mergeCell ref="AD39:AD40"/>
    <mergeCell ref="AD30:AD35"/>
    <mergeCell ref="AE30:AE35"/>
    <mergeCell ref="AF30:AF35"/>
    <mergeCell ref="AG30:AG35"/>
    <mergeCell ref="AH30:AH35"/>
    <mergeCell ref="AH39:AH40"/>
    <mergeCell ref="AI39:AI40"/>
    <mergeCell ref="AJ39:AJ40"/>
    <mergeCell ref="AJ36:AJ38"/>
    <mergeCell ref="AD36:AD38"/>
    <mergeCell ref="AE36:AE38"/>
    <mergeCell ref="AF36:AF38"/>
    <mergeCell ref="AG36:AG38"/>
    <mergeCell ref="AH36:AH38"/>
    <mergeCell ref="AI36:AI38"/>
    <mergeCell ref="A36:A38"/>
    <mergeCell ref="B36:B38"/>
    <mergeCell ref="C36:C38"/>
    <mergeCell ref="D36:D38"/>
    <mergeCell ref="Z36:Z38"/>
    <mergeCell ref="AA36:AA38"/>
    <mergeCell ref="AB36:AB38"/>
    <mergeCell ref="AC36:AC38"/>
    <mergeCell ref="AC30:AC35"/>
    <mergeCell ref="AH27:AH29"/>
    <mergeCell ref="AI27:AI29"/>
    <mergeCell ref="AJ27:AJ29"/>
    <mergeCell ref="A30:A35"/>
    <mergeCell ref="B30:B35"/>
    <mergeCell ref="C30:C35"/>
    <mergeCell ref="D30:D35"/>
    <mergeCell ref="Z30:Z35"/>
    <mergeCell ref="AA30:AA35"/>
    <mergeCell ref="AB30:AB35"/>
    <mergeCell ref="AB27:AB29"/>
    <mergeCell ref="AC27:AC29"/>
    <mergeCell ref="AD27:AD29"/>
    <mergeCell ref="AE27:AE29"/>
    <mergeCell ref="AF27:AF29"/>
    <mergeCell ref="AG27:AG29"/>
    <mergeCell ref="A27:A29"/>
    <mergeCell ref="B27:B29"/>
    <mergeCell ref="C27:C29"/>
    <mergeCell ref="D27:D29"/>
    <mergeCell ref="Z27:Z29"/>
    <mergeCell ref="AA27:AA29"/>
    <mergeCell ref="AI30:AI35"/>
    <mergeCell ref="AJ30:AJ35"/>
    <mergeCell ref="AI23:AI26"/>
    <mergeCell ref="AJ23:AJ26"/>
    <mergeCell ref="AJ20:AJ22"/>
    <mergeCell ref="A23:A26"/>
    <mergeCell ref="B23:B26"/>
    <mergeCell ref="C23:C26"/>
    <mergeCell ref="D23:D26"/>
    <mergeCell ref="Z23:Z26"/>
    <mergeCell ref="AA23:AA26"/>
    <mergeCell ref="AB23:AB26"/>
    <mergeCell ref="AC23:AC26"/>
    <mergeCell ref="AD23:AD26"/>
    <mergeCell ref="AD20:AD22"/>
    <mergeCell ref="AE20:AE22"/>
    <mergeCell ref="AF20:AF22"/>
    <mergeCell ref="AG20:AG22"/>
    <mergeCell ref="AH20:AH22"/>
    <mergeCell ref="AI20:AI22"/>
    <mergeCell ref="A20:A22"/>
    <mergeCell ref="B20:B22"/>
    <mergeCell ref="C20:C22"/>
    <mergeCell ref="D20:D22"/>
    <mergeCell ref="Z20:Z22"/>
    <mergeCell ref="AA20:AA22"/>
    <mergeCell ref="AD17:AD19"/>
    <mergeCell ref="AE17:AE19"/>
    <mergeCell ref="AF17:AF19"/>
    <mergeCell ref="AG17:AG19"/>
    <mergeCell ref="AH17:AH19"/>
    <mergeCell ref="AE23:AE26"/>
    <mergeCell ref="AF23:AF26"/>
    <mergeCell ref="AG23:AG26"/>
    <mergeCell ref="AH23:AH26"/>
    <mergeCell ref="AB20:AB22"/>
    <mergeCell ref="AC20:AC22"/>
    <mergeCell ref="AC17:AC19"/>
    <mergeCell ref="AH12:AH16"/>
    <mergeCell ref="AI12:AI16"/>
    <mergeCell ref="AJ12:AJ16"/>
    <mergeCell ref="A17:A19"/>
    <mergeCell ref="B17:B19"/>
    <mergeCell ref="C17:C19"/>
    <mergeCell ref="D17:D19"/>
    <mergeCell ref="Z17:Z19"/>
    <mergeCell ref="AA17:AA19"/>
    <mergeCell ref="AB17:AB19"/>
    <mergeCell ref="AB12:AB16"/>
    <mergeCell ref="AC12:AC16"/>
    <mergeCell ref="AD12:AD16"/>
    <mergeCell ref="AE12:AE16"/>
    <mergeCell ref="AF12:AF16"/>
    <mergeCell ref="AG12:AG16"/>
    <mergeCell ref="A12:A16"/>
    <mergeCell ref="B12:B16"/>
    <mergeCell ref="C12:C16"/>
    <mergeCell ref="D12:D16"/>
    <mergeCell ref="Z12:Z16"/>
    <mergeCell ref="AA12:AA16"/>
    <mergeCell ref="AI17:AI19"/>
    <mergeCell ref="AJ17:AJ19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Z8:AC9"/>
    <mergeCell ref="A8:A11"/>
    <mergeCell ref="B8:B11"/>
    <mergeCell ref="C8:C11"/>
    <mergeCell ref="D8:D11"/>
    <mergeCell ref="E8:E11"/>
    <mergeCell ref="F8:Q8"/>
    <mergeCell ref="R8:U9"/>
    <mergeCell ref="AD8:AG9"/>
    <mergeCell ref="AH8:AH11"/>
  </mergeCells>
  <pageMargins left="0.7" right="0.7" top="0.75" bottom="0.75" header="0.3" footer="0.3"/>
  <pageSetup paperSize="9" scale="92" orientation="portrait" r:id="rId1"/>
  <rowBreaks count="1" manualBreakCount="1">
    <brk id="43" max="16383" man="1"/>
  </rowBreaks>
  <colBreaks count="1" manualBreakCount="1">
    <brk id="11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68"/>
  <sheetViews>
    <sheetView tabSelected="1" view="pageBreakPreview" zoomScale="80" zoomScaleNormal="80" zoomScaleSheetLayoutView="80" workbookViewId="0">
      <selection activeCell="AF12" sqref="AF12:AF37"/>
    </sheetView>
  </sheetViews>
  <sheetFormatPr defaultColWidth="9.140625" defaultRowHeight="15" x14ac:dyDescent="0.25"/>
  <cols>
    <col min="1" max="1" width="8" style="40" customWidth="1"/>
    <col min="2" max="2" width="20.42578125" style="40" customWidth="1"/>
    <col min="3" max="4" width="22.5703125" style="40" customWidth="1"/>
    <col min="5" max="5" width="25.140625" style="40" customWidth="1"/>
    <col min="6" max="17" width="9.140625" style="40"/>
    <col min="18" max="34" width="10.7109375" style="40" customWidth="1"/>
    <col min="35" max="35" width="11.28515625" style="40" customWidth="1"/>
    <col min="36" max="36" width="12" style="40" customWidth="1"/>
    <col min="37" max="37" width="12.140625" style="40" customWidth="1"/>
    <col min="38" max="16384" width="9.140625" style="40"/>
  </cols>
  <sheetData>
    <row r="1" spans="1:37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  <c r="V1" s="39"/>
    </row>
    <row r="2" spans="1:37" x14ac:dyDescent="0.25">
      <c r="A2" s="38"/>
      <c r="B2" s="1000" t="s">
        <v>134</v>
      </c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2"/>
      <c r="R2" s="38"/>
      <c r="S2" s="38"/>
      <c r="T2" s="38"/>
      <c r="U2" s="39"/>
      <c r="V2" s="39"/>
    </row>
    <row r="3" spans="1:37" x14ac:dyDescent="0.25">
      <c r="A3" s="38"/>
      <c r="B3" s="1003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  <c r="O3" s="1004"/>
      <c r="P3" s="1004"/>
      <c r="Q3" s="1005"/>
      <c r="R3" s="38"/>
      <c r="S3" s="38"/>
      <c r="T3" s="38"/>
      <c r="U3" s="39"/>
      <c r="V3" s="39"/>
    </row>
    <row r="4" spans="1:37" ht="20.25" x14ac:dyDescent="0.25">
      <c r="A4" s="38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8"/>
      <c r="S4" s="38"/>
      <c r="T4" s="38"/>
      <c r="U4" s="39"/>
      <c r="V4" s="39"/>
    </row>
    <row r="5" spans="1:37" ht="20.25" x14ac:dyDescent="0.25">
      <c r="A5" s="38"/>
      <c r="B5" s="41"/>
      <c r="C5" s="41"/>
      <c r="D5" s="41"/>
      <c r="E5" s="41"/>
      <c r="F5" s="1006"/>
      <c r="G5" s="1006"/>
      <c r="H5" s="1006"/>
      <c r="I5" s="1006"/>
      <c r="J5" s="1006"/>
      <c r="K5" s="1006"/>
      <c r="L5" s="1006"/>
      <c r="M5" s="1006"/>
      <c r="N5" s="1006"/>
      <c r="O5" s="1006"/>
      <c r="P5" s="1006"/>
      <c r="Q5" s="1006"/>
      <c r="R5" s="1006"/>
      <c r="S5" s="1006"/>
      <c r="T5" s="1006"/>
      <c r="U5" s="1006"/>
      <c r="V5" s="1007" t="s">
        <v>1</v>
      </c>
      <c r="W5" s="1007"/>
      <c r="X5" s="1007"/>
      <c r="Y5" s="1007"/>
      <c r="Z5" s="1007"/>
      <c r="AA5" s="1007"/>
      <c r="AB5" s="1007"/>
      <c r="AC5" s="1007"/>
      <c r="AD5" s="1007"/>
      <c r="AE5" s="1007"/>
      <c r="AF5" s="1007"/>
      <c r="AG5" s="1007"/>
      <c r="AH5" s="1007"/>
    </row>
    <row r="6" spans="1:37" ht="30" customHeight="1" x14ac:dyDescent="0.25">
      <c r="A6" s="38"/>
      <c r="B6" s="41"/>
      <c r="C6" s="41"/>
      <c r="D6" s="41"/>
      <c r="E6" s="41"/>
      <c r="F6" s="1006"/>
      <c r="G6" s="1006"/>
      <c r="H6" s="1006"/>
      <c r="I6" s="1006"/>
      <c r="J6" s="1006"/>
      <c r="K6" s="1006"/>
      <c r="L6" s="1006"/>
      <c r="M6" s="1006"/>
      <c r="N6" s="1006"/>
      <c r="O6" s="1006"/>
      <c r="P6" s="1006"/>
      <c r="Q6" s="1006"/>
      <c r="R6" s="1006"/>
      <c r="S6" s="1006"/>
      <c r="T6" s="1006"/>
      <c r="U6" s="1006"/>
      <c r="V6" s="1007"/>
      <c r="W6" s="1007"/>
      <c r="X6" s="1007"/>
      <c r="Y6" s="1007"/>
      <c r="Z6" s="1007"/>
      <c r="AA6" s="1007"/>
      <c r="AB6" s="1007"/>
      <c r="AC6" s="1007"/>
      <c r="AD6" s="1007"/>
      <c r="AE6" s="1007"/>
      <c r="AF6" s="1007"/>
      <c r="AG6" s="1007"/>
      <c r="AH6" s="1007"/>
    </row>
    <row r="7" spans="1:37" ht="15.75" thickBot="1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39"/>
    </row>
    <row r="8" spans="1:37" ht="31.5" customHeight="1" thickBot="1" x14ac:dyDescent="0.3">
      <c r="A8" s="952" t="s">
        <v>2</v>
      </c>
      <c r="B8" s="955" t="s">
        <v>3</v>
      </c>
      <c r="C8" s="958" t="s">
        <v>4</v>
      </c>
      <c r="D8" s="958" t="s">
        <v>5</v>
      </c>
      <c r="E8" s="955" t="s">
        <v>6</v>
      </c>
      <c r="F8" s="961" t="s">
        <v>7</v>
      </c>
      <c r="G8" s="962"/>
      <c r="H8" s="962"/>
      <c r="I8" s="962"/>
      <c r="J8" s="962"/>
      <c r="K8" s="962"/>
      <c r="L8" s="962"/>
      <c r="M8" s="962"/>
      <c r="N8" s="962"/>
      <c r="O8" s="962"/>
      <c r="P8" s="962"/>
      <c r="Q8" s="963"/>
      <c r="R8" s="964" t="s">
        <v>8</v>
      </c>
      <c r="S8" s="965"/>
      <c r="T8" s="965"/>
      <c r="U8" s="966"/>
      <c r="V8" s="970" t="s">
        <v>9</v>
      </c>
      <c r="W8" s="971"/>
      <c r="X8" s="971"/>
      <c r="Y8" s="972"/>
      <c r="Z8" s="970" t="s">
        <v>10</v>
      </c>
      <c r="AA8" s="971"/>
      <c r="AB8" s="971"/>
      <c r="AC8" s="972"/>
      <c r="AD8" s="970" t="s">
        <v>11</v>
      </c>
      <c r="AE8" s="971"/>
      <c r="AF8" s="971"/>
      <c r="AG8" s="972"/>
      <c r="AH8" s="989" t="s">
        <v>12</v>
      </c>
      <c r="AI8" s="995" t="s">
        <v>13</v>
      </c>
      <c r="AJ8" s="995" t="s">
        <v>14</v>
      </c>
      <c r="AK8" s="995" t="s">
        <v>135</v>
      </c>
    </row>
    <row r="9" spans="1:37" ht="33" customHeight="1" thickBot="1" x14ac:dyDescent="0.3">
      <c r="A9" s="953"/>
      <c r="B9" s="956"/>
      <c r="C9" s="959"/>
      <c r="D9" s="959"/>
      <c r="E9" s="956"/>
      <c r="F9" s="961" t="s">
        <v>15</v>
      </c>
      <c r="G9" s="962"/>
      <c r="H9" s="962"/>
      <c r="I9" s="962"/>
      <c r="J9" s="962"/>
      <c r="K9" s="963"/>
      <c r="L9" s="961" t="s">
        <v>16</v>
      </c>
      <c r="M9" s="962"/>
      <c r="N9" s="962"/>
      <c r="O9" s="962"/>
      <c r="P9" s="962"/>
      <c r="Q9" s="963"/>
      <c r="R9" s="967"/>
      <c r="S9" s="968"/>
      <c r="T9" s="968"/>
      <c r="U9" s="969"/>
      <c r="V9" s="973"/>
      <c r="W9" s="974"/>
      <c r="X9" s="974"/>
      <c r="Y9" s="975"/>
      <c r="Z9" s="973"/>
      <c r="AA9" s="974"/>
      <c r="AB9" s="974"/>
      <c r="AC9" s="975"/>
      <c r="AD9" s="973"/>
      <c r="AE9" s="974"/>
      <c r="AF9" s="974"/>
      <c r="AG9" s="975"/>
      <c r="AH9" s="990"/>
      <c r="AI9" s="996"/>
      <c r="AJ9" s="996"/>
      <c r="AK9" s="996"/>
    </row>
    <row r="10" spans="1:37" ht="16.5" thickBot="1" x14ac:dyDescent="0.3">
      <c r="A10" s="953"/>
      <c r="B10" s="956"/>
      <c r="C10" s="959"/>
      <c r="D10" s="959"/>
      <c r="E10" s="956"/>
      <c r="F10" s="1008">
        <v>1000.4166666666666</v>
      </c>
      <c r="G10" s="1009"/>
      <c r="H10" s="1010"/>
      <c r="I10" s="1008">
        <v>1000.7916666666666</v>
      </c>
      <c r="J10" s="1009"/>
      <c r="K10" s="1010"/>
      <c r="L10" s="1008">
        <v>1000.4166666666666</v>
      </c>
      <c r="M10" s="1009"/>
      <c r="N10" s="1010"/>
      <c r="O10" s="1008">
        <v>1000.7916666666666</v>
      </c>
      <c r="P10" s="1009"/>
      <c r="Q10" s="1010"/>
      <c r="R10" s="961" t="s">
        <v>15</v>
      </c>
      <c r="S10" s="963"/>
      <c r="T10" s="961" t="s">
        <v>16</v>
      </c>
      <c r="U10" s="963"/>
      <c r="V10" s="998" t="s">
        <v>15</v>
      </c>
      <c r="W10" s="999"/>
      <c r="X10" s="998" t="s">
        <v>16</v>
      </c>
      <c r="Y10" s="999"/>
      <c r="Z10" s="998" t="s">
        <v>15</v>
      </c>
      <c r="AA10" s="999"/>
      <c r="AB10" s="998" t="s">
        <v>16</v>
      </c>
      <c r="AC10" s="999"/>
      <c r="AD10" s="998" t="s">
        <v>15</v>
      </c>
      <c r="AE10" s="999"/>
      <c r="AF10" s="998" t="s">
        <v>16</v>
      </c>
      <c r="AG10" s="999"/>
      <c r="AH10" s="990"/>
      <c r="AI10" s="996"/>
      <c r="AJ10" s="996"/>
      <c r="AK10" s="996"/>
    </row>
    <row r="11" spans="1:37" ht="16.5" thickBot="1" x14ac:dyDescent="0.3">
      <c r="A11" s="954"/>
      <c r="B11" s="957"/>
      <c r="C11" s="960"/>
      <c r="D11" s="960"/>
      <c r="E11" s="957"/>
      <c r="F11" s="42" t="s">
        <v>17</v>
      </c>
      <c r="G11" s="43" t="s">
        <v>18</v>
      </c>
      <c r="H11" s="44" t="s">
        <v>19</v>
      </c>
      <c r="I11" s="42" t="s">
        <v>17</v>
      </c>
      <c r="J11" s="43" t="s">
        <v>18</v>
      </c>
      <c r="K11" s="44" t="s">
        <v>19</v>
      </c>
      <c r="L11" s="42" t="s">
        <v>17</v>
      </c>
      <c r="M11" s="43" t="s">
        <v>18</v>
      </c>
      <c r="N11" s="44" t="s">
        <v>19</v>
      </c>
      <c r="O11" s="42" t="s">
        <v>17</v>
      </c>
      <c r="P11" s="43" t="s">
        <v>18</v>
      </c>
      <c r="Q11" s="44" t="s">
        <v>19</v>
      </c>
      <c r="R11" s="45">
        <v>1000.4166666666666</v>
      </c>
      <c r="S11" s="45">
        <v>1000.7916666666666</v>
      </c>
      <c r="T11" s="45">
        <v>1000.4166666666666</v>
      </c>
      <c r="U11" s="45">
        <v>1000.7916666666666</v>
      </c>
      <c r="V11" s="46">
        <v>1000.4166666666666</v>
      </c>
      <c r="W11" s="46">
        <v>1000.7916666666666</v>
      </c>
      <c r="X11" s="47">
        <v>1000.4166666666666</v>
      </c>
      <c r="Y11" s="48">
        <v>1000.7916666666666</v>
      </c>
      <c r="Z11" s="46">
        <v>1000.4166666666666</v>
      </c>
      <c r="AA11" s="46">
        <v>1000.7916666666666</v>
      </c>
      <c r="AB11" s="46">
        <v>1000.4166666666666</v>
      </c>
      <c r="AC11" s="46">
        <v>1000.7916666666666</v>
      </c>
      <c r="AD11" s="46">
        <v>1000.4166666666666</v>
      </c>
      <c r="AE11" s="46">
        <v>1000.7916666666666</v>
      </c>
      <c r="AF11" s="46">
        <v>1000.4166666666666</v>
      </c>
      <c r="AG11" s="49">
        <v>1000.7916666666666</v>
      </c>
      <c r="AH11" s="991"/>
      <c r="AI11" s="997"/>
      <c r="AJ11" s="997"/>
      <c r="AK11" s="997"/>
    </row>
    <row r="12" spans="1:37" ht="19.5" thickBot="1" x14ac:dyDescent="0.3">
      <c r="A12" s="1017">
        <v>1</v>
      </c>
      <c r="B12" s="1018" t="s">
        <v>24</v>
      </c>
      <c r="C12" s="1018" t="s">
        <v>92</v>
      </c>
      <c r="D12" s="944">
        <f>100*0.9</f>
        <v>90</v>
      </c>
      <c r="E12" s="81" t="s">
        <v>136</v>
      </c>
      <c r="F12" s="494">
        <v>11</v>
      </c>
      <c r="G12" s="494">
        <v>27</v>
      </c>
      <c r="H12" s="494">
        <v>8</v>
      </c>
      <c r="I12" s="494">
        <v>10</v>
      </c>
      <c r="J12" s="494">
        <v>36</v>
      </c>
      <c r="K12" s="494">
        <v>17</v>
      </c>
      <c r="L12" s="81">
        <v>19</v>
      </c>
      <c r="M12" s="81">
        <v>26</v>
      </c>
      <c r="N12" s="81">
        <v>21</v>
      </c>
      <c r="O12" s="81">
        <v>10</v>
      </c>
      <c r="P12" s="81">
        <v>16</v>
      </c>
      <c r="Q12" s="81">
        <v>31</v>
      </c>
      <c r="R12" s="82">
        <v>225</v>
      </c>
      <c r="S12" s="82">
        <v>225</v>
      </c>
      <c r="T12" s="82">
        <v>223</v>
      </c>
      <c r="U12" s="82" t="s">
        <v>137</v>
      </c>
      <c r="V12" s="90">
        <f>IF(AND(F12=0,G12=0,H12=0),0,IF(AND(F12=0,G12=0),H12,IF(AND(F12=0,H12=0),G12,IF(AND(G12=0,H12=0),F12,IF(F12=0,(G12+H12)/2,IF(G12=0,(F12+H12)/2,IF(H12=0,(F12+G12)/2,(F12+G12+H12)/3)))))))</f>
        <v>15.333333333333334</v>
      </c>
      <c r="W12" s="90">
        <f>IF(AND(I12=0,J12=0,K12=0),0,IF(AND(I12=0,J12=0),K12,IF(AND(I12=0,K12=0),J12,IF(AND(J12=0,K12=0),I12,IF(I12=0,(J12+K12)/2,IF(J12=0,(I12+K12)/2,IF(K12=0,(I12+J12)/2,(I12+J12+K12)/3)))))))</f>
        <v>21</v>
      </c>
      <c r="X12" s="90">
        <f>IF(AND(L12=0,M12=0,N12=0),0,IF(AND(L12=0,M12=0),N12,IF(AND(L12=0,N12=0),M12,IF(AND(M12=0,N12=0),L12,IF(L12=0,(M12+N12)/2,IF(M12=0,(L12+N12)/2,IF(N12=0,(L12+M12)/2,(L12+M12+N12)/3)))))))</f>
        <v>22</v>
      </c>
      <c r="Y12" s="91">
        <f t="shared" ref="Y12:Y37" si="0">IF(AND(O12=0,P12=0,Q12=0),0,IF(AND(O12=0,P12=0),Q12,IF(AND(O12=0,Q12=0),P12,IF(AND(P12=0,Q12=0),O12,IF(O12=0,(P12+Q12)/2,IF(P12=0,(O12+Q12)/2,IF(Q12=0,(O12+P12)/2,(O12+P12+Q12)/3)))))))</f>
        <v>19</v>
      </c>
      <c r="Z12" s="783">
        <f>SUM(V12:V16)</f>
        <v>42.9</v>
      </c>
      <c r="AA12" s="747">
        <f>SUM(W12:W16)</f>
        <v>40.666666666666664</v>
      </c>
      <c r="AB12" s="747">
        <f>SUM(X12:X16)</f>
        <v>49.666666666666664</v>
      </c>
      <c r="AC12" s="747">
        <f>SUM(Y12:Y16)</f>
        <v>46.666666666666664</v>
      </c>
      <c r="AD12" s="747">
        <f>Z12*0.38*0.9*SQRT(3)</f>
        <v>25.41230303848905</v>
      </c>
      <c r="AE12" s="747">
        <f t="shared" ref="AE12:AG12" si="1">AA12*0.38*0.9*SQRT(3)</f>
        <v>24.089362631667942</v>
      </c>
      <c r="AF12" s="747">
        <f t="shared" si="1"/>
        <v>29.420615017364941</v>
      </c>
      <c r="AG12" s="747">
        <f t="shared" si="1"/>
        <v>27.643530888799283</v>
      </c>
      <c r="AH12" s="747">
        <f>MAX(Z12:AC16)</f>
        <v>49.666666666666664</v>
      </c>
      <c r="AI12" s="1232">
        <f>AH12*0.38*0.9*SQRT(3)</f>
        <v>29.420615017364941</v>
      </c>
      <c r="AJ12" s="1232">
        <f>D12-AI12</f>
        <v>60.579384982635062</v>
      </c>
      <c r="AK12" s="1232">
        <f>(D12-AJ12)/D12*100</f>
        <v>32.689572241516593</v>
      </c>
    </row>
    <row r="13" spans="1:37" ht="19.5" thickBot="1" x14ac:dyDescent="0.3">
      <c r="A13" s="1012"/>
      <c r="B13" s="1015"/>
      <c r="C13" s="1015"/>
      <c r="D13" s="950"/>
      <c r="E13" s="53" t="s">
        <v>138</v>
      </c>
      <c r="F13" s="470">
        <v>4.5</v>
      </c>
      <c r="G13" s="470">
        <v>11</v>
      </c>
      <c r="H13" s="470">
        <v>14</v>
      </c>
      <c r="I13" s="470">
        <v>16</v>
      </c>
      <c r="J13" s="470">
        <v>12</v>
      </c>
      <c r="K13" s="470">
        <v>17</v>
      </c>
      <c r="L13" s="53">
        <v>20</v>
      </c>
      <c r="M13" s="53">
        <v>15</v>
      </c>
      <c r="N13" s="53">
        <v>25</v>
      </c>
      <c r="O13" s="53">
        <v>15</v>
      </c>
      <c r="P13" s="53">
        <v>19</v>
      </c>
      <c r="Q13" s="53">
        <v>33</v>
      </c>
      <c r="R13" s="54">
        <v>225</v>
      </c>
      <c r="S13" s="54">
        <v>225</v>
      </c>
      <c r="T13" s="82">
        <v>223</v>
      </c>
      <c r="U13" s="82">
        <v>230</v>
      </c>
      <c r="V13" s="66">
        <f>IF(AND(F13=0,G13=0,H13=0),0,IF(AND(F13=0,G13=0),H13,IF(AND(F13=0,H13=0),G13,IF(AND(G13=0,H13=0),F13,IF(F13=0,(G13+H13)/2,IF(G13=0,(F13+H13)/2,IF(H13=0,(F13+G13)/2,(F13+G13+H13)/3)))))))</f>
        <v>9.8333333333333339</v>
      </c>
      <c r="W13" s="66">
        <f>IF(AND(I13=0,J13=0,K13=0),0,IF(AND(I13=0,J13=0),K13,IF(AND(I13=0,K13=0),J13,IF(AND(J13=0,K13=0),I13,IF(I13=0,(J13+K13)/2,IF(J13=0,(I13+K13)/2,IF(K13=0,(I13+J13)/2,(I13+J13+K13)/3)))))))</f>
        <v>15</v>
      </c>
      <c r="X13" s="66">
        <f>IF(AND(L13=0,M13=0,N13=0),0,IF(AND(L13=0,M13=0),N13,IF(AND(L13=0,N13=0),M13,IF(AND(M13=0,N13=0),L13,IF(L13=0,(M13+N13)/2,IF(M13=0,(L13+N13)/2,IF(N13=0,(L13+M13)/2,(L13+M13+N13)/3)))))))</f>
        <v>20</v>
      </c>
      <c r="Y13" s="67">
        <f t="shared" si="0"/>
        <v>22.333333333333332</v>
      </c>
      <c r="Z13" s="784"/>
      <c r="AA13" s="748"/>
      <c r="AB13" s="748"/>
      <c r="AC13" s="748"/>
      <c r="AD13" s="748"/>
      <c r="AE13" s="748"/>
      <c r="AF13" s="748"/>
      <c r="AG13" s="748"/>
      <c r="AH13" s="748"/>
      <c r="AI13" s="1233"/>
      <c r="AJ13" s="1233"/>
      <c r="AK13" s="1233"/>
    </row>
    <row r="14" spans="1:37" ht="19.5" thickBot="1" x14ac:dyDescent="0.3">
      <c r="A14" s="1012"/>
      <c r="B14" s="1015"/>
      <c r="C14" s="1015"/>
      <c r="D14" s="950"/>
      <c r="E14" s="57" t="s">
        <v>139</v>
      </c>
      <c r="F14" s="502">
        <v>15</v>
      </c>
      <c r="G14" s="502">
        <v>8</v>
      </c>
      <c r="H14" s="502">
        <v>3.2</v>
      </c>
      <c r="I14" s="502">
        <v>8</v>
      </c>
      <c r="J14" s="502">
        <v>4</v>
      </c>
      <c r="K14" s="502">
        <v>2</v>
      </c>
      <c r="L14" s="57">
        <v>7</v>
      </c>
      <c r="M14" s="57">
        <v>8</v>
      </c>
      <c r="N14" s="57">
        <v>8</v>
      </c>
      <c r="O14" s="57">
        <v>4</v>
      </c>
      <c r="P14" s="57">
        <v>6</v>
      </c>
      <c r="Q14" s="57">
        <v>6</v>
      </c>
      <c r="R14" s="58">
        <v>225</v>
      </c>
      <c r="S14" s="58">
        <v>225</v>
      </c>
      <c r="T14" s="82">
        <v>223</v>
      </c>
      <c r="U14" s="82">
        <v>230</v>
      </c>
      <c r="V14" s="66">
        <f>IF(AND(F14=0,G14=0,H14=0),0,IF(AND(F14=0,G14=0),H14,IF(AND(F14=0,H14=0),G14,IF(AND(G14=0,H14=0),F14,IF(F14=0,(G14+H14)/2,IF(G14=0,(F14+H14)/2,IF(H14=0,(F14+G14)/2,(F14+G14+H14)/3)))))))</f>
        <v>8.7333333333333325</v>
      </c>
      <c r="W14" s="66">
        <f>IF(AND(I14=0,J14=0,K14=0),0,IF(AND(I14=0,J14=0),K14,IF(AND(I14=0,K14=0),J14,IF(AND(J14=0,K14=0),I14,IF(I14=0,(J14+K14)/2,IF(J14=0,(I14+K14)/2,IF(K14=0,(I14+J14)/2,(I14+J14+K14)/3)))))))</f>
        <v>4.666666666666667</v>
      </c>
      <c r="X14" s="66">
        <f>IF(AND(L14=0,M14=0,N14=0),0,IF(AND(L14=0,M14=0),N14,IF(AND(L14=0,N14=0),M14,IF(AND(M14=0,N14=0),L14,IF(L14=0,(M14+N14)/2,IF(M14=0,(L14+N14)/2,IF(N14=0,(L14+M14)/2,(L14+M14+N14)/3)))))))</f>
        <v>7.666666666666667</v>
      </c>
      <c r="Y14" s="67">
        <f t="shared" si="0"/>
        <v>5.333333333333333</v>
      </c>
      <c r="Z14" s="784"/>
      <c r="AA14" s="748"/>
      <c r="AB14" s="748"/>
      <c r="AC14" s="748"/>
      <c r="AD14" s="748"/>
      <c r="AE14" s="748"/>
      <c r="AF14" s="748"/>
      <c r="AG14" s="748"/>
      <c r="AH14" s="748"/>
      <c r="AI14" s="1233"/>
      <c r="AJ14" s="1233"/>
      <c r="AK14" s="1233"/>
    </row>
    <row r="15" spans="1:37" ht="19.5" thickBot="1" x14ac:dyDescent="0.3">
      <c r="A15" s="1012"/>
      <c r="B15" s="1015"/>
      <c r="C15" s="1015"/>
      <c r="D15" s="950"/>
      <c r="E15" s="53" t="s">
        <v>140</v>
      </c>
      <c r="F15" s="470">
        <v>0</v>
      </c>
      <c r="G15" s="470">
        <v>0</v>
      </c>
      <c r="H15" s="470">
        <v>9</v>
      </c>
      <c r="I15" s="470">
        <v>0</v>
      </c>
      <c r="J15" s="470">
        <v>0</v>
      </c>
      <c r="K15" s="470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4">
        <v>225</v>
      </c>
      <c r="S15" s="54">
        <v>225</v>
      </c>
      <c r="T15" s="92">
        <v>223</v>
      </c>
      <c r="U15" s="92">
        <v>230</v>
      </c>
      <c r="V15" s="66">
        <f>IF(AND(F15=0,G15=0,H15=0),0,IF(AND(F15=0,G15=0),H15,IF(AND(F15=0,H15=0),G15,IF(AND(G15=0,H15=0),F15,IF(F15=0,(G15+H15)/2,IF(G15=0,(F15+H15)/2,IF(H15=0,(F15+G15)/2,(F15+G15+H15)/3)))))))</f>
        <v>9</v>
      </c>
      <c r="W15" s="66">
        <f>IF(AND(I15=0,J15=0,K15=0),0,IF(AND(I15=0,J15=0),K15,IF(AND(I15=0,K15=0),J15,IF(AND(J15=0,K15=0),I15,IF(I15=0,(J15+K15)/2,IF(J15=0,(I15+K15)/2,IF(K15=0,(I15+J15)/2,(I15+J15+K15)/3)))))))</f>
        <v>0</v>
      </c>
      <c r="X15" s="66">
        <f>IF(AND(L15=0,M15=0,N15=0),0,IF(AND(L15=0,M15=0),N15,IF(AND(L15=0,N15=0),M15,IF(AND(M15=0,N15=0),L15,IF(L15=0,(M15+N15)/2,IF(M15=0,(L15+N15)/2,IF(N15=0,(L15+M15)/2,(L15+M15+N15)/3)))))))</f>
        <v>0</v>
      </c>
      <c r="Y15" s="67">
        <f t="shared" si="0"/>
        <v>0</v>
      </c>
      <c r="Z15" s="784"/>
      <c r="AA15" s="748"/>
      <c r="AB15" s="748"/>
      <c r="AC15" s="748"/>
      <c r="AD15" s="748"/>
      <c r="AE15" s="748"/>
      <c r="AF15" s="748"/>
      <c r="AG15" s="748"/>
      <c r="AH15" s="748"/>
      <c r="AI15" s="1233"/>
      <c r="AJ15" s="1233"/>
      <c r="AK15" s="1233"/>
    </row>
    <row r="16" spans="1:37" ht="19.5" thickBot="1" x14ac:dyDescent="0.3">
      <c r="A16" s="1013"/>
      <c r="B16" s="1016"/>
      <c r="C16" s="1016"/>
      <c r="D16" s="945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4"/>
      <c r="S16" s="94"/>
      <c r="T16" s="95"/>
      <c r="U16" s="95"/>
      <c r="V16" s="70">
        <f>IF(AND(F16=0,G16=0,H16=0),0,IF(AND(F16=0,G16=0),H16,IF(AND(F16=0,H16=0),G16,IF(AND(G16=0,H16=0),F16,IF(F16=0,(G16+H16)/2,IF(G16=0,(F16+H16)/2,IF(H16=0,(F16+G16)/2,(F16+G16+H16)/3)))))))</f>
        <v>0</v>
      </c>
      <c r="W16" s="70">
        <f>IF(AND(I16=0,J16=0,K16=0),0,IF(AND(I16=0,J16=0),K16,IF(AND(I16=0,K16=0),J16,IF(AND(J16=0,K16=0),I16,IF(I16=0,(J16+K16)/2,IF(J16=0,(I16+K16)/2,IF(K16=0,(I16+J16)/2,(I16+J16+K16)/3)))))))</f>
        <v>0</v>
      </c>
      <c r="X16" s="70">
        <f>IF(AND(L16=0,M16=0,N16=0),0,IF(AND(L16=0,M16=0),N16,IF(AND(L16=0,N16=0),M16,IF(AND(M16=0,N16=0),L16,IF(L16=0,(M16+N16)/2,IF(M16=0,(L16+N16)/2,IF(N16=0,(L16+M16)/2,(L16+M16+N16)/3)))))))</f>
        <v>0</v>
      </c>
      <c r="Y16" s="71">
        <f t="shared" si="0"/>
        <v>0</v>
      </c>
      <c r="Z16" s="785"/>
      <c r="AA16" s="749"/>
      <c r="AB16" s="749"/>
      <c r="AC16" s="749"/>
      <c r="AD16" s="749"/>
      <c r="AE16" s="749"/>
      <c r="AF16" s="749"/>
      <c r="AG16" s="749"/>
      <c r="AH16" s="749"/>
      <c r="AI16" s="1234"/>
      <c r="AJ16" s="1234"/>
      <c r="AK16" s="1234"/>
    </row>
    <row r="17" spans="1:37" ht="19.5" thickBot="1" x14ac:dyDescent="0.3">
      <c r="A17" s="1017">
        <v>2</v>
      </c>
      <c r="B17" s="1018" t="s">
        <v>28</v>
      </c>
      <c r="C17" s="944" t="s">
        <v>103</v>
      </c>
      <c r="D17" s="944">
        <f>250*0.9</f>
        <v>225</v>
      </c>
      <c r="E17" s="81" t="s">
        <v>141</v>
      </c>
      <c r="F17" s="548">
        <v>0</v>
      </c>
      <c r="G17" s="548">
        <v>0</v>
      </c>
      <c r="H17" s="548">
        <v>0</v>
      </c>
      <c r="I17" s="470">
        <v>0</v>
      </c>
      <c r="J17" s="470">
        <v>0</v>
      </c>
      <c r="K17" s="470">
        <v>0</v>
      </c>
      <c r="L17" s="53">
        <v>0</v>
      </c>
      <c r="M17" s="53">
        <v>0</v>
      </c>
      <c r="N17" s="53">
        <v>0</v>
      </c>
      <c r="O17" s="87">
        <v>2</v>
      </c>
      <c r="P17" s="87">
        <v>1</v>
      </c>
      <c r="Q17" s="87">
        <v>1</v>
      </c>
      <c r="R17" s="96">
        <v>230</v>
      </c>
      <c r="S17" s="96">
        <v>230</v>
      </c>
      <c r="T17" s="81">
        <v>238</v>
      </c>
      <c r="U17" s="81">
        <v>238</v>
      </c>
      <c r="V17" s="90">
        <f t="shared" ref="V17:W33" si="2">IF(AND(F17=0,G17=0,H17=0),0,IF(AND(F17=0,G17=0),H17,IF(AND(F17=0,H17=0),G17,IF(AND(G17=0,H17=0),F17,IF(F17=0,(G17+H17)/2,IF(G17=0,(F17+H17)/2,IF(H17=0,(F17+G17)/2,(F17+G17+H17)/3)))))))</f>
        <v>0</v>
      </c>
      <c r="W17" s="90">
        <f t="shared" ref="W17:W37" si="3">IF(AND(I17=0,J17=0,K17=0),0,IF(AND(I17=0,J17=0),K17,IF(AND(I17=0,K17=0),J17,IF(AND(J17=0,K17=0),I17,IF(I17=0,(J17+K17)/2,IF(J17=0,(I17+K17)/2,IF(K17=0,(I17+J17)/2,(I17+J17+K17)/3)))))))</f>
        <v>0</v>
      </c>
      <c r="X17" s="90">
        <f t="shared" ref="X17:X37" si="4">IF(AND(L17=0,M17=0,N17=0),0,IF(AND(L17=0,M17=0),N17,IF(AND(L17=0,N17=0),M17,IF(AND(M17=0,N17=0),L17,IF(L17=0,(M17+N17)/2,IF(M17=0,(L17+N17)/2,IF(N17=0,(L17+M17)/2,(L17+M17+N17)/3)))))))</f>
        <v>0</v>
      </c>
      <c r="Y17" s="91">
        <f t="shared" si="0"/>
        <v>1.3333333333333333</v>
      </c>
      <c r="Z17" s="783">
        <f>SUM(V17:V19)</f>
        <v>2</v>
      </c>
      <c r="AA17" s="747">
        <f>SUM(W17:W19)</f>
        <v>1</v>
      </c>
      <c r="AB17" s="747">
        <f>SUM(X17:X19)</f>
        <v>6.333333333333333</v>
      </c>
      <c r="AC17" s="747">
        <f>SUM(Y17:Y19)</f>
        <v>1.3333333333333333</v>
      </c>
      <c r="AD17" s="747">
        <f t="shared" ref="AD17:AG25" si="5">Z17*0.38*0.9*SQRT(3)</f>
        <v>1.184722752377112</v>
      </c>
      <c r="AE17" s="747">
        <f t="shared" si="5"/>
        <v>0.592361376188556</v>
      </c>
      <c r="AF17" s="747">
        <f t="shared" si="5"/>
        <v>3.7516220491941881</v>
      </c>
      <c r="AG17" s="747">
        <f t="shared" si="5"/>
        <v>0.78981516825140796</v>
      </c>
      <c r="AH17" s="747">
        <f>MAX(Z17:AC19)</f>
        <v>6.333333333333333</v>
      </c>
      <c r="AI17" s="1232">
        <f t="shared" ref="AI17" si="6">AH17*0.38*0.9*SQRT(3)</f>
        <v>3.7516220491941881</v>
      </c>
      <c r="AJ17" s="1232">
        <f>D17-AI17</f>
        <v>221.2483779508058</v>
      </c>
      <c r="AK17" s="1232">
        <f>(D17-AJ17)/D17*100</f>
        <v>1.6673875774196429</v>
      </c>
    </row>
    <row r="18" spans="1:37" ht="19.5" thickBot="1" x14ac:dyDescent="0.3">
      <c r="A18" s="1012"/>
      <c r="B18" s="1015"/>
      <c r="C18" s="950"/>
      <c r="D18" s="950"/>
      <c r="E18" s="53" t="s">
        <v>142</v>
      </c>
      <c r="F18" s="470">
        <v>0</v>
      </c>
      <c r="G18" s="470">
        <v>0</v>
      </c>
      <c r="H18" s="470">
        <v>0</v>
      </c>
      <c r="I18" s="470">
        <v>0</v>
      </c>
      <c r="J18" s="470">
        <v>0</v>
      </c>
      <c r="K18" s="470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230</v>
      </c>
      <c r="S18" s="53">
        <v>230</v>
      </c>
      <c r="T18" s="81">
        <v>238</v>
      </c>
      <c r="U18" s="81">
        <v>238</v>
      </c>
      <c r="V18" s="66">
        <f t="shared" si="2"/>
        <v>0</v>
      </c>
      <c r="W18" s="66">
        <f t="shared" si="3"/>
        <v>0</v>
      </c>
      <c r="X18" s="66">
        <f t="shared" si="4"/>
        <v>0</v>
      </c>
      <c r="Y18" s="67">
        <f t="shared" si="0"/>
        <v>0</v>
      </c>
      <c r="Z18" s="784"/>
      <c r="AA18" s="748"/>
      <c r="AB18" s="748"/>
      <c r="AC18" s="748"/>
      <c r="AD18" s="748"/>
      <c r="AE18" s="748"/>
      <c r="AF18" s="748"/>
      <c r="AG18" s="748"/>
      <c r="AH18" s="748"/>
      <c r="AI18" s="1233"/>
      <c r="AJ18" s="1233"/>
      <c r="AK18" s="1233"/>
    </row>
    <row r="19" spans="1:37" ht="32.25" thickBot="1" x14ac:dyDescent="0.3">
      <c r="A19" s="1013"/>
      <c r="B19" s="1016"/>
      <c r="C19" s="945"/>
      <c r="D19" s="945"/>
      <c r="E19" s="93" t="s">
        <v>143</v>
      </c>
      <c r="F19" s="547">
        <v>3</v>
      </c>
      <c r="G19" s="547">
        <v>0</v>
      </c>
      <c r="H19" s="547">
        <v>1</v>
      </c>
      <c r="I19" s="547">
        <v>0</v>
      </c>
      <c r="J19" s="547">
        <v>0</v>
      </c>
      <c r="K19" s="547">
        <v>9</v>
      </c>
      <c r="L19" s="93">
        <v>8</v>
      </c>
      <c r="M19" s="93">
        <v>8</v>
      </c>
      <c r="N19" s="93">
        <v>3</v>
      </c>
      <c r="O19" s="93">
        <v>0</v>
      </c>
      <c r="P19" s="93">
        <v>0</v>
      </c>
      <c r="Q19" s="93">
        <v>0</v>
      </c>
      <c r="R19" s="93">
        <v>230</v>
      </c>
      <c r="S19" s="93">
        <v>230</v>
      </c>
      <c r="T19" s="81">
        <v>238</v>
      </c>
      <c r="U19" s="81">
        <v>238</v>
      </c>
      <c r="V19" s="70">
        <f t="shared" si="2"/>
        <v>2</v>
      </c>
      <c r="W19" s="70">
        <f t="shared" si="2"/>
        <v>1</v>
      </c>
      <c r="X19" s="70">
        <f t="shared" si="4"/>
        <v>6.333333333333333</v>
      </c>
      <c r="Y19" s="71">
        <f t="shared" si="0"/>
        <v>0</v>
      </c>
      <c r="Z19" s="785"/>
      <c r="AA19" s="749"/>
      <c r="AB19" s="749"/>
      <c r="AC19" s="749"/>
      <c r="AD19" s="749"/>
      <c r="AE19" s="749"/>
      <c r="AF19" s="749"/>
      <c r="AG19" s="749"/>
      <c r="AH19" s="749"/>
      <c r="AI19" s="1234"/>
      <c r="AJ19" s="1234"/>
      <c r="AK19" s="1234"/>
    </row>
    <row r="20" spans="1:37" ht="19.5" thickBot="1" x14ac:dyDescent="0.3">
      <c r="A20" s="1032">
        <v>3</v>
      </c>
      <c r="B20" s="1033" t="s">
        <v>144</v>
      </c>
      <c r="C20" s="983" t="s">
        <v>87</v>
      </c>
      <c r="D20" s="983">
        <f>160*0.9</f>
        <v>144</v>
      </c>
      <c r="E20" s="81" t="s">
        <v>145</v>
      </c>
      <c r="F20" s="494">
        <v>3</v>
      </c>
      <c r="G20" s="494">
        <v>0</v>
      </c>
      <c r="H20" s="494">
        <v>1</v>
      </c>
      <c r="I20" s="494">
        <v>0</v>
      </c>
      <c r="J20" s="494">
        <v>0</v>
      </c>
      <c r="K20" s="494">
        <v>9</v>
      </c>
      <c r="L20" s="81">
        <v>8</v>
      </c>
      <c r="M20" s="81">
        <v>8</v>
      </c>
      <c r="N20" s="81">
        <v>3</v>
      </c>
      <c r="O20" s="81">
        <v>2</v>
      </c>
      <c r="P20" s="81">
        <v>1</v>
      </c>
      <c r="Q20" s="81">
        <v>1</v>
      </c>
      <c r="R20" s="50">
        <v>230</v>
      </c>
      <c r="S20" s="50">
        <v>230</v>
      </c>
      <c r="T20" s="81">
        <v>228</v>
      </c>
      <c r="U20" s="81">
        <v>228</v>
      </c>
      <c r="V20" s="90">
        <f t="shared" si="2"/>
        <v>2</v>
      </c>
      <c r="W20" s="90">
        <f t="shared" si="3"/>
        <v>9</v>
      </c>
      <c r="X20" s="90">
        <f t="shared" si="4"/>
        <v>6.333333333333333</v>
      </c>
      <c r="Y20" s="91">
        <f t="shared" si="0"/>
        <v>1.3333333333333333</v>
      </c>
      <c r="Z20" s="783">
        <f>SUM(V20:V24)</f>
        <v>12.85</v>
      </c>
      <c r="AA20" s="747">
        <f>SUM(W20:W24)</f>
        <v>55</v>
      </c>
      <c r="AB20" s="747">
        <f>SUM(X20:X24)</f>
        <v>80</v>
      </c>
      <c r="AC20" s="747">
        <f>SUM(Y20:Y24)</f>
        <v>77.666666666666657</v>
      </c>
      <c r="AD20" s="747">
        <f t="shared" ref="AD20" si="7">Z20*0.38*0.9*SQRT(3)</f>
        <v>7.6118436840229453</v>
      </c>
      <c r="AE20" s="747">
        <f t="shared" si="5"/>
        <v>32.579875690370578</v>
      </c>
      <c r="AF20" s="747">
        <f t="shared" si="5"/>
        <v>47.388910095084476</v>
      </c>
      <c r="AG20" s="747">
        <f t="shared" si="5"/>
        <v>46.006733550644512</v>
      </c>
      <c r="AH20" s="747">
        <f>MAX(Z20:AC24)</f>
        <v>80</v>
      </c>
      <c r="AI20" s="1232">
        <f t="shared" ref="AI20" si="8">AH20*0.38*0.9*SQRT(3)</f>
        <v>47.388910095084476</v>
      </c>
      <c r="AJ20" s="1232">
        <f>D20-AI20</f>
        <v>96.611089904915531</v>
      </c>
      <c r="AK20" s="1232">
        <f>(D20-AJ20)/D20*100</f>
        <v>32.90896534380866</v>
      </c>
    </row>
    <row r="21" spans="1:37" ht="19.5" thickBot="1" x14ac:dyDescent="0.3">
      <c r="A21" s="1021"/>
      <c r="B21" s="981"/>
      <c r="C21" s="984"/>
      <c r="D21" s="984"/>
      <c r="E21" s="74" t="s">
        <v>146</v>
      </c>
      <c r="F21" s="470">
        <v>0</v>
      </c>
      <c r="G21" s="470">
        <v>0</v>
      </c>
      <c r="H21" s="470">
        <v>0</v>
      </c>
      <c r="I21" s="470">
        <v>0</v>
      </c>
      <c r="J21" s="470">
        <v>0</v>
      </c>
      <c r="K21" s="470">
        <v>0</v>
      </c>
      <c r="L21" s="53">
        <v>4</v>
      </c>
      <c r="M21" s="53">
        <v>8</v>
      </c>
      <c r="N21" s="53">
        <v>7</v>
      </c>
      <c r="O21" s="53">
        <v>1</v>
      </c>
      <c r="P21" s="53">
        <v>2</v>
      </c>
      <c r="Q21" s="53">
        <v>2</v>
      </c>
      <c r="R21" s="53">
        <v>230</v>
      </c>
      <c r="S21" s="53">
        <v>230</v>
      </c>
      <c r="T21" s="81">
        <v>228</v>
      </c>
      <c r="U21" s="81">
        <v>228</v>
      </c>
      <c r="V21" s="66">
        <f t="shared" si="2"/>
        <v>0</v>
      </c>
      <c r="W21" s="66">
        <f t="shared" si="3"/>
        <v>0</v>
      </c>
      <c r="X21" s="66">
        <f t="shared" si="4"/>
        <v>6.333333333333333</v>
      </c>
      <c r="Y21" s="67">
        <f t="shared" si="0"/>
        <v>1.6666666666666667</v>
      </c>
      <c r="Z21" s="784"/>
      <c r="AA21" s="748"/>
      <c r="AB21" s="748"/>
      <c r="AC21" s="748"/>
      <c r="AD21" s="748"/>
      <c r="AE21" s="748"/>
      <c r="AF21" s="748"/>
      <c r="AG21" s="748"/>
      <c r="AH21" s="748"/>
      <c r="AI21" s="1233"/>
      <c r="AJ21" s="1233"/>
      <c r="AK21" s="1233"/>
    </row>
    <row r="22" spans="1:37" ht="19.5" thickBot="1" x14ac:dyDescent="0.3">
      <c r="A22" s="1293"/>
      <c r="B22" s="1035"/>
      <c r="C22" s="984"/>
      <c r="D22" s="984"/>
      <c r="E22" s="53" t="s">
        <v>147</v>
      </c>
      <c r="F22" s="544">
        <v>6</v>
      </c>
      <c r="G22" s="544">
        <v>0</v>
      </c>
      <c r="H22" s="544">
        <v>13</v>
      </c>
      <c r="I22" s="544">
        <v>20</v>
      </c>
      <c r="J22" s="544">
        <v>21</v>
      </c>
      <c r="K22" s="544">
        <v>28</v>
      </c>
      <c r="L22" s="74">
        <v>17</v>
      </c>
      <c r="M22" s="74">
        <v>13</v>
      </c>
      <c r="N22" s="74">
        <v>19</v>
      </c>
      <c r="O22" s="74">
        <v>20</v>
      </c>
      <c r="P22" s="74">
        <v>12</v>
      </c>
      <c r="Q22" s="74">
        <v>19</v>
      </c>
      <c r="R22" s="53">
        <v>230</v>
      </c>
      <c r="S22" s="53">
        <v>230</v>
      </c>
      <c r="T22" s="81">
        <v>228</v>
      </c>
      <c r="U22" s="81">
        <v>228</v>
      </c>
      <c r="V22" s="97">
        <f t="shared" si="2"/>
        <v>9.5</v>
      </c>
      <c r="W22" s="97">
        <f t="shared" si="3"/>
        <v>23</v>
      </c>
      <c r="X22" s="97">
        <f t="shared" si="4"/>
        <v>16.333333333333332</v>
      </c>
      <c r="Y22" s="98">
        <f t="shared" si="0"/>
        <v>17</v>
      </c>
      <c r="Z22" s="802"/>
      <c r="AA22" s="803"/>
      <c r="AB22" s="803"/>
      <c r="AC22" s="803"/>
      <c r="AD22" s="803"/>
      <c r="AE22" s="803"/>
      <c r="AF22" s="803"/>
      <c r="AG22" s="803"/>
      <c r="AH22" s="803"/>
      <c r="AI22" s="1294"/>
      <c r="AJ22" s="1294"/>
      <c r="AK22" s="1294"/>
    </row>
    <row r="23" spans="1:37" ht="19.5" thickBot="1" x14ac:dyDescent="0.3">
      <c r="A23" s="1293"/>
      <c r="B23" s="1035"/>
      <c r="C23" s="984"/>
      <c r="D23" s="984"/>
      <c r="E23" s="53" t="s">
        <v>148</v>
      </c>
      <c r="F23" s="544">
        <v>1.7</v>
      </c>
      <c r="G23" s="544">
        <v>0</v>
      </c>
      <c r="H23" s="544">
        <v>1</v>
      </c>
      <c r="I23" s="544">
        <v>20</v>
      </c>
      <c r="J23" s="544">
        <v>29</v>
      </c>
      <c r="K23" s="544">
        <v>20</v>
      </c>
      <c r="L23" s="74">
        <v>13</v>
      </c>
      <c r="M23" s="74">
        <v>3</v>
      </c>
      <c r="N23" s="74">
        <v>10</v>
      </c>
      <c r="O23" s="74">
        <v>7</v>
      </c>
      <c r="P23" s="74">
        <v>12</v>
      </c>
      <c r="Q23" s="74">
        <v>10</v>
      </c>
      <c r="R23" s="53">
        <v>230</v>
      </c>
      <c r="S23" s="53">
        <v>230</v>
      </c>
      <c r="T23" s="81">
        <v>228</v>
      </c>
      <c r="U23" s="81">
        <v>228</v>
      </c>
      <c r="V23" s="97">
        <f t="shared" si="2"/>
        <v>1.35</v>
      </c>
      <c r="W23" s="97">
        <f t="shared" si="3"/>
        <v>23</v>
      </c>
      <c r="X23" s="97">
        <f t="shared" si="4"/>
        <v>8.6666666666666661</v>
      </c>
      <c r="Y23" s="98">
        <f t="shared" si="0"/>
        <v>9.6666666666666661</v>
      </c>
      <c r="Z23" s="802"/>
      <c r="AA23" s="803"/>
      <c r="AB23" s="803"/>
      <c r="AC23" s="803"/>
      <c r="AD23" s="803"/>
      <c r="AE23" s="803"/>
      <c r="AF23" s="803"/>
      <c r="AG23" s="803"/>
      <c r="AH23" s="803"/>
      <c r="AI23" s="1294"/>
      <c r="AJ23" s="1294"/>
      <c r="AK23" s="1294"/>
    </row>
    <row r="24" spans="1:37" ht="32.25" thickBot="1" x14ac:dyDescent="0.3">
      <c r="A24" s="1293"/>
      <c r="B24" s="1035"/>
      <c r="C24" s="984"/>
      <c r="D24" s="984"/>
      <c r="E24" s="74" t="s">
        <v>149</v>
      </c>
      <c r="F24" s="544">
        <v>0</v>
      </c>
      <c r="G24" s="544">
        <v>0</v>
      </c>
      <c r="H24" s="544">
        <v>0</v>
      </c>
      <c r="I24" s="544">
        <v>0</v>
      </c>
      <c r="J24" s="544">
        <v>0</v>
      </c>
      <c r="K24" s="544">
        <v>0</v>
      </c>
      <c r="L24" s="74">
        <v>45</v>
      </c>
      <c r="M24" s="74">
        <v>36</v>
      </c>
      <c r="N24" s="74">
        <v>46</v>
      </c>
      <c r="O24" s="74">
        <v>46</v>
      </c>
      <c r="P24" s="74">
        <v>55</v>
      </c>
      <c r="Q24" s="74">
        <v>43</v>
      </c>
      <c r="R24" s="59">
        <v>230</v>
      </c>
      <c r="S24" s="59">
        <v>230</v>
      </c>
      <c r="T24" s="81">
        <v>228</v>
      </c>
      <c r="U24" s="81">
        <v>228</v>
      </c>
      <c r="V24" s="97">
        <f t="shared" si="2"/>
        <v>0</v>
      </c>
      <c r="W24" s="97">
        <f t="shared" si="3"/>
        <v>0</v>
      </c>
      <c r="X24" s="97">
        <f t="shared" si="4"/>
        <v>42.333333333333336</v>
      </c>
      <c r="Y24" s="98">
        <f t="shared" si="0"/>
        <v>48</v>
      </c>
      <c r="Z24" s="802"/>
      <c r="AA24" s="803"/>
      <c r="AB24" s="803"/>
      <c r="AC24" s="803"/>
      <c r="AD24" s="803"/>
      <c r="AE24" s="803"/>
      <c r="AF24" s="803"/>
      <c r="AG24" s="803"/>
      <c r="AH24" s="803"/>
      <c r="AI24" s="1294"/>
      <c r="AJ24" s="1294"/>
      <c r="AK24" s="1294"/>
    </row>
    <row r="25" spans="1:37" ht="19.5" thickBot="1" x14ac:dyDescent="0.3">
      <c r="A25" s="1032">
        <v>4</v>
      </c>
      <c r="B25" s="1033" t="s">
        <v>73</v>
      </c>
      <c r="C25" s="983" t="s">
        <v>103</v>
      </c>
      <c r="D25" s="983">
        <f>250*0.9</f>
        <v>225</v>
      </c>
      <c r="E25" s="81" t="s">
        <v>150</v>
      </c>
      <c r="F25" s="494">
        <v>18</v>
      </c>
      <c r="G25" s="494">
        <v>10</v>
      </c>
      <c r="H25" s="494">
        <v>21</v>
      </c>
      <c r="I25" s="494">
        <v>4</v>
      </c>
      <c r="J25" s="494">
        <v>10</v>
      </c>
      <c r="K25" s="494">
        <v>16</v>
      </c>
      <c r="L25" s="81">
        <v>6</v>
      </c>
      <c r="M25" s="81">
        <v>13</v>
      </c>
      <c r="N25" s="81">
        <v>24</v>
      </c>
      <c r="O25" s="81">
        <v>28</v>
      </c>
      <c r="P25" s="81">
        <v>7</v>
      </c>
      <c r="Q25" s="81">
        <v>28</v>
      </c>
      <c r="R25" s="50">
        <v>235</v>
      </c>
      <c r="S25" s="50">
        <v>235</v>
      </c>
      <c r="T25" s="81">
        <v>234</v>
      </c>
      <c r="U25" s="81">
        <v>236</v>
      </c>
      <c r="V25" s="90">
        <f t="shared" si="2"/>
        <v>16.333333333333332</v>
      </c>
      <c r="W25" s="90">
        <f t="shared" si="3"/>
        <v>10</v>
      </c>
      <c r="X25" s="90">
        <f t="shared" si="4"/>
        <v>14.333333333333334</v>
      </c>
      <c r="Y25" s="91">
        <f t="shared" si="0"/>
        <v>21</v>
      </c>
      <c r="Z25" s="783">
        <f>SUM(V25:V28)</f>
        <v>43.666666666666664</v>
      </c>
      <c r="AA25" s="747">
        <f>SUM(W25:W28)</f>
        <v>48</v>
      </c>
      <c r="AB25" s="747">
        <f>SUM(X25:X28)</f>
        <v>57</v>
      </c>
      <c r="AC25" s="747">
        <f>SUM(Y25:Y28)</f>
        <v>52.666666666666664</v>
      </c>
      <c r="AD25" s="747">
        <f t="shared" ref="AD25" si="9">Z25*0.38*0.9*SQRT(3)</f>
        <v>25.866446760233615</v>
      </c>
      <c r="AE25" s="747">
        <f t="shared" si="5"/>
        <v>28.433346057050695</v>
      </c>
      <c r="AF25" s="747">
        <f t="shared" si="5"/>
        <v>33.76459844274769</v>
      </c>
      <c r="AG25" s="747">
        <f t="shared" si="5"/>
        <v>31.197699145930617</v>
      </c>
      <c r="AH25" s="747">
        <f>MAX(Z25:AC28)</f>
        <v>57</v>
      </c>
      <c r="AI25" s="1232">
        <f t="shared" ref="AI25" si="10">AH25*0.38*0.9*SQRT(3)</f>
        <v>33.76459844274769</v>
      </c>
      <c r="AJ25" s="1232">
        <f>D25-AI25</f>
        <v>191.23540155725232</v>
      </c>
      <c r="AK25" s="1232">
        <f>(D25-AJ25)/D25*100</f>
        <v>15.006488196776749</v>
      </c>
    </row>
    <row r="26" spans="1:37" ht="19.5" thickBot="1" x14ac:dyDescent="0.3">
      <c r="A26" s="1021"/>
      <c r="B26" s="981"/>
      <c r="C26" s="984"/>
      <c r="D26" s="984"/>
      <c r="E26" s="53" t="s">
        <v>151</v>
      </c>
      <c r="F26" s="470">
        <v>15</v>
      </c>
      <c r="G26" s="470">
        <v>26</v>
      </c>
      <c r="H26" s="470">
        <v>15</v>
      </c>
      <c r="I26" s="470">
        <v>13</v>
      </c>
      <c r="J26" s="470">
        <v>26</v>
      </c>
      <c r="K26" s="470">
        <v>12</v>
      </c>
      <c r="L26" s="53">
        <v>25</v>
      </c>
      <c r="M26" s="53">
        <v>31</v>
      </c>
      <c r="N26" s="53">
        <v>19</v>
      </c>
      <c r="O26" s="53">
        <v>22</v>
      </c>
      <c r="P26" s="53">
        <v>8</v>
      </c>
      <c r="Q26" s="53">
        <v>18</v>
      </c>
      <c r="R26" s="53">
        <v>235</v>
      </c>
      <c r="S26" s="53">
        <v>235</v>
      </c>
      <c r="T26" s="81">
        <v>234</v>
      </c>
      <c r="U26" s="81">
        <v>236</v>
      </c>
      <c r="V26" s="66">
        <f t="shared" si="2"/>
        <v>18.666666666666668</v>
      </c>
      <c r="W26" s="66">
        <f t="shared" si="3"/>
        <v>17</v>
      </c>
      <c r="X26" s="66">
        <f t="shared" si="4"/>
        <v>25</v>
      </c>
      <c r="Y26" s="67">
        <f t="shared" si="0"/>
        <v>16</v>
      </c>
      <c r="Z26" s="784"/>
      <c r="AA26" s="748"/>
      <c r="AB26" s="748"/>
      <c r="AC26" s="748"/>
      <c r="AD26" s="748"/>
      <c r="AE26" s="748"/>
      <c r="AF26" s="748"/>
      <c r="AG26" s="748"/>
      <c r="AH26" s="748"/>
      <c r="AI26" s="1233"/>
      <c r="AJ26" s="1233"/>
      <c r="AK26" s="1233"/>
    </row>
    <row r="27" spans="1:37" ht="19.5" thickBot="1" x14ac:dyDescent="0.3">
      <c r="A27" s="1021"/>
      <c r="B27" s="981"/>
      <c r="C27" s="984"/>
      <c r="D27" s="984"/>
      <c r="E27" s="57" t="s">
        <v>152</v>
      </c>
      <c r="F27" s="502">
        <v>5</v>
      </c>
      <c r="G27" s="502">
        <v>19</v>
      </c>
      <c r="H27" s="502">
        <v>2</v>
      </c>
      <c r="I27" s="502">
        <v>22</v>
      </c>
      <c r="J27" s="502">
        <v>31</v>
      </c>
      <c r="K27" s="502">
        <v>10</v>
      </c>
      <c r="L27" s="57">
        <v>9</v>
      </c>
      <c r="M27" s="57">
        <v>29</v>
      </c>
      <c r="N27" s="57">
        <v>15</v>
      </c>
      <c r="O27" s="57">
        <v>15</v>
      </c>
      <c r="P27" s="57">
        <v>18</v>
      </c>
      <c r="Q27" s="57">
        <v>14</v>
      </c>
      <c r="R27" s="57">
        <v>235</v>
      </c>
      <c r="S27" s="57">
        <v>235</v>
      </c>
      <c r="T27" s="99">
        <v>234</v>
      </c>
      <c r="U27" s="81">
        <v>236</v>
      </c>
      <c r="V27" s="66">
        <f t="shared" si="2"/>
        <v>8.6666666666666661</v>
      </c>
      <c r="W27" s="66">
        <f t="shared" si="3"/>
        <v>21</v>
      </c>
      <c r="X27" s="66">
        <f t="shared" si="4"/>
        <v>17.666666666666668</v>
      </c>
      <c r="Y27" s="67">
        <f t="shared" si="0"/>
        <v>15.666666666666666</v>
      </c>
      <c r="Z27" s="784"/>
      <c r="AA27" s="748"/>
      <c r="AB27" s="748"/>
      <c r="AC27" s="748"/>
      <c r="AD27" s="748"/>
      <c r="AE27" s="748"/>
      <c r="AF27" s="748"/>
      <c r="AG27" s="748"/>
      <c r="AH27" s="748"/>
      <c r="AI27" s="1233"/>
      <c r="AJ27" s="1233"/>
      <c r="AK27" s="1233"/>
    </row>
    <row r="28" spans="1:37" ht="19.5" thickBot="1" x14ac:dyDescent="0.3">
      <c r="A28" s="1022"/>
      <c r="B28" s="982"/>
      <c r="C28" s="985"/>
      <c r="D28" s="98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>
        <v>235</v>
      </c>
      <c r="S28" s="59">
        <v>235</v>
      </c>
      <c r="T28" s="95"/>
      <c r="U28" s="81"/>
      <c r="V28" s="70">
        <f t="shared" si="2"/>
        <v>0</v>
      </c>
      <c r="W28" s="70">
        <f t="shared" si="3"/>
        <v>0</v>
      </c>
      <c r="X28" s="70">
        <f t="shared" si="4"/>
        <v>0</v>
      </c>
      <c r="Y28" s="71">
        <f t="shared" si="0"/>
        <v>0</v>
      </c>
      <c r="Z28" s="785"/>
      <c r="AA28" s="749"/>
      <c r="AB28" s="749"/>
      <c r="AC28" s="749"/>
      <c r="AD28" s="749"/>
      <c r="AE28" s="749"/>
      <c r="AF28" s="749"/>
      <c r="AG28" s="749"/>
      <c r="AH28" s="749"/>
      <c r="AI28" s="1234"/>
      <c r="AJ28" s="1234"/>
      <c r="AK28" s="1234"/>
    </row>
    <row r="29" spans="1:37" ht="19.5" thickBot="1" x14ac:dyDescent="0.3">
      <c r="A29" s="1032">
        <v>5</v>
      </c>
      <c r="B29" s="1033" t="s">
        <v>153</v>
      </c>
      <c r="C29" s="983" t="s">
        <v>154</v>
      </c>
      <c r="D29" s="983">
        <f>315*0.9</f>
        <v>283.5</v>
      </c>
      <c r="E29" s="81" t="s">
        <v>155</v>
      </c>
      <c r="F29" s="494">
        <v>24</v>
      </c>
      <c r="G29" s="494">
        <v>27</v>
      </c>
      <c r="H29" s="494">
        <v>32</v>
      </c>
      <c r="I29" s="494">
        <v>10</v>
      </c>
      <c r="J29" s="494">
        <v>34</v>
      </c>
      <c r="K29" s="494">
        <v>21</v>
      </c>
      <c r="L29" s="81">
        <v>55</v>
      </c>
      <c r="M29" s="81">
        <v>58</v>
      </c>
      <c r="N29" s="81">
        <v>55</v>
      </c>
      <c r="O29" s="81">
        <v>90</v>
      </c>
      <c r="P29" s="81">
        <v>84</v>
      </c>
      <c r="Q29" s="81">
        <v>97</v>
      </c>
      <c r="R29" s="50">
        <v>240</v>
      </c>
      <c r="S29" s="50">
        <v>240</v>
      </c>
      <c r="T29" s="81">
        <v>225</v>
      </c>
      <c r="U29" s="81">
        <v>225</v>
      </c>
      <c r="V29" s="90">
        <f t="shared" si="2"/>
        <v>27.666666666666668</v>
      </c>
      <c r="W29" s="90">
        <f t="shared" si="3"/>
        <v>21.666666666666668</v>
      </c>
      <c r="X29" s="90">
        <f t="shared" si="4"/>
        <v>56</v>
      </c>
      <c r="Y29" s="91">
        <f t="shared" si="0"/>
        <v>90.333333333333329</v>
      </c>
      <c r="Z29" s="783">
        <f>SUM(V29:V33)</f>
        <v>56.833333333333336</v>
      </c>
      <c r="AA29" s="747">
        <f>SUM(W29:W33)</f>
        <v>62.5</v>
      </c>
      <c r="AB29" s="747">
        <f>SUM(X29:X33)</f>
        <v>298.66666666666663</v>
      </c>
      <c r="AC29" s="747">
        <f>SUM(Y29:Y33)</f>
        <v>151.66666666666666</v>
      </c>
      <c r="AD29" s="747">
        <f t="shared" ref="AD29:AG29" si="11">Z29*0.38*0.9*SQRT(3)</f>
        <v>33.665871546716268</v>
      </c>
      <c r="AE29" s="747">
        <f t="shared" si="11"/>
        <v>37.022586011784753</v>
      </c>
      <c r="AF29" s="747">
        <f t="shared" si="11"/>
        <v>176.91859768831537</v>
      </c>
      <c r="AG29" s="747">
        <f t="shared" si="11"/>
        <v>89.841475388597658</v>
      </c>
      <c r="AH29" s="747">
        <f>MAX(Z29:AC33)</f>
        <v>298.66666666666663</v>
      </c>
      <c r="AI29" s="1232">
        <f t="shared" ref="AI29" si="12">AH29*0.38*0.9*SQRT(3)</f>
        <v>176.91859768831537</v>
      </c>
      <c r="AJ29" s="1232">
        <f>D29-AI29</f>
        <v>106.58140231168463</v>
      </c>
      <c r="AK29" s="1232">
        <f>(D29-AJ29)/D29*100</f>
        <v>62.405149096407541</v>
      </c>
    </row>
    <row r="30" spans="1:37" ht="19.5" thickBot="1" x14ac:dyDescent="0.3">
      <c r="A30" s="1021"/>
      <c r="B30" s="981"/>
      <c r="C30" s="984"/>
      <c r="D30" s="984"/>
      <c r="E30" s="53" t="s">
        <v>156</v>
      </c>
      <c r="F30" s="470">
        <v>29</v>
      </c>
      <c r="G30" s="470">
        <v>6</v>
      </c>
      <c r="H30" s="470">
        <v>27</v>
      </c>
      <c r="I30" s="470">
        <v>26</v>
      </c>
      <c r="J30" s="470">
        <v>14</v>
      </c>
      <c r="K30" s="470">
        <v>45</v>
      </c>
      <c r="L30" s="53">
        <v>25</v>
      </c>
      <c r="M30" s="53">
        <v>21</v>
      </c>
      <c r="N30" s="53">
        <v>48</v>
      </c>
      <c r="O30" s="53">
        <v>11</v>
      </c>
      <c r="P30" s="53">
        <v>18</v>
      </c>
      <c r="Q30" s="53">
        <v>21</v>
      </c>
      <c r="R30" s="53">
        <v>240</v>
      </c>
      <c r="S30" s="53">
        <v>240</v>
      </c>
      <c r="T30" s="81">
        <v>225</v>
      </c>
      <c r="U30" s="81">
        <v>225</v>
      </c>
      <c r="V30" s="66">
        <f t="shared" si="2"/>
        <v>20.666666666666668</v>
      </c>
      <c r="W30" s="66">
        <f t="shared" si="3"/>
        <v>28.333333333333332</v>
      </c>
      <c r="X30" s="66">
        <f t="shared" si="4"/>
        <v>31.333333333333332</v>
      </c>
      <c r="Y30" s="67">
        <f t="shared" si="0"/>
        <v>16.666666666666668</v>
      </c>
      <c r="Z30" s="784"/>
      <c r="AA30" s="748"/>
      <c r="AB30" s="748"/>
      <c r="AC30" s="748"/>
      <c r="AD30" s="748"/>
      <c r="AE30" s="748"/>
      <c r="AF30" s="748"/>
      <c r="AG30" s="748"/>
      <c r="AH30" s="748"/>
      <c r="AI30" s="1233"/>
      <c r="AJ30" s="1233"/>
      <c r="AK30" s="1233"/>
    </row>
    <row r="31" spans="1:37" ht="19.5" thickBot="1" x14ac:dyDescent="0.3">
      <c r="A31" s="1021"/>
      <c r="B31" s="981"/>
      <c r="C31" s="984"/>
      <c r="D31" s="984"/>
      <c r="E31" s="57" t="s">
        <v>157</v>
      </c>
      <c r="F31" s="502">
        <v>0</v>
      </c>
      <c r="G31" s="502">
        <v>1</v>
      </c>
      <c r="H31" s="502">
        <v>16</v>
      </c>
      <c r="I31" s="502">
        <v>0</v>
      </c>
      <c r="J31" s="502">
        <v>8</v>
      </c>
      <c r="K31" s="502">
        <v>17</v>
      </c>
      <c r="L31" s="57">
        <v>21</v>
      </c>
      <c r="M31" s="57">
        <v>52</v>
      </c>
      <c r="N31" s="57">
        <v>10</v>
      </c>
      <c r="O31" s="57">
        <v>21</v>
      </c>
      <c r="P31" s="57">
        <v>41</v>
      </c>
      <c r="Q31" s="57">
        <v>28</v>
      </c>
      <c r="R31" s="57">
        <v>240</v>
      </c>
      <c r="S31" s="57">
        <v>240</v>
      </c>
      <c r="T31" s="81">
        <v>225</v>
      </c>
      <c r="U31" s="81">
        <v>225</v>
      </c>
      <c r="V31" s="66">
        <f t="shared" si="2"/>
        <v>8.5</v>
      </c>
      <c r="W31" s="66">
        <f t="shared" si="3"/>
        <v>12.5</v>
      </c>
      <c r="X31" s="66">
        <f t="shared" si="4"/>
        <v>27.666666666666668</v>
      </c>
      <c r="Y31" s="67">
        <f t="shared" si="0"/>
        <v>30</v>
      </c>
      <c r="Z31" s="784"/>
      <c r="AA31" s="748"/>
      <c r="AB31" s="748"/>
      <c r="AC31" s="748"/>
      <c r="AD31" s="748"/>
      <c r="AE31" s="748"/>
      <c r="AF31" s="748"/>
      <c r="AG31" s="748"/>
      <c r="AH31" s="748"/>
      <c r="AI31" s="1233"/>
      <c r="AJ31" s="1233"/>
      <c r="AK31" s="1233"/>
    </row>
    <row r="32" spans="1:37" ht="19.5" thickBot="1" x14ac:dyDescent="0.3">
      <c r="A32" s="1021"/>
      <c r="B32" s="981"/>
      <c r="C32" s="984"/>
      <c r="D32" s="984"/>
      <c r="E32" s="57" t="s">
        <v>158</v>
      </c>
      <c r="F32" s="502">
        <v>0</v>
      </c>
      <c r="G32" s="502">
        <v>0</v>
      </c>
      <c r="H32" s="502">
        <v>0</v>
      </c>
      <c r="I32" s="502">
        <v>0</v>
      </c>
      <c r="J32" s="502">
        <v>0</v>
      </c>
      <c r="K32" s="502">
        <v>0</v>
      </c>
      <c r="L32" s="57">
        <v>180</v>
      </c>
      <c r="M32" s="57">
        <v>176</v>
      </c>
      <c r="N32" s="57">
        <v>195</v>
      </c>
      <c r="O32" s="57">
        <v>14</v>
      </c>
      <c r="P32" s="57">
        <v>15</v>
      </c>
      <c r="Q32" s="57">
        <v>9</v>
      </c>
      <c r="R32" s="57">
        <v>240</v>
      </c>
      <c r="S32" s="57">
        <v>240</v>
      </c>
      <c r="T32" s="81">
        <v>225</v>
      </c>
      <c r="U32" s="81">
        <v>225</v>
      </c>
      <c r="V32" s="66">
        <f t="shared" si="2"/>
        <v>0</v>
      </c>
      <c r="W32" s="66">
        <f t="shared" si="3"/>
        <v>0</v>
      </c>
      <c r="X32" s="66">
        <f>IF(AND(L32=0,M32=0,N32=0),0,IF(AND(L32=0,M32=0),N32,IF(AND(L32=0,N32=0),M32,IF(AND(M32=0,N32=0),L32,IF(L32=0,(M32+N32)/2,IF(M32=0,(L32+N32)/2,IF(N32=0,(L32+M32)/2,(L32+M32+N32)/3)))))))</f>
        <v>183.66666666666666</v>
      </c>
      <c r="Y32" s="67">
        <f t="shared" si="0"/>
        <v>12.666666666666666</v>
      </c>
      <c r="Z32" s="784"/>
      <c r="AA32" s="748"/>
      <c r="AB32" s="748"/>
      <c r="AC32" s="748"/>
      <c r="AD32" s="748"/>
      <c r="AE32" s="748"/>
      <c r="AF32" s="748"/>
      <c r="AG32" s="748"/>
      <c r="AH32" s="748"/>
      <c r="AI32" s="1233"/>
      <c r="AJ32" s="1233"/>
      <c r="AK32" s="1233"/>
    </row>
    <row r="33" spans="1:37" ht="19.5" thickBot="1" x14ac:dyDescent="0.3">
      <c r="A33" s="1022"/>
      <c r="B33" s="982"/>
      <c r="C33" s="985"/>
      <c r="D33" s="985"/>
      <c r="E33" s="59" t="s">
        <v>159</v>
      </c>
      <c r="F33" s="471">
        <v>0</v>
      </c>
      <c r="G33" s="471">
        <v>0</v>
      </c>
      <c r="H33" s="471">
        <v>0</v>
      </c>
      <c r="I33" s="471">
        <v>0</v>
      </c>
      <c r="J33" s="471">
        <v>0</v>
      </c>
      <c r="K33" s="471">
        <v>0</v>
      </c>
      <c r="L33" s="59">
        <v>0</v>
      </c>
      <c r="M33" s="59">
        <v>0</v>
      </c>
      <c r="N33" s="59">
        <v>0</v>
      </c>
      <c r="O33" s="59">
        <v>2</v>
      </c>
      <c r="P33" s="59">
        <v>2</v>
      </c>
      <c r="Q33" s="59">
        <v>2</v>
      </c>
      <c r="R33" s="59">
        <v>240</v>
      </c>
      <c r="S33" s="59">
        <v>240</v>
      </c>
      <c r="T33" s="81">
        <v>225</v>
      </c>
      <c r="U33" s="81">
        <v>225</v>
      </c>
      <c r="V33" s="70">
        <f t="shared" si="2"/>
        <v>0</v>
      </c>
      <c r="W33" s="70">
        <f t="shared" si="3"/>
        <v>0</v>
      </c>
      <c r="X33" s="70">
        <f t="shared" si="4"/>
        <v>0</v>
      </c>
      <c r="Y33" s="71">
        <f t="shared" si="0"/>
        <v>2</v>
      </c>
      <c r="Z33" s="785"/>
      <c r="AA33" s="749"/>
      <c r="AB33" s="749"/>
      <c r="AC33" s="749"/>
      <c r="AD33" s="749"/>
      <c r="AE33" s="749"/>
      <c r="AF33" s="749"/>
      <c r="AG33" s="749"/>
      <c r="AH33" s="749"/>
      <c r="AI33" s="1234"/>
      <c r="AJ33" s="1234"/>
      <c r="AK33" s="1234"/>
    </row>
    <row r="34" spans="1:37" ht="19.5" thickBot="1" x14ac:dyDescent="0.3">
      <c r="A34" s="1032">
        <v>6</v>
      </c>
      <c r="B34" s="1033" t="s">
        <v>86</v>
      </c>
      <c r="C34" s="983" t="s">
        <v>87</v>
      </c>
      <c r="D34" s="983">
        <f>160*0.9</f>
        <v>144</v>
      </c>
      <c r="E34" s="81" t="s">
        <v>160</v>
      </c>
      <c r="F34" s="494">
        <v>25</v>
      </c>
      <c r="G34" s="494">
        <v>18</v>
      </c>
      <c r="H34" s="494">
        <v>8</v>
      </c>
      <c r="I34" s="494">
        <v>25</v>
      </c>
      <c r="J34" s="494">
        <v>20</v>
      </c>
      <c r="K34" s="494">
        <v>18</v>
      </c>
      <c r="L34" s="81">
        <v>13</v>
      </c>
      <c r="M34" s="81">
        <v>30</v>
      </c>
      <c r="N34" s="81">
        <v>21</v>
      </c>
      <c r="O34" s="81">
        <v>20</v>
      </c>
      <c r="P34" s="81">
        <v>32</v>
      </c>
      <c r="Q34" s="81">
        <v>18</v>
      </c>
      <c r="R34" s="50">
        <v>235</v>
      </c>
      <c r="S34" s="50">
        <v>235</v>
      </c>
      <c r="T34" s="81">
        <v>225</v>
      </c>
      <c r="U34" s="81">
        <v>225</v>
      </c>
      <c r="V34" s="90">
        <f t="shared" ref="V34:V37" si="13">IF(AND(F34=0,G34=0,H34=0),0,IF(AND(F34=0,G34=0),H34,IF(AND(F34=0,H34=0),G34,IF(AND(G34=0,H34=0),F34,IF(F34=0,(G34+H34)/2,IF(G34=0,(F34+H34)/2,IF(H34=0,(F34+G34)/2,(F34+G34+H34)/3)))))))</f>
        <v>17</v>
      </c>
      <c r="W34" s="90">
        <f t="shared" si="3"/>
        <v>21</v>
      </c>
      <c r="X34" s="90">
        <f t="shared" si="4"/>
        <v>21.333333333333332</v>
      </c>
      <c r="Y34" s="91">
        <f t="shared" si="0"/>
        <v>23.333333333333332</v>
      </c>
      <c r="Z34" s="783">
        <f>SUM(V34:V37)</f>
        <v>68.333333333333329</v>
      </c>
      <c r="AA34" s="747">
        <f>SUM(W34:W37)</f>
        <v>95.333333333333329</v>
      </c>
      <c r="AB34" s="747">
        <f>SUM(X34:X37)</f>
        <v>91.666666666666671</v>
      </c>
      <c r="AC34" s="747">
        <f>SUM(Y34:Y37)</f>
        <v>70.666666666666657</v>
      </c>
      <c r="AD34" s="747">
        <f t="shared" ref="AD34:AG34" si="14">Z34*0.38*0.9*SQRT(3)</f>
        <v>40.478027372884654</v>
      </c>
      <c r="AE34" s="747">
        <f t="shared" si="14"/>
        <v>56.471784529975672</v>
      </c>
      <c r="AF34" s="747">
        <f t="shared" si="14"/>
        <v>54.299792817284299</v>
      </c>
      <c r="AG34" s="747">
        <f t="shared" si="14"/>
        <v>41.860203917324625</v>
      </c>
      <c r="AH34" s="747">
        <f>MAX(Z34:AC37)</f>
        <v>95.333333333333329</v>
      </c>
      <c r="AI34" s="1232">
        <f t="shared" ref="AI34" si="15">AH34*0.38*0.9*SQRT(3)</f>
        <v>56.471784529975672</v>
      </c>
      <c r="AJ34" s="1295">
        <f>D34-AI34</f>
        <v>87.528215470024321</v>
      </c>
      <c r="AK34" s="1232">
        <f>(D34-AJ34)/D34*100</f>
        <v>39.216517034705333</v>
      </c>
    </row>
    <row r="35" spans="1:37" ht="19.5" thickBot="1" x14ac:dyDescent="0.3">
      <c r="A35" s="1021"/>
      <c r="B35" s="981"/>
      <c r="C35" s="984"/>
      <c r="D35" s="984"/>
      <c r="E35" s="53" t="s">
        <v>161</v>
      </c>
      <c r="F35" s="470">
        <v>16</v>
      </c>
      <c r="G35" s="470">
        <v>22</v>
      </c>
      <c r="H35" s="470">
        <v>17</v>
      </c>
      <c r="I35" s="470">
        <v>16</v>
      </c>
      <c r="J35" s="470">
        <v>23</v>
      </c>
      <c r="K35" s="470">
        <v>43</v>
      </c>
      <c r="L35" s="53">
        <v>24</v>
      </c>
      <c r="M35" s="53">
        <v>12</v>
      </c>
      <c r="N35" s="53">
        <v>48</v>
      </c>
      <c r="O35" s="53">
        <v>8</v>
      </c>
      <c r="P35" s="53">
        <v>16</v>
      </c>
      <c r="Q35" s="53">
        <v>20</v>
      </c>
      <c r="R35" s="53">
        <v>235</v>
      </c>
      <c r="S35" s="53">
        <v>235</v>
      </c>
      <c r="T35" s="81">
        <v>225</v>
      </c>
      <c r="U35" s="81">
        <v>225</v>
      </c>
      <c r="V35" s="66">
        <f t="shared" si="13"/>
        <v>18.333333333333332</v>
      </c>
      <c r="W35" s="66">
        <f t="shared" si="3"/>
        <v>27.333333333333332</v>
      </c>
      <c r="X35" s="66">
        <f t="shared" si="4"/>
        <v>28</v>
      </c>
      <c r="Y35" s="67">
        <f t="shared" si="0"/>
        <v>14.666666666666666</v>
      </c>
      <c r="Z35" s="784"/>
      <c r="AA35" s="748"/>
      <c r="AB35" s="748"/>
      <c r="AC35" s="748"/>
      <c r="AD35" s="748"/>
      <c r="AE35" s="748"/>
      <c r="AF35" s="748"/>
      <c r="AG35" s="748"/>
      <c r="AH35" s="748"/>
      <c r="AI35" s="1233"/>
      <c r="AJ35" s="1296"/>
      <c r="AK35" s="1233"/>
    </row>
    <row r="36" spans="1:37" ht="19.5" thickBot="1" x14ac:dyDescent="0.3">
      <c r="A36" s="1021"/>
      <c r="B36" s="981"/>
      <c r="C36" s="984"/>
      <c r="D36" s="984"/>
      <c r="E36" s="57" t="s">
        <v>162</v>
      </c>
      <c r="F36" s="502">
        <v>15</v>
      </c>
      <c r="G36" s="502">
        <v>12</v>
      </c>
      <c r="H36" s="502">
        <v>28</v>
      </c>
      <c r="I36" s="502">
        <v>20</v>
      </c>
      <c r="J36" s="502">
        <v>44</v>
      </c>
      <c r="K36" s="502">
        <v>17</v>
      </c>
      <c r="L36" s="57">
        <v>17</v>
      </c>
      <c r="M36" s="57">
        <v>37</v>
      </c>
      <c r="N36" s="57">
        <v>14</v>
      </c>
      <c r="O36" s="57">
        <v>11</v>
      </c>
      <c r="P36" s="57">
        <v>6</v>
      </c>
      <c r="Q36" s="57">
        <v>15</v>
      </c>
      <c r="R36" s="57">
        <v>235</v>
      </c>
      <c r="S36" s="57">
        <v>235</v>
      </c>
      <c r="T36" s="81">
        <v>225</v>
      </c>
      <c r="U36" s="99">
        <v>225</v>
      </c>
      <c r="V36" s="66">
        <f t="shared" si="13"/>
        <v>18.333333333333332</v>
      </c>
      <c r="W36" s="66">
        <f t="shared" si="3"/>
        <v>27</v>
      </c>
      <c r="X36" s="66">
        <f t="shared" si="4"/>
        <v>22.666666666666668</v>
      </c>
      <c r="Y36" s="67">
        <f t="shared" si="0"/>
        <v>10.666666666666666</v>
      </c>
      <c r="Z36" s="784"/>
      <c r="AA36" s="748"/>
      <c r="AB36" s="748"/>
      <c r="AC36" s="748"/>
      <c r="AD36" s="748"/>
      <c r="AE36" s="748"/>
      <c r="AF36" s="748"/>
      <c r="AG36" s="748"/>
      <c r="AH36" s="748"/>
      <c r="AI36" s="1233"/>
      <c r="AJ36" s="1296"/>
      <c r="AK36" s="1233"/>
    </row>
    <row r="37" spans="1:37" ht="19.5" thickBot="1" x14ac:dyDescent="0.3">
      <c r="A37" s="1022"/>
      <c r="B37" s="982"/>
      <c r="C37" s="985"/>
      <c r="D37" s="985"/>
      <c r="E37" s="59" t="s">
        <v>163</v>
      </c>
      <c r="F37" s="471">
        <v>15</v>
      </c>
      <c r="G37" s="471">
        <v>14</v>
      </c>
      <c r="H37" s="471">
        <v>15</v>
      </c>
      <c r="I37" s="471">
        <v>10</v>
      </c>
      <c r="J37" s="471">
        <v>9</v>
      </c>
      <c r="K37" s="471">
        <v>41</v>
      </c>
      <c r="L37" s="59">
        <v>15</v>
      </c>
      <c r="M37" s="59">
        <v>9</v>
      </c>
      <c r="N37" s="59">
        <v>35</v>
      </c>
      <c r="O37" s="59">
        <v>21</v>
      </c>
      <c r="P37" s="59">
        <v>9</v>
      </c>
      <c r="Q37" s="59">
        <v>36</v>
      </c>
      <c r="R37" s="59">
        <v>235</v>
      </c>
      <c r="S37" s="59">
        <v>235</v>
      </c>
      <c r="T37" s="99">
        <v>238</v>
      </c>
      <c r="U37" s="95">
        <v>225</v>
      </c>
      <c r="V37" s="70">
        <f t="shared" si="13"/>
        <v>14.666666666666666</v>
      </c>
      <c r="W37" s="70">
        <f t="shared" si="3"/>
        <v>20</v>
      </c>
      <c r="X37" s="70">
        <f t="shared" si="4"/>
        <v>19.666666666666668</v>
      </c>
      <c r="Y37" s="71">
        <f t="shared" si="0"/>
        <v>22</v>
      </c>
      <c r="Z37" s="785"/>
      <c r="AA37" s="749"/>
      <c r="AB37" s="749"/>
      <c r="AC37" s="749"/>
      <c r="AD37" s="749"/>
      <c r="AE37" s="749"/>
      <c r="AF37" s="749"/>
      <c r="AG37" s="749"/>
      <c r="AH37" s="749"/>
      <c r="AI37" s="1234"/>
      <c r="AJ37" s="1297"/>
      <c r="AK37" s="1234"/>
    </row>
    <row r="38" spans="1:37" x14ac:dyDescent="0.25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2">
        <f>SUM(AF12:AF37)</f>
        <v>345.54413610999097</v>
      </c>
      <c r="AG38" s="102">
        <f>SUM(AG12:AG37)</f>
        <v>237.33945805954806</v>
      </c>
      <c r="AH38" s="101"/>
    </row>
    <row r="39" spans="1:37" ht="15.75" thickBot="1" x14ac:dyDescent="0.3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</row>
    <row r="40" spans="1:37" ht="18.75" x14ac:dyDescent="0.25">
      <c r="A40" s="1032">
        <v>7</v>
      </c>
      <c r="B40" s="1033" t="s">
        <v>164</v>
      </c>
      <c r="C40" s="983" t="s">
        <v>165</v>
      </c>
      <c r="D40" s="983"/>
      <c r="E40" s="81" t="s">
        <v>166</v>
      </c>
      <c r="F40" s="494">
        <v>6</v>
      </c>
      <c r="G40" s="494"/>
      <c r="H40" s="494">
        <v>6</v>
      </c>
      <c r="I40" s="494">
        <v>7</v>
      </c>
      <c r="J40" s="494"/>
      <c r="K40" s="494">
        <v>6</v>
      </c>
      <c r="L40" s="81">
        <v>12.2</v>
      </c>
      <c r="M40" s="81">
        <v>12.2</v>
      </c>
      <c r="N40" s="81">
        <v>11.6</v>
      </c>
      <c r="O40" s="81">
        <v>11.7</v>
      </c>
      <c r="P40" s="81">
        <v>12</v>
      </c>
      <c r="Q40" s="81">
        <v>13</v>
      </c>
      <c r="R40" s="81">
        <v>6.3</v>
      </c>
      <c r="S40" s="81">
        <v>6.3</v>
      </c>
      <c r="T40" s="81">
        <v>6.3</v>
      </c>
      <c r="U40" s="81">
        <v>6.3</v>
      </c>
      <c r="V40" s="90">
        <f t="shared" ref="V40:V42" si="16">IF(AND(F40=0,G40=0,H40=0),0,IF(AND(F40=0,G40=0),H40,IF(AND(F40=0,H40=0),G40,IF(AND(G40=0,H40=0),F40,IF(F40=0,(G40+H40)/2,IF(G40=0,(F40+H40)/2,IF(H40=0,(F40+G40)/2,(F40+G40+H40)/3)))))))</f>
        <v>6</v>
      </c>
      <c r="W40" s="90">
        <f t="shared" ref="W40:W42" si="17">IF(AND(I40=0,J40=0,K40=0),0,IF(AND(I40=0,J40=0),K40,IF(AND(I40=0,K40=0),J40,IF(AND(J40=0,K40=0),I40,IF(I40=0,(J40+K40)/2,IF(J40=0,(I40+K40)/2,IF(K40=0,(I40+J40)/2,(I40+J40+K40)/3)))))))</f>
        <v>6.5</v>
      </c>
      <c r="X40" s="90">
        <f t="shared" ref="X40:X42" si="18">IF(AND(L40=0,M40=0,N40=0),0,IF(AND(L40=0,M40=0),N40,IF(AND(L40=0,N40=0),M40,IF(AND(M40=0,N40=0),L40,IF(L40=0,(M40+N40)/2,IF(M40=0,(L40+N40)/2,IF(N40=0,(L40+M40)/2,(L40+M40+N40)/3)))))))</f>
        <v>12</v>
      </c>
      <c r="Y40" s="91">
        <f t="shared" ref="Y40:Y42" si="19">IF(AND(O40=0,P40=0,Q40=0),0,IF(AND(O40=0,P40=0),Q40,IF(AND(O40=0,Q40=0),P40,IF(AND(P40=0,Q40=0),O40,IF(O40=0,(P40+Q40)/2,IF(P40=0,(O40+Q40)/2,IF(Q40=0,(O40+P40)/2,(O40+P40+Q40)/3)))))))</f>
        <v>12.233333333333334</v>
      </c>
      <c r="Z40" s="783">
        <f>SUM(V40:V42)</f>
        <v>23</v>
      </c>
      <c r="AA40" s="1303">
        <f>SUM(W40:W42)</f>
        <v>24.5</v>
      </c>
      <c r="AB40" s="1305">
        <f>SUM(X40:X42)</f>
        <v>53.399999999999991</v>
      </c>
      <c r="AC40" s="783">
        <f>SUM(Y40:Y42)</f>
        <v>36.966666666666669</v>
      </c>
      <c r="AD40" s="783">
        <f t="shared" ref="AD40" si="20">Z40*0.38*0.9*SQRT(3)</f>
        <v>13.62431165233679</v>
      </c>
      <c r="AE40" s="783">
        <f t="shared" ref="AE40" si="21">AA40*0.38*0.9*SQRT(3)</f>
        <v>14.512853716619624</v>
      </c>
      <c r="AF40" s="783">
        <f t="shared" ref="AF40" si="22">AB40*0.38*0.9*SQRT(3)</f>
        <v>31.632097488468887</v>
      </c>
      <c r="AG40" s="783">
        <f t="shared" ref="AG40" si="23">AC40*0.38*0.9*SQRT(3)</f>
        <v>21.897625539770289</v>
      </c>
      <c r="AH40" s="783">
        <f>MAX(Z40:AC43)</f>
        <v>53.399999999999991</v>
      </c>
      <c r="AI40" s="783">
        <f t="shared" ref="AI40" si="24">AH40*0.38*0.9*SQRT(3)</f>
        <v>31.632097488468887</v>
      </c>
      <c r="AJ40" s="783">
        <f>D40-AI40</f>
        <v>-31.632097488468887</v>
      </c>
      <c r="AK40" s="1298" t="e">
        <f>(D40-AJ40)/D40*100</f>
        <v>#DIV/0!</v>
      </c>
    </row>
    <row r="41" spans="1:37" ht="18.75" x14ac:dyDescent="0.25">
      <c r="A41" s="1021"/>
      <c r="B41" s="981"/>
      <c r="C41" s="984"/>
      <c r="D41" s="984"/>
      <c r="E41" s="53" t="s">
        <v>167</v>
      </c>
      <c r="F41" s="470">
        <v>7</v>
      </c>
      <c r="G41" s="470"/>
      <c r="H41" s="470">
        <v>7</v>
      </c>
      <c r="I41" s="470">
        <v>8</v>
      </c>
      <c r="J41" s="470"/>
      <c r="K41" s="470">
        <v>7</v>
      </c>
      <c r="L41" s="53">
        <v>31.4</v>
      </c>
      <c r="M41" s="53">
        <v>31.4</v>
      </c>
      <c r="N41" s="53">
        <v>31.4</v>
      </c>
      <c r="O41" s="53">
        <v>17.7</v>
      </c>
      <c r="P41" s="53">
        <v>18</v>
      </c>
      <c r="Q41" s="53">
        <v>20</v>
      </c>
      <c r="R41" s="54">
        <v>6.3</v>
      </c>
      <c r="S41" s="54">
        <v>6.3</v>
      </c>
      <c r="T41" s="54">
        <v>6.3</v>
      </c>
      <c r="U41" s="54">
        <v>6.3</v>
      </c>
      <c r="V41" s="66">
        <f t="shared" si="16"/>
        <v>7</v>
      </c>
      <c r="W41" s="66">
        <f t="shared" si="17"/>
        <v>7.5</v>
      </c>
      <c r="X41" s="66">
        <f t="shared" si="18"/>
        <v>31.399999999999995</v>
      </c>
      <c r="Y41" s="67">
        <f t="shared" si="19"/>
        <v>18.566666666666666</v>
      </c>
      <c r="Z41" s="784"/>
      <c r="AA41" s="1304"/>
      <c r="AB41" s="1306"/>
      <c r="AC41" s="784"/>
      <c r="AD41" s="784"/>
      <c r="AE41" s="784"/>
      <c r="AF41" s="784"/>
      <c r="AG41" s="784"/>
      <c r="AH41" s="784"/>
      <c r="AI41" s="784"/>
      <c r="AJ41" s="784"/>
      <c r="AK41" s="1299"/>
    </row>
    <row r="42" spans="1:37" ht="19.5" thickBot="1" x14ac:dyDescent="0.3">
      <c r="A42" s="1022"/>
      <c r="B42" s="982"/>
      <c r="C42" s="985"/>
      <c r="D42" s="985"/>
      <c r="E42" s="93" t="s">
        <v>168</v>
      </c>
      <c r="F42" s="547">
        <v>10</v>
      </c>
      <c r="G42" s="547"/>
      <c r="H42" s="547">
        <v>10</v>
      </c>
      <c r="I42" s="547">
        <v>10</v>
      </c>
      <c r="J42" s="547"/>
      <c r="K42" s="547">
        <v>11</v>
      </c>
      <c r="L42" s="93">
        <v>10</v>
      </c>
      <c r="M42" s="93">
        <v>10</v>
      </c>
      <c r="N42" s="93">
        <v>10</v>
      </c>
      <c r="O42" s="93">
        <v>6.5</v>
      </c>
      <c r="P42" s="93">
        <v>6</v>
      </c>
      <c r="Q42" s="93">
        <v>6</v>
      </c>
      <c r="R42" s="94">
        <v>6.3</v>
      </c>
      <c r="S42" s="94">
        <v>6.3</v>
      </c>
      <c r="T42" s="94">
        <v>10</v>
      </c>
      <c r="U42" s="94">
        <v>10</v>
      </c>
      <c r="V42" s="70">
        <f t="shared" si="16"/>
        <v>10</v>
      </c>
      <c r="W42" s="70">
        <f t="shared" si="17"/>
        <v>10.5</v>
      </c>
      <c r="X42" s="70">
        <f t="shared" si="18"/>
        <v>10</v>
      </c>
      <c r="Y42" s="71">
        <f t="shared" si="19"/>
        <v>6.166666666666667</v>
      </c>
      <c r="Z42" s="784"/>
      <c r="AA42" s="1304"/>
      <c r="AB42" s="1307"/>
      <c r="AC42" s="785"/>
      <c r="AD42" s="785"/>
      <c r="AE42" s="785"/>
      <c r="AF42" s="785"/>
      <c r="AG42" s="785"/>
      <c r="AH42" s="785"/>
      <c r="AI42" s="785"/>
      <c r="AJ42" s="785"/>
      <c r="AK42" s="1300"/>
    </row>
    <row r="44" spans="1:37" x14ac:dyDescent="0.25">
      <c r="A44" s="1000" t="s">
        <v>169</v>
      </c>
      <c r="B44" s="1001"/>
      <c r="C44" s="1001"/>
      <c r="D44" s="1001"/>
      <c r="E44" s="1001"/>
      <c r="F44" s="1001"/>
      <c r="G44" s="1001"/>
      <c r="H44" s="1001"/>
      <c r="I44" s="1001"/>
      <c r="J44" s="1001"/>
      <c r="K44" s="1001"/>
      <c r="L44" s="1001"/>
      <c r="M44" s="1001"/>
      <c r="N44" s="1001"/>
      <c r="O44" s="1001"/>
      <c r="P44" s="1002"/>
    </row>
    <row r="45" spans="1:37" ht="15.75" thickBot="1" x14ac:dyDescent="0.3">
      <c r="A45" s="1003"/>
      <c r="B45" s="1004"/>
      <c r="C45" s="1004"/>
      <c r="D45" s="1004"/>
      <c r="E45" s="1004"/>
      <c r="F45" s="1004"/>
      <c r="G45" s="1004"/>
      <c r="H45" s="1004"/>
      <c r="I45" s="1004"/>
      <c r="J45" s="1004"/>
      <c r="K45" s="1004"/>
      <c r="L45" s="1004"/>
      <c r="M45" s="1004"/>
      <c r="N45" s="1004"/>
      <c r="O45" s="1004"/>
      <c r="P45" s="1005"/>
    </row>
    <row r="46" spans="1:37" ht="16.5" customHeight="1" thickBot="1" x14ac:dyDescent="0.3">
      <c r="A46" s="952" t="s">
        <v>2</v>
      </c>
      <c r="B46" s="955" t="s">
        <v>3</v>
      </c>
      <c r="C46" s="958" t="s">
        <v>4</v>
      </c>
      <c r="D46" s="958" t="s">
        <v>5</v>
      </c>
      <c r="E46" s="955" t="s">
        <v>6</v>
      </c>
      <c r="F46" s="961" t="s">
        <v>7</v>
      </c>
      <c r="G46" s="962"/>
      <c r="H46" s="962"/>
      <c r="I46" s="962"/>
      <c r="J46" s="962"/>
      <c r="K46" s="962"/>
      <c r="L46" s="962"/>
      <c r="M46" s="962"/>
      <c r="N46" s="962"/>
      <c r="O46" s="962"/>
      <c r="P46" s="962"/>
      <c r="Q46" s="963"/>
      <c r="R46" s="964" t="s">
        <v>8</v>
      </c>
      <c r="S46" s="965"/>
      <c r="T46" s="965"/>
      <c r="U46" s="966"/>
      <c r="V46" s="970" t="s">
        <v>9</v>
      </c>
      <c r="W46" s="971"/>
      <c r="X46" s="971"/>
      <c r="Y46" s="972"/>
      <c r="Z46" s="970" t="s">
        <v>10</v>
      </c>
      <c r="AA46" s="971"/>
      <c r="AB46" s="971"/>
      <c r="AC46" s="972"/>
      <c r="AD46" s="970" t="s">
        <v>11</v>
      </c>
      <c r="AE46" s="971"/>
      <c r="AF46" s="971"/>
      <c r="AG46" s="972"/>
      <c r="AH46" s="989" t="s">
        <v>12</v>
      </c>
      <c r="AI46" s="995" t="s">
        <v>13</v>
      </c>
      <c r="AJ46" s="995" t="s">
        <v>14</v>
      </c>
      <c r="AK46" s="995" t="s">
        <v>170</v>
      </c>
    </row>
    <row r="47" spans="1:37" ht="16.5" thickBot="1" x14ac:dyDescent="0.3">
      <c r="A47" s="953"/>
      <c r="B47" s="956"/>
      <c r="C47" s="959"/>
      <c r="D47" s="959"/>
      <c r="E47" s="956"/>
      <c r="F47" s="961" t="s">
        <v>15</v>
      </c>
      <c r="G47" s="962"/>
      <c r="H47" s="962"/>
      <c r="I47" s="962"/>
      <c r="J47" s="962"/>
      <c r="K47" s="963"/>
      <c r="L47" s="961" t="s">
        <v>16</v>
      </c>
      <c r="M47" s="962"/>
      <c r="N47" s="962"/>
      <c r="O47" s="962"/>
      <c r="P47" s="962"/>
      <c r="Q47" s="963"/>
      <c r="R47" s="967"/>
      <c r="S47" s="968"/>
      <c r="T47" s="968"/>
      <c r="U47" s="969"/>
      <c r="V47" s="973"/>
      <c r="W47" s="974"/>
      <c r="X47" s="974"/>
      <c r="Y47" s="975"/>
      <c r="Z47" s="973"/>
      <c r="AA47" s="974"/>
      <c r="AB47" s="974"/>
      <c r="AC47" s="975"/>
      <c r="AD47" s="973"/>
      <c r="AE47" s="974"/>
      <c r="AF47" s="974"/>
      <c r="AG47" s="975"/>
      <c r="AH47" s="990"/>
      <c r="AI47" s="996"/>
      <c r="AJ47" s="996"/>
      <c r="AK47" s="996"/>
    </row>
    <row r="48" spans="1:37" ht="16.5" thickBot="1" x14ac:dyDescent="0.3">
      <c r="A48" s="953"/>
      <c r="B48" s="956"/>
      <c r="C48" s="959"/>
      <c r="D48" s="959"/>
      <c r="E48" s="956"/>
      <c r="F48" s="1008">
        <v>1000.4166666666666</v>
      </c>
      <c r="G48" s="1009"/>
      <c r="H48" s="1010"/>
      <c r="I48" s="1008">
        <v>1000.7916666666666</v>
      </c>
      <c r="J48" s="1009"/>
      <c r="K48" s="1010"/>
      <c r="L48" s="1008">
        <v>1000.4166666666666</v>
      </c>
      <c r="M48" s="1009"/>
      <c r="N48" s="1010"/>
      <c r="O48" s="1008">
        <v>1000.7916666666666</v>
      </c>
      <c r="P48" s="1009"/>
      <c r="Q48" s="1010"/>
      <c r="R48" s="961" t="s">
        <v>15</v>
      </c>
      <c r="S48" s="963"/>
      <c r="T48" s="961" t="s">
        <v>16</v>
      </c>
      <c r="U48" s="963"/>
      <c r="V48" s="998" t="s">
        <v>15</v>
      </c>
      <c r="W48" s="999"/>
      <c r="X48" s="998" t="s">
        <v>16</v>
      </c>
      <c r="Y48" s="999"/>
      <c r="Z48" s="998" t="s">
        <v>15</v>
      </c>
      <c r="AA48" s="999"/>
      <c r="AB48" s="998" t="s">
        <v>16</v>
      </c>
      <c r="AC48" s="999"/>
      <c r="AD48" s="998" t="s">
        <v>15</v>
      </c>
      <c r="AE48" s="999"/>
      <c r="AF48" s="998" t="s">
        <v>16</v>
      </c>
      <c r="AG48" s="999"/>
      <c r="AH48" s="990"/>
      <c r="AI48" s="996"/>
      <c r="AJ48" s="996"/>
      <c r="AK48" s="996"/>
    </row>
    <row r="49" spans="1:37" ht="16.5" thickBot="1" x14ac:dyDescent="0.3">
      <c r="A49" s="954"/>
      <c r="B49" s="957"/>
      <c r="C49" s="960"/>
      <c r="D49" s="960"/>
      <c r="E49" s="957"/>
      <c r="F49" s="42" t="s">
        <v>17</v>
      </c>
      <c r="G49" s="43" t="s">
        <v>18</v>
      </c>
      <c r="H49" s="44" t="s">
        <v>19</v>
      </c>
      <c r="I49" s="42" t="s">
        <v>17</v>
      </c>
      <c r="J49" s="43" t="s">
        <v>18</v>
      </c>
      <c r="K49" s="44" t="s">
        <v>19</v>
      </c>
      <c r="L49" s="42" t="s">
        <v>17</v>
      </c>
      <c r="M49" s="43" t="s">
        <v>18</v>
      </c>
      <c r="N49" s="44" t="s">
        <v>19</v>
      </c>
      <c r="O49" s="42" t="s">
        <v>17</v>
      </c>
      <c r="P49" s="43" t="s">
        <v>18</v>
      </c>
      <c r="Q49" s="44" t="s">
        <v>19</v>
      </c>
      <c r="R49" s="45">
        <v>1000.4166666666666</v>
      </c>
      <c r="S49" s="45">
        <v>1000.7916666666666</v>
      </c>
      <c r="T49" s="45">
        <v>1000.4166666666666</v>
      </c>
      <c r="U49" s="45">
        <v>1000.7916666666666</v>
      </c>
      <c r="V49" s="46">
        <v>1000.4166666666666</v>
      </c>
      <c r="W49" s="46">
        <v>1000.7916666666666</v>
      </c>
      <c r="X49" s="47">
        <v>1000.4166666666666</v>
      </c>
      <c r="Y49" s="48">
        <v>1000.7916666666666</v>
      </c>
      <c r="Z49" s="46">
        <v>1000.4166666666666</v>
      </c>
      <c r="AA49" s="46">
        <v>1000.7916666666666</v>
      </c>
      <c r="AB49" s="46">
        <v>1000.4166666666666</v>
      </c>
      <c r="AC49" s="46">
        <v>1000.7916666666666</v>
      </c>
      <c r="AD49" s="46">
        <v>1000.4166666666666</v>
      </c>
      <c r="AE49" s="46">
        <v>1000.7916666666666</v>
      </c>
      <c r="AF49" s="46">
        <v>1000.4166666666666</v>
      </c>
      <c r="AG49" s="49">
        <v>1000.7916666666666</v>
      </c>
      <c r="AH49" s="991"/>
      <c r="AI49" s="997"/>
      <c r="AJ49" s="997"/>
      <c r="AK49" s="997"/>
    </row>
    <row r="50" spans="1:37" ht="18.75" x14ac:dyDescent="0.25">
      <c r="A50" s="1017">
        <v>1</v>
      </c>
      <c r="B50" s="1018" t="s">
        <v>20</v>
      </c>
      <c r="C50" s="1018" t="s">
        <v>87</v>
      </c>
      <c r="D50" s="944">
        <f>160*0.9</f>
        <v>144</v>
      </c>
      <c r="E50" s="81" t="s">
        <v>171</v>
      </c>
      <c r="F50" s="494">
        <v>4.5</v>
      </c>
      <c r="G50" s="494">
        <v>0</v>
      </c>
      <c r="H50" s="494">
        <v>2</v>
      </c>
      <c r="I50" s="494">
        <v>6</v>
      </c>
      <c r="J50" s="494">
        <v>4</v>
      </c>
      <c r="K50" s="494">
        <v>2</v>
      </c>
      <c r="L50" s="81">
        <v>8</v>
      </c>
      <c r="M50" s="81">
        <v>2</v>
      </c>
      <c r="N50" s="81">
        <v>13</v>
      </c>
      <c r="O50" s="81">
        <v>13</v>
      </c>
      <c r="P50" s="81">
        <v>2</v>
      </c>
      <c r="Q50" s="81">
        <v>9</v>
      </c>
      <c r="R50" s="103">
        <v>223</v>
      </c>
      <c r="S50" s="82">
        <v>230</v>
      </c>
      <c r="T50" s="103">
        <v>223</v>
      </c>
      <c r="U50" s="103">
        <v>230</v>
      </c>
      <c r="V50" s="90">
        <f>IF(AND(F50=0,G50=0,H50=0),0,IF(AND(F50=0,G50=0),H50,IF(AND(F50=0,H50=0),G50,IF(AND(G50=0,H50=0),F50,IF(F50=0,(G50+H50)/2,IF(G50=0,(F50+H50)/2,IF(H50=0,(F50+G50)/2,(F50+G50+H50)/3)))))))</f>
        <v>3.25</v>
      </c>
      <c r="W50" s="90">
        <f>IF(AND(I50=0,J50=0,K50=0),0,IF(AND(I50=0,J50=0),K50,IF(AND(I50=0,K50=0),J50,IF(AND(J50=0,K50=0),I50,IF(I50=0,(J50+K50)/2,IF(J50=0,(I50+K50)/2,IF(K50=0,(I50+J50)/2,(I50+J50+K50)/3)))))))</f>
        <v>4</v>
      </c>
      <c r="X50" s="90">
        <f>IF(AND(L50=0,M50=0,N50=0),0,IF(AND(L50=0,M50=0),N50,IF(AND(L50=0,N50=0),M50,IF(AND(M50=0,N50=0),L50,IF(L50=0,(M50+N50)/2,IF(M50=0,(L50+N50)/2,IF(N50=0,(L50+M50)/2,(L50+M50+N50)/3)))))))</f>
        <v>7.666666666666667</v>
      </c>
      <c r="Y50" s="91">
        <f t="shared" ref="Y50:Y64" si="25">IF(AND(O50=0,P50=0,Q50=0),0,IF(AND(O50=0,P50=0),Q50,IF(AND(O50=0,Q50=0),P50,IF(AND(P50=0,Q50=0),O50,IF(O50=0,(P50+Q50)/2,IF(P50=0,(O50+Q50)/2,IF(Q50=0,(O50+P50)/2,(O50+P50+Q50)/3)))))))</f>
        <v>8</v>
      </c>
      <c r="Z50" s="783">
        <f>SUM(V50:V53)</f>
        <v>25.916666666666668</v>
      </c>
      <c r="AA50" s="747">
        <f>SUM(W50:W53)</f>
        <v>20.666666666666668</v>
      </c>
      <c r="AB50" s="747">
        <f>SUM(X50:X53)</f>
        <v>43.333333333333329</v>
      </c>
      <c r="AC50" s="747">
        <f>SUM(Y50:Y53)</f>
        <v>47.333333333333336</v>
      </c>
      <c r="AD50" s="747">
        <f>Z50*0.38*0.9*SQRT(3)</f>
        <v>15.352032332886747</v>
      </c>
      <c r="AE50" s="747">
        <f t="shared" ref="AE50:AG50" si="26">AA50*0.38*0.9*SQRT(3)</f>
        <v>12.242135107896825</v>
      </c>
      <c r="AF50" s="747">
        <f t="shared" si="26"/>
        <v>25.668992968170759</v>
      </c>
      <c r="AG50" s="747">
        <f t="shared" si="26"/>
        <v>28.038438472924987</v>
      </c>
      <c r="AH50" s="747">
        <f>MAX(Z50:AC53)</f>
        <v>47.333333333333336</v>
      </c>
      <c r="AI50" s="1232">
        <f>AH50*0.38*0.9*SQRT(3)</f>
        <v>28.038438472924987</v>
      </c>
      <c r="AJ50" s="1232">
        <f>D50-AI50</f>
        <v>115.96156152707502</v>
      </c>
      <c r="AK50" s="1232">
        <f>(D50-AJ50)/D50*100</f>
        <v>19.471137828420126</v>
      </c>
    </row>
    <row r="51" spans="1:37" ht="18.75" x14ac:dyDescent="0.25">
      <c r="A51" s="1012"/>
      <c r="B51" s="1015"/>
      <c r="C51" s="1015"/>
      <c r="D51" s="950"/>
      <c r="E51" s="53" t="s">
        <v>172</v>
      </c>
      <c r="F51" s="470">
        <v>35</v>
      </c>
      <c r="G51" s="470">
        <v>18</v>
      </c>
      <c r="H51" s="470">
        <v>15</v>
      </c>
      <c r="I51" s="470">
        <v>25</v>
      </c>
      <c r="J51" s="470">
        <v>15</v>
      </c>
      <c r="K51" s="470">
        <v>10</v>
      </c>
      <c r="L51" s="53">
        <v>32</v>
      </c>
      <c r="M51" s="53">
        <v>59</v>
      </c>
      <c r="N51" s="53">
        <v>16</v>
      </c>
      <c r="O51" s="53">
        <v>45</v>
      </c>
      <c r="P51" s="53">
        <v>33</v>
      </c>
      <c r="Q51" s="53">
        <v>33</v>
      </c>
      <c r="R51" s="58">
        <v>223</v>
      </c>
      <c r="S51" s="58">
        <v>230</v>
      </c>
      <c r="T51" s="58">
        <v>223</v>
      </c>
      <c r="U51" s="58">
        <v>230</v>
      </c>
      <c r="V51" s="66">
        <f>IF(AND(F51=0,G51=0,H51=0),0,IF(AND(F51=0,G51=0),H51,IF(AND(F51=0,H51=0),G51,IF(AND(G51=0,H51=0),F51,IF(F51=0,(G51+H51)/2,IF(G51=0,(F51+H51)/2,IF(H51=0,(F51+G51)/2,(F51+G51+H51)/3)))))))</f>
        <v>22.666666666666668</v>
      </c>
      <c r="W51" s="66">
        <f>IF(AND(I51=0,J51=0,K51=0),0,IF(AND(I51=0,J51=0),K51,IF(AND(I51=0,K51=0),J51,IF(AND(J51=0,K51=0),I51,IF(I51=0,(J51+K51)/2,IF(J51=0,(I51+K51)/2,IF(K51=0,(I51+J51)/2,(I51+J51+K51)/3)))))))</f>
        <v>16.666666666666668</v>
      </c>
      <c r="X51" s="66">
        <f>IF(AND(L51=0,M51=0,N51=0),0,IF(AND(L51=0,M51=0),N51,IF(AND(L51=0,N51=0),M51,IF(AND(M51=0,N51=0),L51,IF(L51=0,(M51+N51)/2,IF(M51=0,(L51+N51)/2,IF(N51=0,(L51+M51)/2,(L51+M51+N51)/3)))))))</f>
        <v>35.666666666666664</v>
      </c>
      <c r="Y51" s="67">
        <f t="shared" si="25"/>
        <v>37</v>
      </c>
      <c r="Z51" s="784"/>
      <c r="AA51" s="748"/>
      <c r="AB51" s="748"/>
      <c r="AC51" s="748"/>
      <c r="AD51" s="748"/>
      <c r="AE51" s="748"/>
      <c r="AF51" s="748"/>
      <c r="AG51" s="748"/>
      <c r="AH51" s="748"/>
      <c r="AI51" s="1233"/>
      <c r="AJ51" s="1233"/>
      <c r="AK51" s="1233"/>
    </row>
    <row r="52" spans="1:37" ht="18.75" x14ac:dyDescent="0.25">
      <c r="A52" s="1012"/>
      <c r="B52" s="1015"/>
      <c r="C52" s="1015"/>
      <c r="D52" s="950"/>
      <c r="E52" s="57" t="s">
        <v>173</v>
      </c>
      <c r="F52" s="502">
        <v>0</v>
      </c>
      <c r="G52" s="502">
        <v>0</v>
      </c>
      <c r="H52" s="502">
        <v>0</v>
      </c>
      <c r="I52" s="502">
        <v>0</v>
      </c>
      <c r="J52" s="502">
        <v>0</v>
      </c>
      <c r="K52" s="502">
        <v>0</v>
      </c>
      <c r="L52" s="57">
        <v>0</v>
      </c>
      <c r="M52" s="57">
        <v>0</v>
      </c>
      <c r="N52" s="57">
        <v>0</v>
      </c>
      <c r="O52" s="57">
        <v>5</v>
      </c>
      <c r="P52" s="57">
        <v>1</v>
      </c>
      <c r="Q52" s="57">
        <v>1</v>
      </c>
      <c r="R52" s="58">
        <v>223</v>
      </c>
      <c r="S52" s="58">
        <v>230</v>
      </c>
      <c r="T52" s="72">
        <v>223</v>
      </c>
      <c r="U52" s="72">
        <v>230</v>
      </c>
      <c r="V52" s="66">
        <f>IF(AND(F52=0,G52=0,H52=0),0,IF(AND(F52=0,G52=0),H52,IF(AND(F52=0,H52=0),G52,IF(AND(G52=0,H52=0),F52,IF(F52=0,(G52+H52)/2,IF(G52=0,(F52+H52)/2,IF(H52=0,(F52+G52)/2,(F52+G52+H52)/3)))))))</f>
        <v>0</v>
      </c>
      <c r="W52" s="66">
        <f>IF(AND(I52=0,J52=0,K52=0),0,IF(AND(I52=0,J52=0),K52,IF(AND(I52=0,K52=0),J52,IF(AND(J52=0,K52=0),I52,IF(I52=0,(J52+K52)/2,IF(J52=0,(I52+K52)/2,IF(K52=0,(I52+J52)/2,(I52+J52+K52)/3)))))))</f>
        <v>0</v>
      </c>
      <c r="X52" s="66">
        <f>IF(AND(L52=0,M52=0,N52=0),0,IF(AND(L52=0,M52=0),N52,IF(AND(L52=0,N52=0),M52,IF(AND(M52=0,N52=0),L52,IF(L52=0,(M52+N52)/2,IF(M52=0,(L52+N52)/2,IF(N52=0,(L52+M52)/2,(L52+M52+N52)/3)))))))</f>
        <v>0</v>
      </c>
      <c r="Y52" s="67">
        <f t="shared" si="25"/>
        <v>2.3333333333333335</v>
      </c>
      <c r="Z52" s="784"/>
      <c r="AA52" s="748"/>
      <c r="AB52" s="748"/>
      <c r="AC52" s="748"/>
      <c r="AD52" s="748"/>
      <c r="AE52" s="748"/>
      <c r="AF52" s="748"/>
      <c r="AG52" s="748"/>
      <c r="AH52" s="748"/>
      <c r="AI52" s="1233"/>
      <c r="AJ52" s="1233"/>
      <c r="AK52" s="1233"/>
    </row>
    <row r="53" spans="1:37" ht="19.5" thickBot="1" x14ac:dyDescent="0.3">
      <c r="A53" s="1013"/>
      <c r="B53" s="1016"/>
      <c r="C53" s="1016"/>
      <c r="D53" s="945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4"/>
      <c r="S53" s="94"/>
      <c r="T53" s="94"/>
      <c r="U53" s="94"/>
      <c r="V53" s="70">
        <f>IF(AND(F53=0,G53=0,H53=0),0,IF(AND(F53=0,G53=0),H53,IF(AND(F53=0,H53=0),G53,IF(AND(G53=0,H53=0),F53,IF(F53=0,(G53+H53)/2,IF(G53=0,(F53+H53)/2,IF(H53=0,(F53+G53)/2,(F53+G53+H53)/3)))))))</f>
        <v>0</v>
      </c>
      <c r="W53" s="70">
        <f>IF(AND(I53=0,J53=0,K53=0),0,IF(AND(I53=0,J53=0),K53,IF(AND(I53=0,K53=0),J53,IF(AND(J53=0,K53=0),I53,IF(I53=0,(J53+K53)/2,IF(J53=0,(I53+K53)/2,IF(K53=0,(I53+J53)/2,(I53+J53+K53)/3)))))))</f>
        <v>0</v>
      </c>
      <c r="X53" s="70">
        <f>IF(AND(L53=0,M53=0,N53=0),0,IF(AND(L53=0,M53=0),N53,IF(AND(L53=0,N53=0),M53,IF(AND(M53=0,N53=0),L53,IF(L53=0,(M53+N53)/2,IF(M53=0,(L53+N53)/2,IF(N53=0,(L53+M53)/2,(L53+M53+N53)/3)))))))</f>
        <v>0</v>
      </c>
      <c r="Y53" s="71">
        <f t="shared" si="25"/>
        <v>0</v>
      </c>
      <c r="Z53" s="785"/>
      <c r="AA53" s="749"/>
      <c r="AB53" s="749"/>
      <c r="AC53" s="749"/>
      <c r="AD53" s="749"/>
      <c r="AE53" s="749"/>
      <c r="AF53" s="749"/>
      <c r="AG53" s="749"/>
      <c r="AH53" s="749"/>
      <c r="AI53" s="1234"/>
      <c r="AJ53" s="1234"/>
      <c r="AK53" s="1234"/>
    </row>
    <row r="54" spans="1:37" ht="18.75" x14ac:dyDescent="0.25">
      <c r="A54" s="1017">
        <v>2</v>
      </c>
      <c r="B54" s="1018" t="s">
        <v>24</v>
      </c>
      <c r="C54" s="944" t="s">
        <v>87</v>
      </c>
      <c r="D54" s="944">
        <f>160*0.9</f>
        <v>144</v>
      </c>
      <c r="E54" s="81" t="s">
        <v>174</v>
      </c>
      <c r="F54" s="494">
        <v>16</v>
      </c>
      <c r="G54" s="494">
        <v>0</v>
      </c>
      <c r="H54" s="494">
        <v>2</v>
      </c>
      <c r="I54" s="494">
        <v>8.5</v>
      </c>
      <c r="J54" s="494">
        <v>2</v>
      </c>
      <c r="K54" s="494">
        <v>3</v>
      </c>
      <c r="L54" s="57">
        <v>4</v>
      </c>
      <c r="M54" s="57">
        <v>3</v>
      </c>
      <c r="N54" s="57">
        <v>6</v>
      </c>
      <c r="O54" s="81">
        <v>4</v>
      </c>
      <c r="P54" s="81">
        <v>2</v>
      </c>
      <c r="Q54" s="81">
        <v>9</v>
      </c>
      <c r="R54" s="50">
        <v>238</v>
      </c>
      <c r="S54" s="50">
        <v>238</v>
      </c>
      <c r="T54" s="50">
        <v>238</v>
      </c>
      <c r="U54" s="50">
        <v>238</v>
      </c>
      <c r="V54" s="90">
        <f t="shared" ref="V54:W64" si="27">IF(AND(F54=0,G54=0,H54=0),0,IF(AND(F54=0,G54=0),H54,IF(AND(F54=0,H54=0),G54,IF(AND(G54=0,H54=0),F54,IF(F54=0,(G54+H54)/2,IF(G54=0,(F54+H54)/2,IF(H54=0,(F54+G54)/2,(F54+G54+H54)/3)))))))</f>
        <v>9</v>
      </c>
      <c r="W54" s="90">
        <f t="shared" ref="W54:W55" si="28">IF(AND(I54=0,J54=0,K54=0),0,IF(AND(I54=0,J54=0),K54,IF(AND(I54=0,K54=0),J54,IF(AND(J54=0,K54=0),I54,IF(I54=0,(J54+K54)/2,IF(J54=0,(I54+K54)/2,IF(K54=0,(I54+J54)/2,(I54+J54+K54)/3)))))))</f>
        <v>4.5</v>
      </c>
      <c r="X54" s="90">
        <f t="shared" ref="X54:X64" si="29">IF(AND(L54=0,M54=0,N54=0),0,IF(AND(L54=0,M54=0),N54,IF(AND(L54=0,N54=0),M54,IF(AND(M54=0,N54=0),L54,IF(L54=0,(M54+N54)/2,IF(M54=0,(L54+N54)/2,IF(N54=0,(L54+M54)/2,(L54+M54+N54)/3)))))))</f>
        <v>4.333333333333333</v>
      </c>
      <c r="Y54" s="91">
        <f t="shared" si="25"/>
        <v>5</v>
      </c>
      <c r="Z54" s="783">
        <f>SUM(V54:V57)</f>
        <v>88.666666666666657</v>
      </c>
      <c r="AA54" s="747">
        <f>SUM(W54:W57)</f>
        <v>79.166666666666671</v>
      </c>
      <c r="AB54" s="747">
        <f>SUM(X54:X57)</f>
        <v>71.333333333333343</v>
      </c>
      <c r="AC54" s="747">
        <f>SUM(Y54:Y57)</f>
        <v>53.666666666666664</v>
      </c>
      <c r="AD54" s="747">
        <f t="shared" ref="AD54:AG54" si="30">Z54*0.38*0.9*SQRT(3)</f>
        <v>52.522708688718623</v>
      </c>
      <c r="AE54" s="747">
        <f t="shared" si="30"/>
        <v>46.895275614927357</v>
      </c>
      <c r="AF54" s="747">
        <f t="shared" si="30"/>
        <v>42.255111501450337</v>
      </c>
      <c r="AG54" s="747">
        <f t="shared" si="30"/>
        <v>31.790060522119177</v>
      </c>
      <c r="AH54" s="747">
        <f>MAX(Z54:AC57)</f>
        <v>88.666666666666657</v>
      </c>
      <c r="AI54" s="1232">
        <f t="shared" ref="AI54" si="31">AH54*0.38*0.9*SQRT(3)</f>
        <v>52.522708688718623</v>
      </c>
      <c r="AJ54" s="1232">
        <f>D54-AI54</f>
        <v>91.477291311281377</v>
      </c>
      <c r="AK54" s="1232">
        <f>(D54-AJ54)/D54*100</f>
        <v>36.474103256054605</v>
      </c>
    </row>
    <row r="55" spans="1:37" ht="18.75" x14ac:dyDescent="0.25">
      <c r="A55" s="1012"/>
      <c r="B55" s="1015"/>
      <c r="C55" s="950"/>
      <c r="D55" s="950"/>
      <c r="E55" s="74" t="s">
        <v>175</v>
      </c>
      <c r="F55" s="544">
        <v>22</v>
      </c>
      <c r="G55" s="544">
        <v>10</v>
      </c>
      <c r="H55" s="544">
        <v>41</v>
      </c>
      <c r="I55" s="544">
        <v>20</v>
      </c>
      <c r="J55" s="544">
        <v>8</v>
      </c>
      <c r="K55" s="544">
        <v>2</v>
      </c>
      <c r="L55" s="74">
        <v>36</v>
      </c>
      <c r="M55" s="74">
        <v>20</v>
      </c>
      <c r="N55" s="74">
        <v>44</v>
      </c>
      <c r="O55" s="74">
        <v>21</v>
      </c>
      <c r="P55" s="74">
        <v>11</v>
      </c>
      <c r="Q55" s="74">
        <v>26</v>
      </c>
      <c r="R55" s="57">
        <v>238</v>
      </c>
      <c r="S55" s="57">
        <v>238</v>
      </c>
      <c r="T55" s="57">
        <v>238</v>
      </c>
      <c r="U55" s="57">
        <v>238</v>
      </c>
      <c r="V55" s="97">
        <f t="shared" si="27"/>
        <v>24.333333333333332</v>
      </c>
      <c r="W55" s="97">
        <f t="shared" si="28"/>
        <v>10</v>
      </c>
      <c r="X55" s="97">
        <f t="shared" si="29"/>
        <v>33.333333333333336</v>
      </c>
      <c r="Y55" s="98">
        <f t="shared" si="25"/>
        <v>19.333333333333332</v>
      </c>
      <c r="Z55" s="784"/>
      <c r="AA55" s="748"/>
      <c r="AB55" s="748"/>
      <c r="AC55" s="748"/>
      <c r="AD55" s="748"/>
      <c r="AE55" s="748"/>
      <c r="AF55" s="748"/>
      <c r="AG55" s="748"/>
      <c r="AH55" s="748"/>
      <c r="AI55" s="1233"/>
      <c r="AJ55" s="1233"/>
      <c r="AK55" s="1233"/>
    </row>
    <row r="56" spans="1:37" ht="18.75" x14ac:dyDescent="0.25">
      <c r="A56" s="1301"/>
      <c r="B56" s="1302"/>
      <c r="C56" s="950"/>
      <c r="D56" s="950"/>
      <c r="E56" s="57" t="s">
        <v>176</v>
      </c>
      <c r="F56" s="502">
        <v>0</v>
      </c>
      <c r="G56" s="502">
        <v>0</v>
      </c>
      <c r="H56" s="502">
        <v>0</v>
      </c>
      <c r="I56" s="502">
        <v>0</v>
      </c>
      <c r="J56" s="502">
        <v>0</v>
      </c>
      <c r="K56" s="502">
        <v>0</v>
      </c>
      <c r="L56" s="57">
        <v>0</v>
      </c>
      <c r="M56" s="57">
        <v>0</v>
      </c>
      <c r="N56" s="57">
        <v>0</v>
      </c>
      <c r="O56" s="57">
        <v>0</v>
      </c>
      <c r="P56" s="57">
        <v>3</v>
      </c>
      <c r="Q56" s="57">
        <v>3</v>
      </c>
      <c r="R56" s="57">
        <v>238</v>
      </c>
      <c r="S56" s="57">
        <v>238</v>
      </c>
      <c r="T56" s="57">
        <v>238</v>
      </c>
      <c r="U56" s="57">
        <v>238</v>
      </c>
      <c r="V56" s="66">
        <f t="shared" si="27"/>
        <v>0</v>
      </c>
      <c r="W56" s="66">
        <f t="shared" si="27"/>
        <v>0</v>
      </c>
      <c r="X56" s="66">
        <f t="shared" si="29"/>
        <v>0</v>
      </c>
      <c r="Y56" s="67">
        <f t="shared" si="25"/>
        <v>3</v>
      </c>
      <c r="Z56" s="802"/>
      <c r="AA56" s="803"/>
      <c r="AB56" s="803"/>
      <c r="AC56" s="803"/>
      <c r="AD56" s="803"/>
      <c r="AE56" s="803"/>
      <c r="AF56" s="803"/>
      <c r="AG56" s="803"/>
      <c r="AH56" s="803"/>
      <c r="AI56" s="1294"/>
      <c r="AJ56" s="1294"/>
      <c r="AK56" s="1233"/>
    </row>
    <row r="57" spans="1:37" ht="19.5" thickBot="1" x14ac:dyDescent="0.3">
      <c r="A57" s="1013"/>
      <c r="B57" s="1016"/>
      <c r="C57" s="945"/>
      <c r="D57" s="945"/>
      <c r="E57" s="104" t="s">
        <v>177</v>
      </c>
      <c r="F57" s="549">
        <f t="shared" ref="F57:K57" si="32">F58+F59+F60+F61+F62+F63+F64</f>
        <v>40</v>
      </c>
      <c r="G57" s="549">
        <f t="shared" si="32"/>
        <v>56</v>
      </c>
      <c r="H57" s="549">
        <f t="shared" si="32"/>
        <v>70</v>
      </c>
      <c r="I57" s="549">
        <f t="shared" si="32"/>
        <v>68</v>
      </c>
      <c r="J57" s="549">
        <f t="shared" si="32"/>
        <v>31</v>
      </c>
      <c r="K57" s="549">
        <f t="shared" si="32"/>
        <v>43</v>
      </c>
      <c r="L57" s="104">
        <v>20</v>
      </c>
      <c r="M57" s="104">
        <v>63</v>
      </c>
      <c r="N57" s="104">
        <v>18</v>
      </c>
      <c r="O57" s="104">
        <v>25</v>
      </c>
      <c r="P57" s="104">
        <v>16</v>
      </c>
      <c r="Q57" s="104">
        <v>38</v>
      </c>
      <c r="R57" s="57">
        <v>228</v>
      </c>
      <c r="S57" s="57">
        <v>238</v>
      </c>
      <c r="T57" s="57">
        <v>228</v>
      </c>
      <c r="U57" s="57">
        <v>238</v>
      </c>
      <c r="V57" s="105">
        <f t="shared" si="27"/>
        <v>55.333333333333336</v>
      </c>
      <c r="W57" s="105">
        <f t="shared" si="27"/>
        <v>64.666666666666671</v>
      </c>
      <c r="X57" s="105">
        <f t="shared" si="29"/>
        <v>33.666666666666664</v>
      </c>
      <c r="Y57" s="106">
        <f t="shared" si="25"/>
        <v>26.333333333333332</v>
      </c>
      <c r="Z57" s="785"/>
      <c r="AA57" s="749"/>
      <c r="AB57" s="749"/>
      <c r="AC57" s="749"/>
      <c r="AD57" s="749"/>
      <c r="AE57" s="749"/>
      <c r="AF57" s="749"/>
      <c r="AG57" s="749"/>
      <c r="AH57" s="749"/>
      <c r="AI57" s="1234"/>
      <c r="AJ57" s="1234"/>
      <c r="AK57" s="1234"/>
    </row>
    <row r="58" spans="1:37" ht="18.75" x14ac:dyDescent="0.25">
      <c r="A58" s="1017">
        <v>3</v>
      </c>
      <c r="B58" s="1018" t="s">
        <v>178</v>
      </c>
      <c r="C58" s="944"/>
      <c r="D58" s="944"/>
      <c r="E58" s="74" t="s">
        <v>179</v>
      </c>
      <c r="F58" s="470">
        <v>1</v>
      </c>
      <c r="G58" s="470">
        <v>2</v>
      </c>
      <c r="H58" s="470">
        <v>11</v>
      </c>
      <c r="I58" s="470">
        <v>12</v>
      </c>
      <c r="J58" s="470">
        <v>3</v>
      </c>
      <c r="K58" s="470">
        <v>5</v>
      </c>
      <c r="L58" s="53">
        <v>2</v>
      </c>
      <c r="M58" s="53">
        <v>1</v>
      </c>
      <c r="N58" s="53">
        <v>7</v>
      </c>
      <c r="O58" s="53">
        <v>11</v>
      </c>
      <c r="P58" s="53">
        <v>1</v>
      </c>
      <c r="Q58" s="53">
        <v>7</v>
      </c>
      <c r="R58" s="57">
        <v>228</v>
      </c>
      <c r="S58" s="57">
        <v>228</v>
      </c>
      <c r="T58" s="57">
        <v>228</v>
      </c>
      <c r="U58" s="57">
        <v>228</v>
      </c>
      <c r="V58" s="66">
        <f t="shared" si="27"/>
        <v>4.666666666666667</v>
      </c>
      <c r="W58" s="66">
        <f t="shared" ref="W58" si="33">IF(AND(I58=0,J58=0,K58=0),0,IF(AND(I58=0,J58=0),K58,IF(AND(I58=0,K58=0),J58,IF(AND(J58=0,K58=0),I58,IF(I58=0,(J58+K58)/2,IF(J58=0,(I58+K58)/2,IF(K58=0,(I58+J58)/2,(I58+J58+K58)/3)))))))</f>
        <v>6.666666666666667</v>
      </c>
      <c r="X58" s="66">
        <f t="shared" si="29"/>
        <v>3.3333333333333335</v>
      </c>
      <c r="Y58" s="67">
        <f t="shared" si="25"/>
        <v>6.333333333333333</v>
      </c>
      <c r="Z58" s="784"/>
      <c r="AA58" s="748"/>
      <c r="AB58" s="748"/>
      <c r="AC58" s="748"/>
      <c r="AD58" s="748"/>
      <c r="AE58" s="748"/>
      <c r="AF58" s="748"/>
      <c r="AG58" s="748"/>
      <c r="AH58" s="748"/>
      <c r="AI58" s="1233"/>
      <c r="AJ58" s="1232"/>
      <c r="AK58" s="1233"/>
    </row>
    <row r="59" spans="1:37" ht="18.75" x14ac:dyDescent="0.25">
      <c r="A59" s="1012"/>
      <c r="B59" s="1015"/>
      <c r="C59" s="950"/>
      <c r="D59" s="950"/>
      <c r="E59" s="53" t="s">
        <v>180</v>
      </c>
      <c r="F59" s="544">
        <v>0</v>
      </c>
      <c r="G59" s="544">
        <v>4</v>
      </c>
      <c r="H59" s="544">
        <v>0</v>
      </c>
      <c r="I59" s="544">
        <v>0</v>
      </c>
      <c r="J59" s="544">
        <v>4</v>
      </c>
      <c r="K59" s="544">
        <v>0</v>
      </c>
      <c r="L59" s="74">
        <v>0</v>
      </c>
      <c r="M59" s="74">
        <v>10</v>
      </c>
      <c r="N59" s="74">
        <v>0</v>
      </c>
      <c r="O59" s="74">
        <v>8</v>
      </c>
      <c r="P59" s="74">
        <v>10</v>
      </c>
      <c r="Q59" s="74">
        <v>1</v>
      </c>
      <c r="R59" s="57">
        <v>228</v>
      </c>
      <c r="S59" s="57">
        <v>228</v>
      </c>
      <c r="T59" s="57">
        <v>228</v>
      </c>
      <c r="U59" s="57">
        <v>228</v>
      </c>
      <c r="V59" s="97">
        <f t="shared" si="27"/>
        <v>4</v>
      </c>
      <c r="W59" s="97"/>
      <c r="X59" s="97">
        <f t="shared" si="29"/>
        <v>10</v>
      </c>
      <c r="Y59" s="98">
        <f t="shared" si="25"/>
        <v>6.333333333333333</v>
      </c>
      <c r="Z59" s="802"/>
      <c r="AA59" s="803"/>
      <c r="AB59" s="803"/>
      <c r="AC59" s="803"/>
      <c r="AD59" s="803"/>
      <c r="AE59" s="803"/>
      <c r="AF59" s="803"/>
      <c r="AG59" s="803"/>
      <c r="AH59" s="803"/>
      <c r="AI59" s="1294"/>
      <c r="AJ59" s="1233"/>
      <c r="AK59" s="1294"/>
    </row>
    <row r="60" spans="1:37" ht="19.5" thickBot="1" x14ac:dyDescent="0.3">
      <c r="A60" s="1013"/>
      <c r="B60" s="1016"/>
      <c r="C60" s="945"/>
      <c r="D60" s="945"/>
      <c r="E60" s="53" t="s">
        <v>181</v>
      </c>
      <c r="F60" s="544">
        <v>15</v>
      </c>
      <c r="G60" s="544">
        <v>16</v>
      </c>
      <c r="H60" s="544">
        <v>8</v>
      </c>
      <c r="I60" s="544">
        <v>27</v>
      </c>
      <c r="J60" s="544">
        <v>4</v>
      </c>
      <c r="K60" s="544">
        <v>6</v>
      </c>
      <c r="L60" s="59">
        <v>18</v>
      </c>
      <c r="M60" s="59">
        <v>52</v>
      </c>
      <c r="N60" s="59">
        <v>11</v>
      </c>
      <c r="O60" s="74">
        <v>18</v>
      </c>
      <c r="P60" s="74">
        <v>25</v>
      </c>
      <c r="Q60" s="74">
        <v>13</v>
      </c>
      <c r="R60" s="93">
        <v>228</v>
      </c>
      <c r="S60" s="93">
        <v>228</v>
      </c>
      <c r="T60" s="93">
        <v>228</v>
      </c>
      <c r="U60" s="93">
        <v>228</v>
      </c>
      <c r="V60" s="97">
        <f t="shared" si="27"/>
        <v>13</v>
      </c>
      <c r="W60" s="97"/>
      <c r="X60" s="97">
        <f t="shared" si="29"/>
        <v>27</v>
      </c>
      <c r="Y60" s="98">
        <f t="shared" si="25"/>
        <v>18.666666666666668</v>
      </c>
      <c r="Z60" s="802"/>
      <c r="AA60" s="803"/>
      <c r="AB60" s="803"/>
      <c r="AC60" s="803"/>
      <c r="AD60" s="803"/>
      <c r="AE60" s="803"/>
      <c r="AF60" s="803"/>
      <c r="AG60" s="803"/>
      <c r="AH60" s="803"/>
      <c r="AI60" s="1294"/>
      <c r="AJ60" s="1234"/>
      <c r="AK60" s="1294"/>
    </row>
    <row r="61" spans="1:37" ht="18.75" x14ac:dyDescent="0.25">
      <c r="A61" s="1017">
        <v>4</v>
      </c>
      <c r="B61" s="1018" t="s">
        <v>28</v>
      </c>
      <c r="C61" s="944" t="s">
        <v>87</v>
      </c>
      <c r="D61" s="944">
        <f>160*0.9</f>
        <v>144</v>
      </c>
      <c r="E61" s="81" t="s">
        <v>182</v>
      </c>
      <c r="F61" s="494">
        <v>2</v>
      </c>
      <c r="G61" s="494">
        <v>1</v>
      </c>
      <c r="H61" s="494">
        <v>0</v>
      </c>
      <c r="I61" s="494">
        <v>3</v>
      </c>
      <c r="J61" s="494">
        <v>2</v>
      </c>
      <c r="K61" s="494">
        <v>0</v>
      </c>
      <c r="L61" s="50">
        <v>6</v>
      </c>
      <c r="M61" s="50">
        <v>3</v>
      </c>
      <c r="N61" s="50">
        <v>2</v>
      </c>
      <c r="O61" s="81">
        <v>7</v>
      </c>
      <c r="P61" s="81">
        <v>11</v>
      </c>
      <c r="Q61" s="81">
        <v>5</v>
      </c>
      <c r="R61" s="50">
        <v>238</v>
      </c>
      <c r="S61" s="50">
        <v>238</v>
      </c>
      <c r="T61" s="50">
        <v>238</v>
      </c>
      <c r="U61" s="50">
        <v>238</v>
      </c>
      <c r="V61" s="90">
        <f t="shared" si="27"/>
        <v>1.5</v>
      </c>
      <c r="W61" s="90">
        <f t="shared" ref="W61:W62" si="34">IF(AND(I61=0,J61=0,K61=0),0,IF(AND(I61=0,J61=0),K61,IF(AND(I61=0,K61=0),J61,IF(AND(J61=0,K61=0),I61,IF(I61=0,(J61+K61)/2,IF(J61=0,(I61+K61)/2,IF(K61=0,(I61+J61)/2,(I61+J61+K61)/3)))))))</f>
        <v>2.5</v>
      </c>
      <c r="X61" s="90">
        <f t="shared" si="29"/>
        <v>3.6666666666666665</v>
      </c>
      <c r="Y61" s="91">
        <f t="shared" si="25"/>
        <v>7.666666666666667</v>
      </c>
      <c r="Z61" s="783">
        <f>SUM(V61:V64)</f>
        <v>36.833333333333336</v>
      </c>
      <c r="AA61" s="747">
        <f>SUM(W61:W64)</f>
        <v>17.833333333333336</v>
      </c>
      <c r="AB61" s="747">
        <f>SUM(X61:X64)</f>
        <v>37</v>
      </c>
      <c r="AC61" s="747">
        <f>SUM(Y61:Y64)</f>
        <v>31</v>
      </c>
      <c r="AD61" s="747">
        <f t="shared" ref="AD61:AG61" si="35">Z61*0.38*0.9*SQRT(3)</f>
        <v>21.818644022945147</v>
      </c>
      <c r="AE61" s="747">
        <f t="shared" si="35"/>
        <v>10.563777875362584</v>
      </c>
      <c r="AF61" s="747">
        <f t="shared" si="35"/>
        <v>21.917370918976573</v>
      </c>
      <c r="AG61" s="747">
        <f t="shared" si="35"/>
        <v>18.363202661845236</v>
      </c>
      <c r="AH61" s="747">
        <f>MAX(Z61:AC64)</f>
        <v>37</v>
      </c>
      <c r="AI61" s="1232">
        <f t="shared" ref="AI61" si="36">AH61*0.38*0.9*SQRT(3)</f>
        <v>21.917370918976573</v>
      </c>
      <c r="AJ61" s="1232">
        <f>D61-AI61</f>
        <v>122.08262908102343</v>
      </c>
      <c r="AK61" s="1232">
        <f>(D61-AJ61)/D61*100</f>
        <v>15.22039647151151</v>
      </c>
    </row>
    <row r="62" spans="1:37" ht="18.75" x14ac:dyDescent="0.25">
      <c r="A62" s="1012"/>
      <c r="B62" s="1015"/>
      <c r="C62" s="950"/>
      <c r="D62" s="950"/>
      <c r="E62" s="53" t="s">
        <v>183</v>
      </c>
      <c r="F62" s="470">
        <v>2</v>
      </c>
      <c r="G62" s="470">
        <v>21</v>
      </c>
      <c r="H62" s="470">
        <v>27</v>
      </c>
      <c r="I62" s="470">
        <v>5</v>
      </c>
      <c r="J62" s="470">
        <v>16</v>
      </c>
      <c r="K62" s="470">
        <v>25</v>
      </c>
      <c r="L62" s="53">
        <v>13</v>
      </c>
      <c r="M62" s="53">
        <v>18</v>
      </c>
      <c r="N62" s="53">
        <v>16</v>
      </c>
      <c r="O62" s="53">
        <v>8</v>
      </c>
      <c r="P62" s="53">
        <v>9</v>
      </c>
      <c r="Q62" s="53">
        <v>20</v>
      </c>
      <c r="R62" s="57">
        <v>238</v>
      </c>
      <c r="S62" s="57">
        <v>238</v>
      </c>
      <c r="T62" s="57">
        <v>238</v>
      </c>
      <c r="U62" s="57">
        <v>238</v>
      </c>
      <c r="V62" s="66">
        <f t="shared" si="27"/>
        <v>16.666666666666668</v>
      </c>
      <c r="W62" s="66">
        <f t="shared" si="34"/>
        <v>15.333333333333334</v>
      </c>
      <c r="X62" s="66">
        <f t="shared" si="29"/>
        <v>15.666666666666666</v>
      </c>
      <c r="Y62" s="67">
        <f t="shared" si="25"/>
        <v>12.333333333333334</v>
      </c>
      <c r="Z62" s="784"/>
      <c r="AA62" s="748"/>
      <c r="AB62" s="748"/>
      <c r="AC62" s="748"/>
      <c r="AD62" s="748"/>
      <c r="AE62" s="748"/>
      <c r="AF62" s="748"/>
      <c r="AG62" s="748"/>
      <c r="AH62" s="748"/>
      <c r="AI62" s="1233"/>
      <c r="AJ62" s="1233"/>
      <c r="AK62" s="1233"/>
    </row>
    <row r="63" spans="1:37" ht="18.75" x14ac:dyDescent="0.25">
      <c r="A63" s="1301"/>
      <c r="B63" s="1302"/>
      <c r="C63" s="950"/>
      <c r="D63" s="950"/>
      <c r="E63" s="74" t="s">
        <v>184</v>
      </c>
      <c r="F63" s="544">
        <v>20</v>
      </c>
      <c r="G63" s="544">
        <v>12</v>
      </c>
      <c r="H63" s="544">
        <v>24</v>
      </c>
      <c r="I63" s="544">
        <v>21</v>
      </c>
      <c r="J63" s="544">
        <v>2</v>
      </c>
      <c r="K63" s="544">
        <v>7</v>
      </c>
      <c r="L63" s="74">
        <v>23</v>
      </c>
      <c r="M63" s="74">
        <v>10</v>
      </c>
      <c r="N63" s="74">
        <v>20</v>
      </c>
      <c r="O63" s="74">
        <v>16</v>
      </c>
      <c r="P63" s="74">
        <v>3</v>
      </c>
      <c r="Q63" s="74">
        <v>5</v>
      </c>
      <c r="R63" s="57">
        <v>238</v>
      </c>
      <c r="S63" s="57">
        <v>238</v>
      </c>
      <c r="T63" s="57">
        <v>238</v>
      </c>
      <c r="U63" s="57">
        <v>238</v>
      </c>
      <c r="V63" s="97">
        <f t="shared" si="27"/>
        <v>18.666666666666668</v>
      </c>
      <c r="W63" s="97"/>
      <c r="X63" s="97">
        <f t="shared" si="29"/>
        <v>17.666666666666668</v>
      </c>
      <c r="Y63" s="98">
        <f t="shared" si="25"/>
        <v>8</v>
      </c>
      <c r="Z63" s="802"/>
      <c r="AA63" s="803"/>
      <c r="AB63" s="803"/>
      <c r="AC63" s="803"/>
      <c r="AD63" s="803"/>
      <c r="AE63" s="803"/>
      <c r="AF63" s="803"/>
      <c r="AG63" s="803"/>
      <c r="AH63" s="803"/>
      <c r="AI63" s="1294"/>
      <c r="AJ63" s="1294"/>
      <c r="AK63" s="1233"/>
    </row>
    <row r="64" spans="1:37" ht="19.5" thickBot="1" x14ac:dyDescent="0.3">
      <c r="A64" s="1013"/>
      <c r="B64" s="1016"/>
      <c r="C64" s="945"/>
      <c r="D64" s="945"/>
      <c r="E64" s="93" t="s">
        <v>185</v>
      </c>
      <c r="F64" s="547">
        <v>0</v>
      </c>
      <c r="G64" s="547">
        <v>0</v>
      </c>
      <c r="H64" s="547">
        <v>0</v>
      </c>
      <c r="I64" s="547">
        <v>0</v>
      </c>
      <c r="J64" s="547">
        <v>0</v>
      </c>
      <c r="K64" s="547">
        <v>0</v>
      </c>
      <c r="L64" s="93">
        <v>0</v>
      </c>
      <c r="M64" s="93">
        <v>0</v>
      </c>
      <c r="N64" s="93">
        <v>0</v>
      </c>
      <c r="O64" s="93">
        <v>0</v>
      </c>
      <c r="P64" s="93">
        <v>5</v>
      </c>
      <c r="Q64" s="93">
        <v>1</v>
      </c>
      <c r="R64" s="93">
        <v>238</v>
      </c>
      <c r="S64" s="93">
        <v>238</v>
      </c>
      <c r="T64" s="93">
        <v>238</v>
      </c>
      <c r="U64" s="93">
        <v>238</v>
      </c>
      <c r="V64" s="70">
        <f t="shared" si="27"/>
        <v>0</v>
      </c>
      <c r="W64" s="70">
        <f t="shared" si="27"/>
        <v>0</v>
      </c>
      <c r="X64" s="70">
        <f t="shared" si="29"/>
        <v>0</v>
      </c>
      <c r="Y64" s="71">
        <f t="shared" si="25"/>
        <v>3</v>
      </c>
      <c r="Z64" s="785"/>
      <c r="AA64" s="749"/>
      <c r="AB64" s="749"/>
      <c r="AC64" s="749"/>
      <c r="AD64" s="749"/>
      <c r="AE64" s="749"/>
      <c r="AF64" s="749"/>
      <c r="AG64" s="749"/>
      <c r="AH64" s="749"/>
      <c r="AI64" s="1234"/>
      <c r="AJ64" s="1234"/>
      <c r="AK64" s="1234"/>
    </row>
    <row r="65" spans="1:37" ht="18.75" x14ac:dyDescent="0.25">
      <c r="A65" s="1017">
        <v>5</v>
      </c>
      <c r="B65" s="1018" t="s">
        <v>144</v>
      </c>
      <c r="C65" s="944" t="s">
        <v>92</v>
      </c>
      <c r="D65" s="944">
        <f>100*0.9</f>
        <v>90</v>
      </c>
      <c r="E65" s="81" t="s">
        <v>1005</v>
      </c>
      <c r="F65" s="81"/>
      <c r="G65" s="81"/>
      <c r="H65" s="81"/>
      <c r="I65" s="81"/>
      <c r="J65" s="81"/>
      <c r="K65" s="81"/>
      <c r="L65" s="383"/>
      <c r="M65" s="383"/>
      <c r="N65" s="383"/>
      <c r="O65" s="81"/>
      <c r="P65" s="81"/>
      <c r="Q65" s="81"/>
      <c r="R65" s="383">
        <v>238</v>
      </c>
      <c r="S65" s="383">
        <v>240</v>
      </c>
      <c r="T65" s="383">
        <v>238</v>
      </c>
      <c r="U65" s="383">
        <v>238</v>
      </c>
      <c r="V65" s="90">
        <f t="shared" ref="V65:V68" si="37">IF(AND(F65=0,G65=0,H65=0),0,IF(AND(F65=0,G65=0),H65,IF(AND(F65=0,H65=0),G65,IF(AND(G65=0,H65=0),F65,IF(F65=0,(G65+H65)/2,IF(G65=0,(F65+H65)/2,IF(H65=0,(F65+G65)/2,(F65+G65+H65)/3)))))))</f>
        <v>0</v>
      </c>
      <c r="W65" s="90">
        <f t="shared" ref="W65:W66" si="38">IF(AND(I65=0,J65=0,K65=0),0,IF(AND(I65=0,J65=0),K65,IF(AND(I65=0,K65=0),J65,IF(AND(J65=0,K65=0),I65,IF(I65=0,(J65+K65)/2,IF(J65=0,(I65+K65)/2,IF(K65=0,(I65+J65)/2,(I65+J65+K65)/3)))))))</f>
        <v>0</v>
      </c>
      <c r="X65" s="90">
        <f t="shared" ref="X65:X68" si="39">IF(AND(L65=0,M65=0,N65=0),0,IF(AND(L65=0,M65=0),N65,IF(AND(L65=0,N65=0),M65,IF(AND(M65=0,N65=0),L65,IF(L65=0,(M65+N65)/2,IF(M65=0,(L65+N65)/2,IF(N65=0,(L65+M65)/2,(L65+M65+N65)/3)))))))</f>
        <v>0</v>
      </c>
      <c r="Y65" s="379">
        <f t="shared" ref="Y65:Y68" si="40">IF(AND(O65=0,P65=0,Q65=0),0,IF(AND(O65=0,P65=0),Q65,IF(AND(O65=0,Q65=0),P65,IF(AND(P65=0,Q65=0),O65,IF(O65=0,(P65+Q65)/2,IF(P65=0,(O65+Q65)/2,IF(Q65=0,(O65+P65)/2,(O65+P65+Q65)/3)))))))</f>
        <v>0</v>
      </c>
      <c r="Z65" s="783">
        <f>SUM(V65:V68)</f>
        <v>0</v>
      </c>
      <c r="AA65" s="747">
        <f>SUM(W65:W68)</f>
        <v>0</v>
      </c>
      <c r="AB65" s="747">
        <f>SUM(X65:X68)</f>
        <v>0</v>
      </c>
      <c r="AC65" s="747">
        <f>SUM(Y65:Y68)</f>
        <v>0</v>
      </c>
      <c r="AD65" s="747">
        <f t="shared" ref="AD65" si="41">Z65*0.38*0.9*SQRT(3)</f>
        <v>0</v>
      </c>
      <c r="AE65" s="747">
        <f t="shared" ref="AE65" si="42">AA65*0.38*0.9*SQRT(3)</f>
        <v>0</v>
      </c>
      <c r="AF65" s="747">
        <f t="shared" ref="AF65" si="43">AB65*0.38*0.9*SQRT(3)</f>
        <v>0</v>
      </c>
      <c r="AG65" s="747">
        <f t="shared" ref="AG65" si="44">AC65*0.38*0.9*SQRT(3)</f>
        <v>0</v>
      </c>
      <c r="AH65" s="747">
        <f>MAX(Z65:AC68)</f>
        <v>0</v>
      </c>
      <c r="AI65" s="1232">
        <f t="shared" ref="AI65" si="45">AH65*0.38*0.9*SQRT(3)</f>
        <v>0</v>
      </c>
      <c r="AJ65" s="1232">
        <f>D65-AI65</f>
        <v>90</v>
      </c>
      <c r="AK65" s="1232">
        <f>(D65-AJ65)/D65*100</f>
        <v>0</v>
      </c>
    </row>
    <row r="66" spans="1:37" ht="18.75" x14ac:dyDescent="0.25">
      <c r="A66" s="1012"/>
      <c r="B66" s="1015"/>
      <c r="C66" s="950"/>
      <c r="D66" s="950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7">
        <v>238</v>
      </c>
      <c r="S66" s="57">
        <v>240</v>
      </c>
      <c r="T66" s="57">
        <v>238</v>
      </c>
      <c r="U66" s="57">
        <v>238</v>
      </c>
      <c r="V66" s="66">
        <f t="shared" si="37"/>
        <v>0</v>
      </c>
      <c r="W66" s="66">
        <f t="shared" si="38"/>
        <v>0</v>
      </c>
      <c r="X66" s="66">
        <f t="shared" si="39"/>
        <v>0</v>
      </c>
      <c r="Y66" s="380">
        <f t="shared" si="40"/>
        <v>0</v>
      </c>
      <c r="Z66" s="784"/>
      <c r="AA66" s="748"/>
      <c r="AB66" s="748"/>
      <c r="AC66" s="748"/>
      <c r="AD66" s="748"/>
      <c r="AE66" s="748"/>
      <c r="AF66" s="748"/>
      <c r="AG66" s="748"/>
      <c r="AH66" s="748"/>
      <c r="AI66" s="1233"/>
      <c r="AJ66" s="1233"/>
      <c r="AK66" s="1233"/>
    </row>
    <row r="67" spans="1:37" ht="18.75" x14ac:dyDescent="0.25">
      <c r="A67" s="1301"/>
      <c r="B67" s="1302"/>
      <c r="C67" s="950"/>
      <c r="D67" s="950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57">
        <v>238</v>
      </c>
      <c r="S67" s="57">
        <v>240</v>
      </c>
      <c r="T67" s="57">
        <v>238</v>
      </c>
      <c r="U67" s="57">
        <v>238</v>
      </c>
      <c r="V67" s="97">
        <f t="shared" si="37"/>
        <v>0</v>
      </c>
      <c r="W67" s="97"/>
      <c r="X67" s="97">
        <f t="shared" si="39"/>
        <v>0</v>
      </c>
      <c r="Y67" s="382">
        <f t="shared" si="40"/>
        <v>0</v>
      </c>
      <c r="Z67" s="802"/>
      <c r="AA67" s="803"/>
      <c r="AB67" s="803"/>
      <c r="AC67" s="803"/>
      <c r="AD67" s="803"/>
      <c r="AE67" s="803"/>
      <c r="AF67" s="803"/>
      <c r="AG67" s="803"/>
      <c r="AH67" s="803"/>
      <c r="AI67" s="1294"/>
      <c r="AJ67" s="1294"/>
      <c r="AK67" s="1233"/>
    </row>
    <row r="68" spans="1:37" ht="19.5" thickBot="1" x14ac:dyDescent="0.3">
      <c r="A68" s="1013"/>
      <c r="B68" s="1016"/>
      <c r="C68" s="945"/>
      <c r="D68" s="945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>
        <v>238</v>
      </c>
      <c r="S68" s="93">
        <v>240</v>
      </c>
      <c r="T68" s="93">
        <v>238</v>
      </c>
      <c r="U68" s="93">
        <v>238</v>
      </c>
      <c r="V68" s="70">
        <f t="shared" si="37"/>
        <v>0</v>
      </c>
      <c r="W68" s="70">
        <f t="shared" ref="W68" si="46">IF(AND(G68=0,H68=0,I68=0),0,IF(AND(G68=0,H68=0),I68,IF(AND(G68=0,I68=0),H68,IF(AND(H68=0,I68=0),G68,IF(G68=0,(H68+I68)/2,IF(H68=0,(G68+I68)/2,IF(I68=0,(G68+H68)/2,(G68+H68+I68)/3)))))))</f>
        <v>0</v>
      </c>
      <c r="X68" s="70">
        <f t="shared" si="39"/>
        <v>0</v>
      </c>
      <c r="Y68" s="381">
        <f t="shared" si="40"/>
        <v>0</v>
      </c>
      <c r="Z68" s="785"/>
      <c r="AA68" s="749"/>
      <c r="AB68" s="749"/>
      <c r="AC68" s="749"/>
      <c r="AD68" s="749"/>
      <c r="AE68" s="749"/>
      <c r="AF68" s="749"/>
      <c r="AG68" s="749"/>
      <c r="AH68" s="749"/>
      <c r="AI68" s="1234"/>
      <c r="AJ68" s="1234"/>
      <c r="AK68" s="1234"/>
    </row>
  </sheetData>
  <sheetProtection formatCells="0" formatColumns="0" formatRows="0" insertRows="0"/>
  <mergeCells count="252">
    <mergeCell ref="AE65:AE68"/>
    <mergeCell ref="AF65:AF68"/>
    <mergeCell ref="AG65:AG68"/>
    <mergeCell ref="AH65:AH68"/>
    <mergeCell ref="AI65:AI68"/>
    <mergeCell ref="AJ65:AJ68"/>
    <mergeCell ref="AK65:AK68"/>
    <mergeCell ref="A65:A68"/>
    <mergeCell ref="B65:B68"/>
    <mergeCell ref="C65:C68"/>
    <mergeCell ref="D65:D68"/>
    <mergeCell ref="Z65:Z68"/>
    <mergeCell ref="AA65:AA68"/>
    <mergeCell ref="AB65:AB68"/>
    <mergeCell ref="AC65:AC68"/>
    <mergeCell ref="AD65:AD68"/>
    <mergeCell ref="AJ61:AJ64"/>
    <mergeCell ref="AK61:AK64"/>
    <mergeCell ref="Z40:Z42"/>
    <mergeCell ref="AA40:AA42"/>
    <mergeCell ref="AB40:AB42"/>
    <mergeCell ref="AC40:AC42"/>
    <mergeCell ref="AD40:AD42"/>
    <mergeCell ref="AE40:AE42"/>
    <mergeCell ref="AF40:AF42"/>
    <mergeCell ref="AG40:AG42"/>
    <mergeCell ref="AD61:AD64"/>
    <mergeCell ref="AE61:AE64"/>
    <mergeCell ref="AF61:AF64"/>
    <mergeCell ref="AG61:AG64"/>
    <mergeCell ref="AH61:AH64"/>
    <mergeCell ref="AI61:AI64"/>
    <mergeCell ref="AJ58:AJ60"/>
    <mergeCell ref="AK58:AK60"/>
    <mergeCell ref="AE58:AE60"/>
    <mergeCell ref="AF58:AF60"/>
    <mergeCell ref="AG58:AG60"/>
    <mergeCell ref="AH58:AH60"/>
    <mergeCell ref="AI58:AI60"/>
    <mergeCell ref="AJ54:AJ57"/>
    <mergeCell ref="A61:A64"/>
    <mergeCell ref="B61:B64"/>
    <mergeCell ref="C61:C64"/>
    <mergeCell ref="D61:D64"/>
    <mergeCell ref="Z61:Z64"/>
    <mergeCell ref="AA61:AA64"/>
    <mergeCell ref="AB61:AB64"/>
    <mergeCell ref="AC61:AC64"/>
    <mergeCell ref="AD58:AD60"/>
    <mergeCell ref="A58:A60"/>
    <mergeCell ref="B58:B60"/>
    <mergeCell ref="C58:C60"/>
    <mergeCell ref="D58:D60"/>
    <mergeCell ref="Z58:Z60"/>
    <mergeCell ref="AA58:AA60"/>
    <mergeCell ref="AB58:AB60"/>
    <mergeCell ref="AC58:AC60"/>
    <mergeCell ref="AD54:AD57"/>
    <mergeCell ref="AJ50:AJ53"/>
    <mergeCell ref="AK50:AK53"/>
    <mergeCell ref="A54:A57"/>
    <mergeCell ref="B54:B57"/>
    <mergeCell ref="C54:C57"/>
    <mergeCell ref="D54:D57"/>
    <mergeCell ref="Z54:Z57"/>
    <mergeCell ref="AA54:AA57"/>
    <mergeCell ref="AB54:AB57"/>
    <mergeCell ref="AC54:AC57"/>
    <mergeCell ref="AD50:AD53"/>
    <mergeCell ref="AE50:AE53"/>
    <mergeCell ref="AF50:AF53"/>
    <mergeCell ref="AG50:AG53"/>
    <mergeCell ref="AH50:AH53"/>
    <mergeCell ref="AI50:AI53"/>
    <mergeCell ref="AK54:AK57"/>
    <mergeCell ref="AE54:AE57"/>
    <mergeCell ref="AF54:AF57"/>
    <mergeCell ref="AG54:AG57"/>
    <mergeCell ref="AH54:AH57"/>
    <mergeCell ref="AI54:AI57"/>
    <mergeCell ref="A50:A53"/>
    <mergeCell ref="B50:B53"/>
    <mergeCell ref="C50:C53"/>
    <mergeCell ref="D50:D53"/>
    <mergeCell ref="Z50:Z53"/>
    <mergeCell ref="AA50:AA53"/>
    <mergeCell ref="AB50:AB53"/>
    <mergeCell ref="AC50:AC53"/>
    <mergeCell ref="A46:A49"/>
    <mergeCell ref="B46:B49"/>
    <mergeCell ref="C46:C49"/>
    <mergeCell ref="D46:D49"/>
    <mergeCell ref="E46:E49"/>
    <mergeCell ref="AK40:AK42"/>
    <mergeCell ref="AJ46:AJ49"/>
    <mergeCell ref="AK46:AK49"/>
    <mergeCell ref="F47:K47"/>
    <mergeCell ref="L47:Q47"/>
    <mergeCell ref="F48:H48"/>
    <mergeCell ref="I48:K48"/>
    <mergeCell ref="L48:N48"/>
    <mergeCell ref="O48:Q48"/>
    <mergeCell ref="R48:S48"/>
    <mergeCell ref="T48:U48"/>
    <mergeCell ref="R46:U47"/>
    <mergeCell ref="V46:Y47"/>
    <mergeCell ref="Z46:AC47"/>
    <mergeCell ref="AD46:AG47"/>
    <mergeCell ref="AH46:AH49"/>
    <mergeCell ref="AI46:AI49"/>
    <mergeCell ref="V48:W48"/>
    <mergeCell ref="X48:Y48"/>
    <mergeCell ref="Z48:AA48"/>
    <mergeCell ref="AB48:AC48"/>
    <mergeCell ref="F46:Q46"/>
    <mergeCell ref="AD48:AE48"/>
    <mergeCell ref="AF48:AG48"/>
    <mergeCell ref="A40:A42"/>
    <mergeCell ref="B40:B42"/>
    <mergeCell ref="C40:C42"/>
    <mergeCell ref="D40:D42"/>
    <mergeCell ref="A44:P45"/>
    <mergeCell ref="AH40:AH42"/>
    <mergeCell ref="AI40:AI42"/>
    <mergeCell ref="AJ40:AJ42"/>
    <mergeCell ref="AF29:AF33"/>
    <mergeCell ref="AG29:AG33"/>
    <mergeCell ref="AH29:AH33"/>
    <mergeCell ref="AI29:AI33"/>
    <mergeCell ref="AJ29:AJ33"/>
    <mergeCell ref="B29:B33"/>
    <mergeCell ref="C29:C33"/>
    <mergeCell ref="D29:D33"/>
    <mergeCell ref="Z29:Z33"/>
    <mergeCell ref="AA29:AA33"/>
    <mergeCell ref="AB29:AB33"/>
    <mergeCell ref="AC29:AC33"/>
    <mergeCell ref="AD29:AD33"/>
    <mergeCell ref="AK34:AK37"/>
    <mergeCell ref="AE34:AE37"/>
    <mergeCell ref="AF34:AF37"/>
    <mergeCell ref="AG34:AG37"/>
    <mergeCell ref="AH34:AH37"/>
    <mergeCell ref="AI34:AI37"/>
    <mergeCell ref="AJ34:AJ37"/>
    <mergeCell ref="A34:A37"/>
    <mergeCell ref="B34:B37"/>
    <mergeCell ref="C34:C37"/>
    <mergeCell ref="D34:D37"/>
    <mergeCell ref="Z34:Z37"/>
    <mergeCell ref="AA34:AA37"/>
    <mergeCell ref="AB34:AB37"/>
    <mergeCell ref="AC34:AC37"/>
    <mergeCell ref="AD34:AD37"/>
    <mergeCell ref="AK20:AK24"/>
    <mergeCell ref="AE20:AE24"/>
    <mergeCell ref="AF20:AF24"/>
    <mergeCell ref="AG20:AG24"/>
    <mergeCell ref="AH20:AH24"/>
    <mergeCell ref="AI20:AI24"/>
    <mergeCell ref="AJ20:AJ24"/>
    <mergeCell ref="AK25:AK28"/>
    <mergeCell ref="AE25:AE28"/>
    <mergeCell ref="AF25:AF28"/>
    <mergeCell ref="AG25:AG28"/>
    <mergeCell ref="AH25:AH28"/>
    <mergeCell ref="AI25:AI28"/>
    <mergeCell ref="AJ25:AJ28"/>
    <mergeCell ref="AK29:AK33"/>
    <mergeCell ref="AE29:AE33"/>
    <mergeCell ref="A25:A28"/>
    <mergeCell ref="B25:B28"/>
    <mergeCell ref="C25:C28"/>
    <mergeCell ref="D25:D28"/>
    <mergeCell ref="Z25:Z28"/>
    <mergeCell ref="AA25:AA28"/>
    <mergeCell ref="AB25:AB28"/>
    <mergeCell ref="AC25:AC28"/>
    <mergeCell ref="AD25:AD28"/>
    <mergeCell ref="A29:A33"/>
    <mergeCell ref="A20:A24"/>
    <mergeCell ref="B20:B24"/>
    <mergeCell ref="C20:C24"/>
    <mergeCell ref="D20:D24"/>
    <mergeCell ref="Z20:Z24"/>
    <mergeCell ref="AA20:AA24"/>
    <mergeCell ref="AB20:AB24"/>
    <mergeCell ref="AC20:AC24"/>
    <mergeCell ref="AD20:AD24"/>
    <mergeCell ref="AK12:AK16"/>
    <mergeCell ref="A17:A19"/>
    <mergeCell ref="B17:B19"/>
    <mergeCell ref="C17:C19"/>
    <mergeCell ref="D17:D19"/>
    <mergeCell ref="Z17:Z19"/>
    <mergeCell ref="AA17:AA19"/>
    <mergeCell ref="AB17:AB19"/>
    <mergeCell ref="AC17:AC19"/>
    <mergeCell ref="AD17:AD19"/>
    <mergeCell ref="AE12:AE16"/>
    <mergeCell ref="AF12:AF16"/>
    <mergeCell ref="AG12:AG16"/>
    <mergeCell ref="AH12:AH16"/>
    <mergeCell ref="AI12:AI16"/>
    <mergeCell ref="AJ12:AJ16"/>
    <mergeCell ref="AK17:AK19"/>
    <mergeCell ref="AE17:AE19"/>
    <mergeCell ref="AF17:AF19"/>
    <mergeCell ref="AG17:AG19"/>
    <mergeCell ref="AH17:AH19"/>
    <mergeCell ref="AI17:AI19"/>
    <mergeCell ref="AJ17:AJ19"/>
    <mergeCell ref="A12:A16"/>
    <mergeCell ref="B12:B16"/>
    <mergeCell ref="C12:C16"/>
    <mergeCell ref="D12:D16"/>
    <mergeCell ref="Z12:Z16"/>
    <mergeCell ref="AA12:AA16"/>
    <mergeCell ref="AB12:AB16"/>
    <mergeCell ref="AC12:AC16"/>
    <mergeCell ref="AD12:AD16"/>
    <mergeCell ref="AK8:AK11"/>
    <mergeCell ref="F9:K9"/>
    <mergeCell ref="L9:Q9"/>
    <mergeCell ref="F10:H10"/>
    <mergeCell ref="I10:K10"/>
    <mergeCell ref="L10:N10"/>
    <mergeCell ref="O10:Q10"/>
    <mergeCell ref="R10:S10"/>
    <mergeCell ref="T10:U10"/>
    <mergeCell ref="V10:W10"/>
    <mergeCell ref="V8:Y9"/>
    <mergeCell ref="Z8:AC9"/>
    <mergeCell ref="AD8:AG9"/>
    <mergeCell ref="AH8:AH11"/>
    <mergeCell ref="AI8:AI11"/>
    <mergeCell ref="AJ8:AJ11"/>
    <mergeCell ref="X10:Y10"/>
    <mergeCell ref="Z10:AA10"/>
    <mergeCell ref="AB10:AC10"/>
    <mergeCell ref="AD10:AE10"/>
    <mergeCell ref="AF10:AG10"/>
    <mergeCell ref="B2:Q3"/>
    <mergeCell ref="F5:U6"/>
    <mergeCell ref="V5:AH6"/>
    <mergeCell ref="A8:A11"/>
    <mergeCell ref="B8:B11"/>
    <mergeCell ref="C8:C11"/>
    <mergeCell ref="D8:D11"/>
    <mergeCell ref="E8:E11"/>
    <mergeCell ref="F8:Q8"/>
    <mergeCell ref="R8:U9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rowBreaks count="2" manualBreakCount="2">
    <brk id="24" max="16383" man="1"/>
    <brk id="42" max="16383" man="1"/>
  </rowBreaks>
  <colBreaks count="1" manualBreakCount="1">
    <brk id="4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34"/>
  <sheetViews>
    <sheetView view="pageBreakPreview" topLeftCell="F496" zoomScale="80" zoomScaleNormal="80" zoomScaleSheetLayoutView="80" workbookViewId="0">
      <selection activeCell="AF530" sqref="AF530"/>
    </sheetView>
  </sheetViews>
  <sheetFormatPr defaultColWidth="9.140625" defaultRowHeight="15" x14ac:dyDescent="0.25"/>
  <cols>
    <col min="1" max="1" width="8" style="259" customWidth="1"/>
    <col min="2" max="2" width="20.42578125" style="259" customWidth="1"/>
    <col min="3" max="4" width="22.5703125" style="259" customWidth="1"/>
    <col min="5" max="5" width="25.140625" style="259" customWidth="1"/>
    <col min="6" max="17" width="9.140625" style="259"/>
    <col min="18" max="35" width="10.7109375" style="259" customWidth="1"/>
    <col min="36" max="36" width="16.28515625" style="259" customWidth="1"/>
    <col min="37" max="16384" width="9.140625" style="259"/>
  </cols>
  <sheetData>
    <row r="1" spans="1:36" x14ac:dyDescent="0.2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8"/>
      <c r="V1" s="258"/>
    </row>
    <row r="2" spans="1:36" x14ac:dyDescent="0.25">
      <c r="A2" s="257"/>
      <c r="B2" s="1172" t="s">
        <v>758</v>
      </c>
      <c r="C2" s="1173"/>
      <c r="D2" s="1173"/>
      <c r="E2" s="1173"/>
      <c r="F2" s="1173"/>
      <c r="G2" s="1173"/>
      <c r="H2" s="1173"/>
      <c r="I2" s="1173"/>
      <c r="J2" s="1173"/>
      <c r="K2" s="1173"/>
      <c r="L2" s="1173"/>
      <c r="M2" s="1173"/>
      <c r="N2" s="1173"/>
      <c r="O2" s="1173"/>
      <c r="P2" s="1173"/>
      <c r="Q2" s="1174"/>
      <c r="R2" s="257"/>
      <c r="S2" s="257"/>
      <c r="T2" s="257"/>
      <c r="U2" s="258"/>
      <c r="V2" s="258"/>
    </row>
    <row r="3" spans="1:36" x14ac:dyDescent="0.25">
      <c r="A3" s="257"/>
      <c r="B3" s="1175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  <c r="P3" s="1176"/>
      <c r="Q3" s="1177"/>
      <c r="R3" s="257"/>
      <c r="S3" s="257"/>
      <c r="T3" s="257"/>
      <c r="U3" s="258"/>
      <c r="V3" s="258"/>
    </row>
    <row r="4" spans="1:36" ht="20.25" x14ac:dyDescent="0.25">
      <c r="A4" s="257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57"/>
      <c r="S4" s="257"/>
      <c r="T4" s="257"/>
      <c r="U4" s="258"/>
      <c r="V4" s="258"/>
    </row>
    <row r="5" spans="1:36" ht="28.5" x14ac:dyDescent="0.25">
      <c r="A5" s="257"/>
      <c r="B5" s="260"/>
      <c r="C5" s="260"/>
      <c r="D5" s="260"/>
      <c r="E5" s="260"/>
      <c r="F5" s="1350"/>
      <c r="G5" s="1350"/>
      <c r="H5" s="1350"/>
      <c r="I5" s="1350"/>
      <c r="J5" s="1350"/>
      <c r="K5" s="1350"/>
      <c r="L5" s="1350"/>
      <c r="M5" s="1350"/>
      <c r="N5" s="1350"/>
      <c r="O5" s="1350"/>
      <c r="P5" s="1350"/>
      <c r="Q5" s="1350"/>
      <c r="R5" s="1350"/>
      <c r="S5" s="1350"/>
      <c r="T5" s="1350"/>
      <c r="U5" s="1350"/>
      <c r="V5" s="1268" t="s">
        <v>1</v>
      </c>
      <c r="W5" s="1268"/>
      <c r="X5" s="1268"/>
      <c r="Y5" s="1268"/>
      <c r="Z5" s="1268"/>
      <c r="AA5" s="1268"/>
      <c r="AB5" s="1268"/>
      <c r="AC5" s="1268"/>
      <c r="AD5" s="1268"/>
      <c r="AE5" s="1268"/>
      <c r="AF5" s="1268"/>
      <c r="AG5" s="1268"/>
      <c r="AH5" s="1268"/>
      <c r="AI5" s="307"/>
    </row>
    <row r="6" spans="1:36" ht="28.5" x14ac:dyDescent="0.25">
      <c r="A6" s="257"/>
      <c r="B6" s="260"/>
      <c r="C6" s="260"/>
      <c r="D6" s="260"/>
      <c r="E6" s="260"/>
      <c r="F6" s="1350"/>
      <c r="G6" s="1350"/>
      <c r="H6" s="1350"/>
      <c r="I6" s="1350"/>
      <c r="J6" s="1350"/>
      <c r="K6" s="1350"/>
      <c r="L6" s="1350"/>
      <c r="M6" s="1350"/>
      <c r="N6" s="1350"/>
      <c r="O6" s="1350"/>
      <c r="P6" s="1350"/>
      <c r="Q6" s="1350"/>
      <c r="R6" s="1350"/>
      <c r="S6" s="1350"/>
      <c r="T6" s="1350"/>
      <c r="U6" s="1350"/>
      <c r="V6" s="1268"/>
      <c r="W6" s="1268"/>
      <c r="X6" s="1268"/>
      <c r="Y6" s="1268"/>
      <c r="Z6" s="1268"/>
      <c r="AA6" s="1268"/>
      <c r="AB6" s="1268"/>
      <c r="AC6" s="1268"/>
      <c r="AD6" s="1268"/>
      <c r="AE6" s="1268"/>
      <c r="AF6" s="1268"/>
      <c r="AG6" s="1268"/>
      <c r="AH6" s="1268"/>
      <c r="AI6" s="307"/>
    </row>
    <row r="7" spans="1:36" ht="16.5" customHeight="1" thickBot="1" x14ac:dyDescent="0.3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8"/>
      <c r="V7" s="258"/>
    </row>
    <row r="8" spans="1:36" ht="31.5" customHeight="1" x14ac:dyDescent="0.25">
      <c r="A8" s="1226" t="s">
        <v>2</v>
      </c>
      <c r="B8" s="1189" t="s">
        <v>3</v>
      </c>
      <c r="C8" s="1291" t="s">
        <v>4</v>
      </c>
      <c r="D8" s="1146" t="s">
        <v>5</v>
      </c>
      <c r="E8" s="1189" t="s">
        <v>6</v>
      </c>
      <c r="F8" s="1189" t="s">
        <v>7</v>
      </c>
      <c r="G8" s="1338"/>
      <c r="H8" s="1338"/>
      <c r="I8" s="1338"/>
      <c r="J8" s="1338"/>
      <c r="K8" s="1338"/>
      <c r="L8" s="1338"/>
      <c r="M8" s="1338"/>
      <c r="N8" s="1338"/>
      <c r="O8" s="1338"/>
      <c r="P8" s="1338"/>
      <c r="Q8" s="1338"/>
      <c r="R8" s="1189" t="s">
        <v>8</v>
      </c>
      <c r="S8" s="1189"/>
      <c r="T8" s="1189"/>
      <c r="U8" s="1189"/>
      <c r="V8" s="1348" t="s">
        <v>9</v>
      </c>
      <c r="W8" s="1348"/>
      <c r="X8" s="1348"/>
      <c r="Y8" s="1348"/>
      <c r="Z8" s="1348" t="s">
        <v>10</v>
      </c>
      <c r="AA8" s="1348"/>
      <c r="AB8" s="1348"/>
      <c r="AC8" s="1348"/>
      <c r="AD8" s="1158" t="s">
        <v>11</v>
      </c>
      <c r="AE8" s="1159"/>
      <c r="AF8" s="1159"/>
      <c r="AG8" s="1160"/>
      <c r="AH8" s="1348" t="s">
        <v>12</v>
      </c>
      <c r="AI8" s="1167" t="s">
        <v>13</v>
      </c>
      <c r="AJ8" s="1167" t="s">
        <v>14</v>
      </c>
    </row>
    <row r="9" spans="1:36" ht="33" customHeight="1" thickBot="1" x14ac:dyDescent="0.3">
      <c r="A9" s="1226"/>
      <c r="B9" s="1189"/>
      <c r="C9" s="1207"/>
      <c r="D9" s="1147"/>
      <c r="E9" s="1189"/>
      <c r="F9" s="1189" t="s">
        <v>15</v>
      </c>
      <c r="G9" s="1189"/>
      <c r="H9" s="1189"/>
      <c r="I9" s="1189"/>
      <c r="J9" s="1189"/>
      <c r="K9" s="1189"/>
      <c r="L9" s="1189" t="s">
        <v>16</v>
      </c>
      <c r="M9" s="1189"/>
      <c r="N9" s="1189"/>
      <c r="O9" s="1189"/>
      <c r="P9" s="1189"/>
      <c r="Q9" s="1189"/>
      <c r="R9" s="1189"/>
      <c r="S9" s="1189"/>
      <c r="T9" s="1189"/>
      <c r="U9" s="1189"/>
      <c r="V9" s="1348"/>
      <c r="W9" s="1348"/>
      <c r="X9" s="1348"/>
      <c r="Y9" s="1348"/>
      <c r="Z9" s="1348"/>
      <c r="AA9" s="1348"/>
      <c r="AB9" s="1348"/>
      <c r="AC9" s="1348"/>
      <c r="AD9" s="1161"/>
      <c r="AE9" s="1162"/>
      <c r="AF9" s="1162"/>
      <c r="AG9" s="1163"/>
      <c r="AH9" s="1348"/>
      <c r="AI9" s="1168"/>
      <c r="AJ9" s="1168"/>
    </row>
    <row r="10" spans="1:36" ht="16.5" thickBot="1" x14ac:dyDescent="0.3">
      <c r="A10" s="1226"/>
      <c r="B10" s="1189"/>
      <c r="C10" s="1207"/>
      <c r="D10" s="1147"/>
      <c r="E10" s="1189"/>
      <c r="F10" s="1351">
        <v>1000.4166666666666</v>
      </c>
      <c r="G10" s="1351"/>
      <c r="H10" s="1351"/>
      <c r="I10" s="1351">
        <v>1000.7916666666666</v>
      </c>
      <c r="J10" s="1351"/>
      <c r="K10" s="1351"/>
      <c r="L10" s="1351">
        <v>1000.4166666666666</v>
      </c>
      <c r="M10" s="1351"/>
      <c r="N10" s="1351"/>
      <c r="O10" s="1351">
        <v>1000.7916666666666</v>
      </c>
      <c r="P10" s="1351"/>
      <c r="Q10" s="1351"/>
      <c r="R10" s="1189" t="s">
        <v>15</v>
      </c>
      <c r="S10" s="1189"/>
      <c r="T10" s="1189" t="s">
        <v>16</v>
      </c>
      <c r="U10" s="1189"/>
      <c r="V10" s="1348" t="s">
        <v>15</v>
      </c>
      <c r="W10" s="1348"/>
      <c r="X10" s="1348" t="s">
        <v>16</v>
      </c>
      <c r="Y10" s="1348"/>
      <c r="Z10" s="1348" t="s">
        <v>15</v>
      </c>
      <c r="AA10" s="1348"/>
      <c r="AB10" s="1348" t="s">
        <v>16</v>
      </c>
      <c r="AC10" s="1348"/>
      <c r="AD10" s="1170" t="s">
        <v>15</v>
      </c>
      <c r="AE10" s="1171"/>
      <c r="AF10" s="1170" t="s">
        <v>16</v>
      </c>
      <c r="AG10" s="1171"/>
      <c r="AH10" s="1348"/>
      <c r="AI10" s="1168"/>
      <c r="AJ10" s="1168"/>
    </row>
    <row r="11" spans="1:36" ht="16.5" thickBot="1" x14ac:dyDescent="0.3">
      <c r="A11" s="1282"/>
      <c r="B11" s="1291"/>
      <c r="C11" s="1207"/>
      <c r="D11" s="1148"/>
      <c r="E11" s="1291"/>
      <c r="F11" s="308" t="s">
        <v>17</v>
      </c>
      <c r="G11" s="309" t="s">
        <v>18</v>
      </c>
      <c r="H11" s="310" t="s">
        <v>19</v>
      </c>
      <c r="I11" s="308" t="s">
        <v>17</v>
      </c>
      <c r="J11" s="309" t="s">
        <v>18</v>
      </c>
      <c r="K11" s="310" t="s">
        <v>19</v>
      </c>
      <c r="L11" s="308" t="s">
        <v>17</v>
      </c>
      <c r="M11" s="309" t="s">
        <v>18</v>
      </c>
      <c r="N11" s="310" t="s">
        <v>19</v>
      </c>
      <c r="O11" s="308" t="s">
        <v>17</v>
      </c>
      <c r="P11" s="309" t="s">
        <v>18</v>
      </c>
      <c r="Q11" s="310" t="s">
        <v>19</v>
      </c>
      <c r="R11" s="311">
        <v>1000.4166666666666</v>
      </c>
      <c r="S11" s="311">
        <v>1000.7916666666666</v>
      </c>
      <c r="T11" s="311">
        <v>1000.4166666666666</v>
      </c>
      <c r="U11" s="311">
        <v>1000.7916666666666</v>
      </c>
      <c r="V11" s="312">
        <v>1000.4166666666666</v>
      </c>
      <c r="W11" s="312">
        <v>1000.7916666666666</v>
      </c>
      <c r="X11" s="312">
        <v>1000.4166666666666</v>
      </c>
      <c r="Y11" s="312">
        <v>1000.7916666666666</v>
      </c>
      <c r="Z11" s="312">
        <v>1000.4166666666666</v>
      </c>
      <c r="AA11" s="312">
        <v>1000.7916666666666</v>
      </c>
      <c r="AB11" s="312">
        <v>1000.4166666666666</v>
      </c>
      <c r="AC11" s="312">
        <v>1000.7916666666666</v>
      </c>
      <c r="AD11" s="265">
        <v>1000.4166666666666</v>
      </c>
      <c r="AE11" s="265">
        <v>1000.7916666666666</v>
      </c>
      <c r="AF11" s="265">
        <v>1000.4166666666666</v>
      </c>
      <c r="AG11" s="269">
        <v>1000.7916666666666</v>
      </c>
      <c r="AH11" s="1349"/>
      <c r="AI11" s="1169"/>
      <c r="AJ11" s="1169"/>
    </row>
    <row r="12" spans="1:36" ht="18.75" x14ac:dyDescent="0.25">
      <c r="A12" s="1146">
        <v>1</v>
      </c>
      <c r="B12" s="1146" t="s">
        <v>20</v>
      </c>
      <c r="C12" s="1319" t="s">
        <v>87</v>
      </c>
      <c r="D12" s="1320">
        <f>160*0.9</f>
        <v>144</v>
      </c>
      <c r="E12" s="313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314"/>
      <c r="S12" s="314"/>
      <c r="T12" s="314"/>
      <c r="U12" s="315"/>
      <c r="V12" s="316">
        <f t="shared" ref="V12:V30" si="0">IF(AND(F12=0,G12=0,H12=0),0,IF(AND(F12=0,G12=0),H12,IF(AND(F12=0,H12=0),G12,IF(AND(G12=0,H12=0),F12,IF(F12=0,(G12+H12)/2,IF(G12=0,(F12+H12)/2,IF(H12=0,(F12+G12)/2,(F12+G12+H12)/3)))))))</f>
        <v>0</v>
      </c>
      <c r="W12" s="317">
        <f t="shared" ref="W12:W30" si="1">IF(AND(I12=0,J12=0,K12=0),0,IF(AND(I12=0,J12=0),K12,IF(AND(I12=0,K12=0),J12,IF(AND(J12=0,K12=0),I12,IF(I12=0,(J12+K12)/2,IF(J12=0,(I12+K12)/2,IF(K12=0,(I12+J12)/2,(I12+J12+K12)/3)))))))</f>
        <v>0</v>
      </c>
      <c r="X12" s="317">
        <f t="shared" ref="X12:X30" si="2">IF(AND(L12=0,M12=0,N12=0),0,IF(AND(L12=0,M12=0),N12,IF(AND(L12=0,N12=0),M12,IF(AND(M12=0,N12=0),L12,IF(L12=0,(M12+N12)/2,IF(M12=0,(L12+N12)/2,IF(N12=0,(L12+M12)/2,(L12+M12+N12)/3)))))))</f>
        <v>0</v>
      </c>
      <c r="Y12" s="714">
        <f t="shared" ref="Y12:Y30" si="3">IF(AND(O12=0,P12=0,Q12=0),0,IF(AND(O12=0,P12=0),Q12,IF(AND(O12=0,Q12=0),P12,IF(AND(P12=0,Q12=0),O12,IF(O12=0,(P12+Q12)/2,IF(P12=0,(O12+Q12)/2,IF(Q12=0,(O12+P12)/2,(O12+P12+Q12)/3)))))))</f>
        <v>0</v>
      </c>
      <c r="Z12" s="1323">
        <f>SUM(V12:V30)</f>
        <v>49.266666666666659</v>
      </c>
      <c r="AA12" s="1308">
        <f>SUM(W12:W30)</f>
        <v>50.533333333333331</v>
      </c>
      <c r="AB12" s="1308">
        <f>SUM(X12:X30)</f>
        <v>54</v>
      </c>
      <c r="AC12" s="1308">
        <f>SUM(Y12:Y30)</f>
        <v>72.866666666666674</v>
      </c>
      <c r="AD12" s="1308">
        <f>Z12*0.38*0.9*SQRT(3)</f>
        <v>29.18367046688952</v>
      </c>
      <c r="AE12" s="1308">
        <f t="shared" ref="AE12" si="4">AA12*0.38*0.9*SQRT(3)</f>
        <v>29.933994876728363</v>
      </c>
      <c r="AF12" s="1308">
        <f t="shared" ref="AF12" si="5">AB12*0.38*0.9*SQRT(3)</f>
        <v>31.987514314182025</v>
      </c>
      <c r="AG12" s="1308">
        <f t="shared" ref="AG12" si="6">AC12*0.38*0.9*SQRT(3)</f>
        <v>43.163398944939452</v>
      </c>
      <c r="AH12" s="1311">
        <f>MAX(Z12:AC30)</f>
        <v>72.866666666666674</v>
      </c>
      <c r="AI12" s="1314">
        <f>AH12*0.38*0.9*SQRT(3)</f>
        <v>43.163398944939452</v>
      </c>
      <c r="AJ12" s="1311">
        <f>D12-AI12</f>
        <v>100.83660105506056</v>
      </c>
    </row>
    <row r="13" spans="1:36" ht="18.75" x14ac:dyDescent="0.25">
      <c r="A13" s="1147"/>
      <c r="B13" s="1317"/>
      <c r="C13" s="1317"/>
      <c r="D13" s="1321"/>
      <c r="E13" s="319"/>
      <c r="F13" s="470">
        <v>21.9</v>
      </c>
      <c r="G13" s="470">
        <v>26.5</v>
      </c>
      <c r="H13" s="470">
        <v>32.299999999999997</v>
      </c>
      <c r="I13" s="470">
        <v>17.2</v>
      </c>
      <c r="J13" s="470">
        <v>16</v>
      </c>
      <c r="K13" s="470">
        <v>25.3</v>
      </c>
      <c r="L13" s="273">
        <v>38.1</v>
      </c>
      <c r="M13" s="273">
        <v>42.3</v>
      </c>
      <c r="N13" s="273">
        <v>37.200000000000003</v>
      </c>
      <c r="O13" s="273">
        <v>20.5</v>
      </c>
      <c r="P13" s="273">
        <v>22.9</v>
      </c>
      <c r="Q13" s="273">
        <v>65.400000000000006</v>
      </c>
      <c r="R13" s="320">
        <v>233</v>
      </c>
      <c r="S13" s="320">
        <v>230</v>
      </c>
      <c r="T13" s="320">
        <v>234</v>
      </c>
      <c r="U13" s="321">
        <v>233</v>
      </c>
      <c r="V13" s="322">
        <f t="shared" si="0"/>
        <v>26.899999999999995</v>
      </c>
      <c r="W13" s="323">
        <f t="shared" si="1"/>
        <v>19.5</v>
      </c>
      <c r="X13" s="323">
        <f t="shared" si="2"/>
        <v>39.200000000000003</v>
      </c>
      <c r="Y13" s="324">
        <f t="shared" si="3"/>
        <v>36.266666666666673</v>
      </c>
      <c r="Z13" s="1324"/>
      <c r="AA13" s="1309"/>
      <c r="AB13" s="1309"/>
      <c r="AC13" s="1309"/>
      <c r="AD13" s="1309"/>
      <c r="AE13" s="1309"/>
      <c r="AF13" s="1309"/>
      <c r="AG13" s="1309"/>
      <c r="AH13" s="1312"/>
      <c r="AI13" s="1315"/>
      <c r="AJ13" s="1312"/>
    </row>
    <row r="14" spans="1:36" ht="18.75" x14ac:dyDescent="0.25">
      <c r="A14" s="1147"/>
      <c r="B14" s="1317"/>
      <c r="C14" s="1317"/>
      <c r="D14" s="1321"/>
      <c r="E14" s="325"/>
      <c r="F14" s="491"/>
      <c r="G14" s="491"/>
      <c r="H14" s="491"/>
      <c r="I14" s="491"/>
      <c r="J14" s="491"/>
      <c r="K14" s="491"/>
      <c r="L14" s="326"/>
      <c r="M14" s="326"/>
      <c r="N14" s="326"/>
      <c r="O14" s="326"/>
      <c r="P14" s="326"/>
      <c r="Q14" s="326"/>
      <c r="R14" s="327"/>
      <c r="S14" s="327"/>
      <c r="T14" s="327"/>
      <c r="U14" s="328"/>
      <c r="V14" s="329">
        <f t="shared" si="0"/>
        <v>0</v>
      </c>
      <c r="W14" s="323">
        <f t="shared" si="1"/>
        <v>0</v>
      </c>
      <c r="X14" s="323">
        <f t="shared" si="2"/>
        <v>0</v>
      </c>
      <c r="Y14" s="324">
        <f t="shared" si="3"/>
        <v>0</v>
      </c>
      <c r="Z14" s="1324"/>
      <c r="AA14" s="1309"/>
      <c r="AB14" s="1309"/>
      <c r="AC14" s="1309"/>
      <c r="AD14" s="1309"/>
      <c r="AE14" s="1309"/>
      <c r="AF14" s="1309"/>
      <c r="AG14" s="1309"/>
      <c r="AH14" s="1312"/>
      <c r="AI14" s="1315"/>
      <c r="AJ14" s="1312"/>
    </row>
    <row r="15" spans="1:36" ht="18.75" x14ac:dyDescent="0.25">
      <c r="A15" s="1147"/>
      <c r="B15" s="1317"/>
      <c r="C15" s="1317"/>
      <c r="D15" s="1321"/>
      <c r="E15" s="319"/>
      <c r="F15" s="470">
        <v>5.2</v>
      </c>
      <c r="G15" s="470">
        <v>41.5</v>
      </c>
      <c r="H15" s="470">
        <v>20.399999999999999</v>
      </c>
      <c r="I15" s="490">
        <v>23.4</v>
      </c>
      <c r="J15" s="490">
        <v>23.8</v>
      </c>
      <c r="K15" s="490">
        <v>45.9</v>
      </c>
      <c r="L15" s="330">
        <v>14.1</v>
      </c>
      <c r="M15" s="330">
        <v>23.5</v>
      </c>
      <c r="N15" s="330">
        <v>6.8</v>
      </c>
      <c r="O15" s="330">
        <v>27.7</v>
      </c>
      <c r="P15" s="330">
        <v>40.4</v>
      </c>
      <c r="Q15" s="330">
        <v>41.7</v>
      </c>
      <c r="R15" s="320">
        <v>233</v>
      </c>
      <c r="S15" s="320">
        <v>230</v>
      </c>
      <c r="T15" s="320">
        <v>235</v>
      </c>
      <c r="U15" s="321">
        <v>233</v>
      </c>
      <c r="V15" s="329">
        <f t="shared" si="0"/>
        <v>22.366666666666664</v>
      </c>
      <c r="W15" s="323">
        <f t="shared" si="1"/>
        <v>31.033333333333331</v>
      </c>
      <c r="X15" s="323">
        <f t="shared" si="2"/>
        <v>14.799999999999999</v>
      </c>
      <c r="Y15" s="324">
        <f t="shared" si="3"/>
        <v>36.6</v>
      </c>
      <c r="Z15" s="1324"/>
      <c r="AA15" s="1309"/>
      <c r="AB15" s="1309"/>
      <c r="AC15" s="1309"/>
      <c r="AD15" s="1309"/>
      <c r="AE15" s="1309"/>
      <c r="AF15" s="1309"/>
      <c r="AG15" s="1309"/>
      <c r="AH15" s="1312"/>
      <c r="AI15" s="1315"/>
      <c r="AJ15" s="1312"/>
    </row>
    <row r="16" spans="1:36" ht="18.75" x14ac:dyDescent="0.25">
      <c r="A16" s="1147"/>
      <c r="B16" s="1317"/>
      <c r="C16" s="1317"/>
      <c r="D16" s="1321"/>
      <c r="E16" s="325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7"/>
      <c r="S16" s="327"/>
      <c r="T16" s="327"/>
      <c r="U16" s="328"/>
      <c r="V16" s="329">
        <f t="shared" si="0"/>
        <v>0</v>
      </c>
      <c r="W16" s="323">
        <f t="shared" si="1"/>
        <v>0</v>
      </c>
      <c r="X16" s="323">
        <f t="shared" si="2"/>
        <v>0</v>
      </c>
      <c r="Y16" s="324">
        <f t="shared" si="3"/>
        <v>0</v>
      </c>
      <c r="Z16" s="1324"/>
      <c r="AA16" s="1309"/>
      <c r="AB16" s="1309"/>
      <c r="AC16" s="1309"/>
      <c r="AD16" s="1309"/>
      <c r="AE16" s="1309"/>
      <c r="AF16" s="1309"/>
      <c r="AG16" s="1309"/>
      <c r="AH16" s="1312"/>
      <c r="AI16" s="1315"/>
      <c r="AJ16" s="1312"/>
    </row>
    <row r="17" spans="1:36" ht="18.75" x14ac:dyDescent="0.25">
      <c r="A17" s="1147"/>
      <c r="B17" s="1317"/>
      <c r="C17" s="1317"/>
      <c r="D17" s="1321"/>
      <c r="E17" s="325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7"/>
      <c r="S17" s="327"/>
      <c r="T17" s="327"/>
      <c r="U17" s="328"/>
      <c r="V17" s="329">
        <f t="shared" si="0"/>
        <v>0</v>
      </c>
      <c r="W17" s="323">
        <f t="shared" si="1"/>
        <v>0</v>
      </c>
      <c r="X17" s="323">
        <f t="shared" si="2"/>
        <v>0</v>
      </c>
      <c r="Y17" s="324">
        <f t="shared" si="3"/>
        <v>0</v>
      </c>
      <c r="Z17" s="1324"/>
      <c r="AA17" s="1309"/>
      <c r="AB17" s="1309"/>
      <c r="AC17" s="1309"/>
      <c r="AD17" s="1309"/>
      <c r="AE17" s="1309"/>
      <c r="AF17" s="1309"/>
      <c r="AG17" s="1309"/>
      <c r="AH17" s="1312"/>
      <c r="AI17" s="1315"/>
      <c r="AJ17" s="1312"/>
    </row>
    <row r="18" spans="1:36" ht="18.75" x14ac:dyDescent="0.25">
      <c r="A18" s="1147"/>
      <c r="B18" s="1317"/>
      <c r="C18" s="1317"/>
      <c r="D18" s="1321"/>
      <c r="E18" s="331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20"/>
      <c r="S18" s="320"/>
      <c r="T18" s="320"/>
      <c r="U18" s="321"/>
      <c r="V18" s="329">
        <f t="shared" si="0"/>
        <v>0</v>
      </c>
      <c r="W18" s="323">
        <f t="shared" si="1"/>
        <v>0</v>
      </c>
      <c r="X18" s="323">
        <f t="shared" si="2"/>
        <v>0</v>
      </c>
      <c r="Y18" s="324">
        <f t="shared" si="3"/>
        <v>0</v>
      </c>
      <c r="Z18" s="1324"/>
      <c r="AA18" s="1309"/>
      <c r="AB18" s="1309"/>
      <c r="AC18" s="1309"/>
      <c r="AD18" s="1309"/>
      <c r="AE18" s="1309"/>
      <c r="AF18" s="1309"/>
      <c r="AG18" s="1309"/>
      <c r="AH18" s="1312"/>
      <c r="AI18" s="1315"/>
      <c r="AJ18" s="1312"/>
    </row>
    <row r="19" spans="1:36" ht="18.75" x14ac:dyDescent="0.25">
      <c r="A19" s="1147"/>
      <c r="B19" s="1317"/>
      <c r="C19" s="1317"/>
      <c r="D19" s="1321"/>
      <c r="E19" s="325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7"/>
      <c r="S19" s="327"/>
      <c r="T19" s="327"/>
      <c r="U19" s="328"/>
      <c r="V19" s="329">
        <f t="shared" si="0"/>
        <v>0</v>
      </c>
      <c r="W19" s="323">
        <f t="shared" si="1"/>
        <v>0</v>
      </c>
      <c r="X19" s="323">
        <f t="shared" si="2"/>
        <v>0</v>
      </c>
      <c r="Y19" s="324">
        <f t="shared" si="3"/>
        <v>0</v>
      </c>
      <c r="Z19" s="1324"/>
      <c r="AA19" s="1309"/>
      <c r="AB19" s="1309"/>
      <c r="AC19" s="1309"/>
      <c r="AD19" s="1309"/>
      <c r="AE19" s="1309"/>
      <c r="AF19" s="1309"/>
      <c r="AG19" s="1309"/>
      <c r="AH19" s="1312"/>
      <c r="AI19" s="1315"/>
      <c r="AJ19" s="1312"/>
    </row>
    <row r="20" spans="1:36" ht="18.75" x14ac:dyDescent="0.25">
      <c r="A20" s="1147"/>
      <c r="B20" s="1317"/>
      <c r="C20" s="1317"/>
      <c r="D20" s="1321"/>
      <c r="E20" s="331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20"/>
      <c r="S20" s="320"/>
      <c r="T20" s="320"/>
      <c r="U20" s="321"/>
      <c r="V20" s="329">
        <f t="shared" si="0"/>
        <v>0</v>
      </c>
      <c r="W20" s="323">
        <f t="shared" si="1"/>
        <v>0</v>
      </c>
      <c r="X20" s="323">
        <f t="shared" si="2"/>
        <v>0</v>
      </c>
      <c r="Y20" s="324">
        <f t="shared" si="3"/>
        <v>0</v>
      </c>
      <c r="Z20" s="1324"/>
      <c r="AA20" s="1309"/>
      <c r="AB20" s="1309"/>
      <c r="AC20" s="1309"/>
      <c r="AD20" s="1309"/>
      <c r="AE20" s="1309"/>
      <c r="AF20" s="1309"/>
      <c r="AG20" s="1309"/>
      <c r="AH20" s="1312"/>
      <c r="AI20" s="1315"/>
      <c r="AJ20" s="1312"/>
    </row>
    <row r="21" spans="1:36" ht="18.75" x14ac:dyDescent="0.25">
      <c r="A21" s="1147"/>
      <c r="B21" s="1317"/>
      <c r="C21" s="1317"/>
      <c r="D21" s="1321"/>
      <c r="E21" s="325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7"/>
      <c r="S21" s="327"/>
      <c r="T21" s="327"/>
      <c r="U21" s="328"/>
      <c r="V21" s="329">
        <f t="shared" si="0"/>
        <v>0</v>
      </c>
      <c r="W21" s="323">
        <f t="shared" si="1"/>
        <v>0</v>
      </c>
      <c r="X21" s="323">
        <f t="shared" si="2"/>
        <v>0</v>
      </c>
      <c r="Y21" s="324">
        <f t="shared" si="3"/>
        <v>0</v>
      </c>
      <c r="Z21" s="1324"/>
      <c r="AA21" s="1309"/>
      <c r="AB21" s="1309"/>
      <c r="AC21" s="1309"/>
      <c r="AD21" s="1309"/>
      <c r="AE21" s="1309"/>
      <c r="AF21" s="1309"/>
      <c r="AG21" s="1309"/>
      <c r="AH21" s="1312"/>
      <c r="AI21" s="1315"/>
      <c r="AJ21" s="1312"/>
    </row>
    <row r="22" spans="1:36" ht="18.75" x14ac:dyDescent="0.25">
      <c r="A22" s="1147"/>
      <c r="B22" s="1317"/>
      <c r="C22" s="1317"/>
      <c r="D22" s="1321"/>
      <c r="E22" s="331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20"/>
      <c r="S22" s="320"/>
      <c r="T22" s="320"/>
      <c r="U22" s="321"/>
      <c r="V22" s="329">
        <f t="shared" si="0"/>
        <v>0</v>
      </c>
      <c r="W22" s="323">
        <f t="shared" si="1"/>
        <v>0</v>
      </c>
      <c r="X22" s="323">
        <f t="shared" si="2"/>
        <v>0</v>
      </c>
      <c r="Y22" s="324">
        <f t="shared" si="3"/>
        <v>0</v>
      </c>
      <c r="Z22" s="1324"/>
      <c r="AA22" s="1309"/>
      <c r="AB22" s="1309"/>
      <c r="AC22" s="1309"/>
      <c r="AD22" s="1309"/>
      <c r="AE22" s="1309"/>
      <c r="AF22" s="1309"/>
      <c r="AG22" s="1309"/>
      <c r="AH22" s="1312"/>
      <c r="AI22" s="1315"/>
      <c r="AJ22" s="1312"/>
    </row>
    <row r="23" spans="1:36" ht="18.75" x14ac:dyDescent="0.25">
      <c r="A23" s="1147"/>
      <c r="B23" s="1317"/>
      <c r="C23" s="1317"/>
      <c r="D23" s="1321"/>
      <c r="E23" s="325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7"/>
      <c r="S23" s="327"/>
      <c r="T23" s="327"/>
      <c r="U23" s="328"/>
      <c r="V23" s="329">
        <f t="shared" si="0"/>
        <v>0</v>
      </c>
      <c r="W23" s="323">
        <f t="shared" si="1"/>
        <v>0</v>
      </c>
      <c r="X23" s="323">
        <f t="shared" si="2"/>
        <v>0</v>
      </c>
      <c r="Y23" s="324">
        <f t="shared" si="3"/>
        <v>0</v>
      </c>
      <c r="Z23" s="1324"/>
      <c r="AA23" s="1309"/>
      <c r="AB23" s="1309"/>
      <c r="AC23" s="1309"/>
      <c r="AD23" s="1309"/>
      <c r="AE23" s="1309"/>
      <c r="AF23" s="1309"/>
      <c r="AG23" s="1309"/>
      <c r="AH23" s="1312"/>
      <c r="AI23" s="1315"/>
      <c r="AJ23" s="1312"/>
    </row>
    <row r="24" spans="1:36" ht="18.75" x14ac:dyDescent="0.25">
      <c r="A24" s="1147"/>
      <c r="B24" s="1317"/>
      <c r="C24" s="1317"/>
      <c r="D24" s="1321"/>
      <c r="E24" s="331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20"/>
      <c r="S24" s="320"/>
      <c r="T24" s="320"/>
      <c r="U24" s="321"/>
      <c r="V24" s="329">
        <f t="shared" si="0"/>
        <v>0</v>
      </c>
      <c r="W24" s="323">
        <f t="shared" si="1"/>
        <v>0</v>
      </c>
      <c r="X24" s="323">
        <f t="shared" si="2"/>
        <v>0</v>
      </c>
      <c r="Y24" s="324">
        <f t="shared" si="3"/>
        <v>0</v>
      </c>
      <c r="Z24" s="1324"/>
      <c r="AA24" s="1309"/>
      <c r="AB24" s="1309"/>
      <c r="AC24" s="1309"/>
      <c r="AD24" s="1309"/>
      <c r="AE24" s="1309"/>
      <c r="AF24" s="1309"/>
      <c r="AG24" s="1309"/>
      <c r="AH24" s="1312"/>
      <c r="AI24" s="1315"/>
      <c r="AJ24" s="1312"/>
    </row>
    <row r="25" spans="1:36" ht="18.75" x14ac:dyDescent="0.25">
      <c r="A25" s="1147"/>
      <c r="B25" s="1317"/>
      <c r="C25" s="1317"/>
      <c r="D25" s="1321"/>
      <c r="E25" s="325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7"/>
      <c r="S25" s="327"/>
      <c r="T25" s="327"/>
      <c r="U25" s="328"/>
      <c r="V25" s="329">
        <f t="shared" si="0"/>
        <v>0</v>
      </c>
      <c r="W25" s="323">
        <f t="shared" si="1"/>
        <v>0</v>
      </c>
      <c r="X25" s="323">
        <f t="shared" si="2"/>
        <v>0</v>
      </c>
      <c r="Y25" s="324">
        <f t="shared" si="3"/>
        <v>0</v>
      </c>
      <c r="Z25" s="1324"/>
      <c r="AA25" s="1309"/>
      <c r="AB25" s="1309"/>
      <c r="AC25" s="1309"/>
      <c r="AD25" s="1309"/>
      <c r="AE25" s="1309"/>
      <c r="AF25" s="1309"/>
      <c r="AG25" s="1309"/>
      <c r="AH25" s="1312"/>
      <c r="AI25" s="1315"/>
      <c r="AJ25" s="1312"/>
    </row>
    <row r="26" spans="1:36" ht="18.75" x14ac:dyDescent="0.25">
      <c r="A26" s="1147"/>
      <c r="B26" s="1317"/>
      <c r="C26" s="1317"/>
      <c r="D26" s="1321"/>
      <c r="E26" s="331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20"/>
      <c r="S26" s="320"/>
      <c r="T26" s="320"/>
      <c r="U26" s="321"/>
      <c r="V26" s="329">
        <f t="shared" si="0"/>
        <v>0</v>
      </c>
      <c r="W26" s="323">
        <f t="shared" si="1"/>
        <v>0</v>
      </c>
      <c r="X26" s="323">
        <f t="shared" si="2"/>
        <v>0</v>
      </c>
      <c r="Y26" s="324">
        <f t="shared" si="3"/>
        <v>0</v>
      </c>
      <c r="Z26" s="1324"/>
      <c r="AA26" s="1309"/>
      <c r="AB26" s="1309"/>
      <c r="AC26" s="1309"/>
      <c r="AD26" s="1309"/>
      <c r="AE26" s="1309"/>
      <c r="AF26" s="1309"/>
      <c r="AG26" s="1309"/>
      <c r="AH26" s="1312"/>
      <c r="AI26" s="1315"/>
      <c r="AJ26" s="1312"/>
    </row>
    <row r="27" spans="1:36" ht="18.75" x14ac:dyDescent="0.25">
      <c r="A27" s="1147"/>
      <c r="B27" s="1317"/>
      <c r="C27" s="1317"/>
      <c r="D27" s="1321"/>
      <c r="E27" s="325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7"/>
      <c r="S27" s="327"/>
      <c r="T27" s="327"/>
      <c r="U27" s="328"/>
      <c r="V27" s="329">
        <f t="shared" si="0"/>
        <v>0</v>
      </c>
      <c r="W27" s="323">
        <f t="shared" si="1"/>
        <v>0</v>
      </c>
      <c r="X27" s="323">
        <f t="shared" si="2"/>
        <v>0</v>
      </c>
      <c r="Y27" s="324">
        <f t="shared" si="3"/>
        <v>0</v>
      </c>
      <c r="Z27" s="1324"/>
      <c r="AA27" s="1309"/>
      <c r="AB27" s="1309"/>
      <c r="AC27" s="1309"/>
      <c r="AD27" s="1309"/>
      <c r="AE27" s="1309"/>
      <c r="AF27" s="1309"/>
      <c r="AG27" s="1309"/>
      <c r="AH27" s="1312"/>
      <c r="AI27" s="1315"/>
      <c r="AJ27" s="1312"/>
    </row>
    <row r="28" spans="1:36" ht="18.75" x14ac:dyDescent="0.25">
      <c r="A28" s="1147"/>
      <c r="B28" s="1317"/>
      <c r="C28" s="1317"/>
      <c r="D28" s="1321"/>
      <c r="E28" s="331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20"/>
      <c r="S28" s="320"/>
      <c r="T28" s="320"/>
      <c r="U28" s="321"/>
      <c r="V28" s="329">
        <f t="shared" si="0"/>
        <v>0</v>
      </c>
      <c r="W28" s="323">
        <f t="shared" si="1"/>
        <v>0</v>
      </c>
      <c r="X28" s="323">
        <f t="shared" si="2"/>
        <v>0</v>
      </c>
      <c r="Y28" s="324">
        <f t="shared" si="3"/>
        <v>0</v>
      </c>
      <c r="Z28" s="1324"/>
      <c r="AA28" s="1309"/>
      <c r="AB28" s="1309"/>
      <c r="AC28" s="1309"/>
      <c r="AD28" s="1309"/>
      <c r="AE28" s="1309"/>
      <c r="AF28" s="1309"/>
      <c r="AG28" s="1309"/>
      <c r="AH28" s="1312"/>
      <c r="AI28" s="1315"/>
      <c r="AJ28" s="1312"/>
    </row>
    <row r="29" spans="1:36" ht="18.75" x14ac:dyDescent="0.25">
      <c r="A29" s="1147"/>
      <c r="B29" s="1317"/>
      <c r="C29" s="1317"/>
      <c r="D29" s="1321"/>
      <c r="E29" s="325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7"/>
      <c r="S29" s="327"/>
      <c r="T29" s="327"/>
      <c r="U29" s="328"/>
      <c r="V29" s="329">
        <f t="shared" si="0"/>
        <v>0</v>
      </c>
      <c r="W29" s="323">
        <f t="shared" si="1"/>
        <v>0</v>
      </c>
      <c r="X29" s="323">
        <f t="shared" si="2"/>
        <v>0</v>
      </c>
      <c r="Y29" s="324">
        <f t="shared" si="3"/>
        <v>0</v>
      </c>
      <c r="Z29" s="1324"/>
      <c r="AA29" s="1309"/>
      <c r="AB29" s="1309"/>
      <c r="AC29" s="1309"/>
      <c r="AD29" s="1309"/>
      <c r="AE29" s="1309"/>
      <c r="AF29" s="1309"/>
      <c r="AG29" s="1309"/>
      <c r="AH29" s="1312"/>
      <c r="AI29" s="1315"/>
      <c r="AJ29" s="1312"/>
    </row>
    <row r="30" spans="1:36" ht="19.5" thickBot="1" x14ac:dyDescent="0.3">
      <c r="A30" s="1148"/>
      <c r="B30" s="1318"/>
      <c r="C30" s="1318"/>
      <c r="D30" s="1322"/>
      <c r="E30" s="332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4"/>
      <c r="S30" s="334"/>
      <c r="T30" s="334"/>
      <c r="U30" s="335"/>
      <c r="V30" s="336">
        <f t="shared" si="0"/>
        <v>0</v>
      </c>
      <c r="W30" s="337">
        <f t="shared" si="1"/>
        <v>0</v>
      </c>
      <c r="X30" s="337">
        <f t="shared" si="2"/>
        <v>0</v>
      </c>
      <c r="Y30" s="338">
        <f t="shared" si="3"/>
        <v>0</v>
      </c>
      <c r="Z30" s="1325"/>
      <c r="AA30" s="1310"/>
      <c r="AB30" s="1310"/>
      <c r="AC30" s="1310"/>
      <c r="AD30" s="1310"/>
      <c r="AE30" s="1310"/>
      <c r="AF30" s="1310"/>
      <c r="AG30" s="1310"/>
      <c r="AH30" s="1313"/>
      <c r="AI30" s="1316"/>
      <c r="AJ30" s="1313"/>
    </row>
    <row r="31" spans="1:36" ht="18.75" x14ac:dyDescent="0.25">
      <c r="A31" s="1146">
        <v>1</v>
      </c>
      <c r="B31" s="1146" t="s">
        <v>24</v>
      </c>
      <c r="C31" s="1319" t="s">
        <v>92</v>
      </c>
      <c r="D31" s="1320">
        <f>100*0.9</f>
        <v>90</v>
      </c>
      <c r="E31" s="313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314"/>
      <c r="S31" s="314"/>
      <c r="T31" s="314"/>
      <c r="U31" s="315"/>
      <c r="V31" s="316">
        <f t="shared" ref="V31:V94" si="7">IF(AND(F31=0,G31=0,H31=0),0,IF(AND(F31=0,G31=0),H31,IF(AND(F31=0,H31=0),G31,IF(AND(G31=0,H31=0),F31,IF(F31=0,(G31+H31)/2,IF(G31=0,(F31+H31)/2,IF(H31=0,(F31+G31)/2,(F31+G31+H31)/3)))))))</f>
        <v>0</v>
      </c>
      <c r="W31" s="317">
        <f t="shared" ref="W31:W94" si="8">IF(AND(I31=0,J31=0,K31=0),0,IF(AND(I31=0,J31=0),K31,IF(AND(I31=0,K31=0),J31,IF(AND(J31=0,K31=0),I31,IF(I31=0,(J31+K31)/2,IF(J31=0,(I31+K31)/2,IF(K31=0,(I31+J31)/2,(I31+J31+K31)/3)))))))</f>
        <v>0</v>
      </c>
      <c r="X31" s="317">
        <f t="shared" ref="X31:X94" si="9">IF(AND(L31=0,M31=0,N31=0),0,IF(AND(L31=0,M31=0),N31,IF(AND(L31=0,N31=0),M31,IF(AND(M31=0,N31=0),L31,IF(L31=0,(M31+N31)/2,IF(M31=0,(L31+N31)/2,IF(N31=0,(L31+M31)/2,(L31+M31+N31)/3)))))))</f>
        <v>0</v>
      </c>
      <c r="Y31" s="318">
        <f t="shared" ref="Y31:Y94" si="10">IF(AND(O31=0,P31=0,Q31=0),0,IF(AND(O31=0,P31=0),Q31,IF(AND(O31=0,Q31=0),P31,IF(AND(P31=0,Q31=0),O31,IF(O31=0,(P31+Q31)/2,IF(P31=0,(O31+Q31)/2,IF(Q31=0,(O31+P31)/2,(O31+P31+Q31)/3)))))))</f>
        <v>0</v>
      </c>
      <c r="Z31" s="1323">
        <f>SUM(V31:V49)</f>
        <v>49.266666666666659</v>
      </c>
      <c r="AA31" s="1308">
        <f>SUM(W31:W49)</f>
        <v>50.533333333333331</v>
      </c>
      <c r="AB31" s="1308">
        <f>SUM(X31:X49)</f>
        <v>54</v>
      </c>
      <c r="AC31" s="1308">
        <f>SUM(Y31:Y49)</f>
        <v>72.866666666666674</v>
      </c>
      <c r="AD31" s="1308">
        <f>Z31*0.38*0.9*SQRT(3)</f>
        <v>29.18367046688952</v>
      </c>
      <c r="AE31" s="1308">
        <f t="shared" ref="AE31:AG31" si="11">AA31*0.38*0.9*SQRT(3)</f>
        <v>29.933994876728363</v>
      </c>
      <c r="AF31" s="1308">
        <f t="shared" si="11"/>
        <v>31.987514314182025</v>
      </c>
      <c r="AG31" s="1308">
        <f t="shared" si="11"/>
        <v>43.163398944939452</v>
      </c>
      <c r="AH31" s="1311">
        <f>MAX(Z31:AC49)</f>
        <v>72.866666666666674</v>
      </c>
      <c r="AI31" s="1314">
        <f>AH31*0.38*0.9*SQRT(3)</f>
        <v>43.163398944939452</v>
      </c>
      <c r="AJ31" s="1311">
        <f>D31-AI31</f>
        <v>46.836601055060548</v>
      </c>
    </row>
    <row r="32" spans="1:36" ht="18.75" x14ac:dyDescent="0.25">
      <c r="A32" s="1147"/>
      <c r="B32" s="1317"/>
      <c r="C32" s="1317"/>
      <c r="D32" s="1321"/>
      <c r="E32" s="319" t="s">
        <v>759</v>
      </c>
      <c r="F32" s="470">
        <v>21.9</v>
      </c>
      <c r="G32" s="470">
        <v>26.5</v>
      </c>
      <c r="H32" s="470">
        <v>32.299999999999997</v>
      </c>
      <c r="I32" s="470">
        <v>17.2</v>
      </c>
      <c r="J32" s="470">
        <v>16</v>
      </c>
      <c r="K32" s="470">
        <v>25.3</v>
      </c>
      <c r="L32" s="273">
        <v>38.1</v>
      </c>
      <c r="M32" s="273">
        <v>42.3</v>
      </c>
      <c r="N32" s="273">
        <v>37.200000000000003</v>
      </c>
      <c r="O32" s="273">
        <v>20.5</v>
      </c>
      <c r="P32" s="273">
        <v>22.9</v>
      </c>
      <c r="Q32" s="273">
        <v>65.400000000000006</v>
      </c>
      <c r="R32" s="320">
        <v>233</v>
      </c>
      <c r="S32" s="320">
        <v>230</v>
      </c>
      <c r="T32" s="320">
        <v>234</v>
      </c>
      <c r="U32" s="321">
        <v>233</v>
      </c>
      <c r="V32" s="322">
        <f t="shared" si="7"/>
        <v>26.899999999999995</v>
      </c>
      <c r="W32" s="323">
        <f t="shared" si="8"/>
        <v>19.5</v>
      </c>
      <c r="X32" s="323">
        <f t="shared" si="9"/>
        <v>39.200000000000003</v>
      </c>
      <c r="Y32" s="324">
        <f t="shared" si="10"/>
        <v>36.266666666666673</v>
      </c>
      <c r="Z32" s="1324"/>
      <c r="AA32" s="1309"/>
      <c r="AB32" s="1309"/>
      <c r="AC32" s="1309"/>
      <c r="AD32" s="1309"/>
      <c r="AE32" s="1309"/>
      <c r="AF32" s="1309"/>
      <c r="AG32" s="1309"/>
      <c r="AH32" s="1312"/>
      <c r="AI32" s="1315"/>
      <c r="AJ32" s="1312"/>
    </row>
    <row r="33" spans="1:36" ht="18.75" x14ac:dyDescent="0.25">
      <c r="A33" s="1147"/>
      <c r="B33" s="1317"/>
      <c r="C33" s="1317"/>
      <c r="D33" s="1321"/>
      <c r="E33" s="325"/>
      <c r="F33" s="491"/>
      <c r="G33" s="491"/>
      <c r="H33" s="491"/>
      <c r="I33" s="491"/>
      <c r="J33" s="491"/>
      <c r="K33" s="491"/>
      <c r="L33" s="326"/>
      <c r="M33" s="326"/>
      <c r="N33" s="326"/>
      <c r="O33" s="326"/>
      <c r="P33" s="326"/>
      <c r="Q33" s="326"/>
      <c r="R33" s="327"/>
      <c r="S33" s="327"/>
      <c r="T33" s="327"/>
      <c r="U33" s="328"/>
      <c r="V33" s="329">
        <f t="shared" si="7"/>
        <v>0</v>
      </c>
      <c r="W33" s="323">
        <f t="shared" si="8"/>
        <v>0</v>
      </c>
      <c r="X33" s="323">
        <f t="shared" si="9"/>
        <v>0</v>
      </c>
      <c r="Y33" s="324">
        <f t="shared" si="10"/>
        <v>0</v>
      </c>
      <c r="Z33" s="1324"/>
      <c r="AA33" s="1309"/>
      <c r="AB33" s="1309"/>
      <c r="AC33" s="1309"/>
      <c r="AD33" s="1309"/>
      <c r="AE33" s="1309"/>
      <c r="AF33" s="1309"/>
      <c r="AG33" s="1309"/>
      <c r="AH33" s="1312"/>
      <c r="AI33" s="1315"/>
      <c r="AJ33" s="1312"/>
    </row>
    <row r="34" spans="1:36" ht="18.75" x14ac:dyDescent="0.25">
      <c r="A34" s="1147"/>
      <c r="B34" s="1317"/>
      <c r="C34" s="1317"/>
      <c r="D34" s="1321"/>
      <c r="E34" s="319" t="s">
        <v>760</v>
      </c>
      <c r="F34" s="470">
        <v>5.2</v>
      </c>
      <c r="G34" s="470">
        <v>41.5</v>
      </c>
      <c r="H34" s="470">
        <v>20.399999999999999</v>
      </c>
      <c r="I34" s="490">
        <v>23.4</v>
      </c>
      <c r="J34" s="490">
        <v>23.8</v>
      </c>
      <c r="K34" s="490">
        <v>45.9</v>
      </c>
      <c r="L34" s="330">
        <v>14.1</v>
      </c>
      <c r="M34" s="330">
        <v>23.5</v>
      </c>
      <c r="N34" s="330">
        <v>6.8</v>
      </c>
      <c r="O34" s="330">
        <v>27.7</v>
      </c>
      <c r="P34" s="330">
        <v>40.4</v>
      </c>
      <c r="Q34" s="330">
        <v>41.7</v>
      </c>
      <c r="R34" s="320">
        <v>233</v>
      </c>
      <c r="S34" s="320">
        <v>230</v>
      </c>
      <c r="T34" s="320">
        <v>235</v>
      </c>
      <c r="U34" s="321">
        <v>233</v>
      </c>
      <c r="V34" s="329">
        <f t="shared" si="7"/>
        <v>22.366666666666664</v>
      </c>
      <c r="W34" s="323">
        <f t="shared" si="8"/>
        <v>31.033333333333331</v>
      </c>
      <c r="X34" s="323">
        <f t="shared" si="9"/>
        <v>14.799999999999999</v>
      </c>
      <c r="Y34" s="324">
        <f t="shared" si="10"/>
        <v>36.6</v>
      </c>
      <c r="Z34" s="1324"/>
      <c r="AA34" s="1309"/>
      <c r="AB34" s="1309"/>
      <c r="AC34" s="1309"/>
      <c r="AD34" s="1309"/>
      <c r="AE34" s="1309"/>
      <c r="AF34" s="1309"/>
      <c r="AG34" s="1309"/>
      <c r="AH34" s="1312"/>
      <c r="AI34" s="1315"/>
      <c r="AJ34" s="1312"/>
    </row>
    <row r="35" spans="1:36" ht="18.75" x14ac:dyDescent="0.25">
      <c r="A35" s="1147"/>
      <c r="B35" s="1317"/>
      <c r="C35" s="1317"/>
      <c r="D35" s="1321"/>
      <c r="E35" s="325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7"/>
      <c r="S35" s="327"/>
      <c r="T35" s="327"/>
      <c r="U35" s="328"/>
      <c r="V35" s="329">
        <f t="shared" si="7"/>
        <v>0</v>
      </c>
      <c r="W35" s="323">
        <f t="shared" si="8"/>
        <v>0</v>
      </c>
      <c r="X35" s="323">
        <f t="shared" si="9"/>
        <v>0</v>
      </c>
      <c r="Y35" s="324">
        <f t="shared" si="10"/>
        <v>0</v>
      </c>
      <c r="Z35" s="1324"/>
      <c r="AA35" s="1309"/>
      <c r="AB35" s="1309"/>
      <c r="AC35" s="1309"/>
      <c r="AD35" s="1309"/>
      <c r="AE35" s="1309"/>
      <c r="AF35" s="1309"/>
      <c r="AG35" s="1309"/>
      <c r="AH35" s="1312"/>
      <c r="AI35" s="1315"/>
      <c r="AJ35" s="1312"/>
    </row>
    <row r="36" spans="1:36" ht="18.75" x14ac:dyDescent="0.25">
      <c r="A36" s="1147"/>
      <c r="B36" s="1317"/>
      <c r="C36" s="1317"/>
      <c r="D36" s="1321"/>
      <c r="E36" s="325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7"/>
      <c r="S36" s="327"/>
      <c r="T36" s="327"/>
      <c r="U36" s="328"/>
      <c r="V36" s="329">
        <f t="shared" si="7"/>
        <v>0</v>
      </c>
      <c r="W36" s="323">
        <f t="shared" si="8"/>
        <v>0</v>
      </c>
      <c r="X36" s="323">
        <f t="shared" si="9"/>
        <v>0</v>
      </c>
      <c r="Y36" s="324">
        <f t="shared" si="10"/>
        <v>0</v>
      </c>
      <c r="Z36" s="1324"/>
      <c r="AA36" s="1309"/>
      <c r="AB36" s="1309"/>
      <c r="AC36" s="1309"/>
      <c r="AD36" s="1309"/>
      <c r="AE36" s="1309"/>
      <c r="AF36" s="1309"/>
      <c r="AG36" s="1309"/>
      <c r="AH36" s="1312"/>
      <c r="AI36" s="1315"/>
      <c r="AJ36" s="1312"/>
    </row>
    <row r="37" spans="1:36" ht="18.75" x14ac:dyDescent="0.25">
      <c r="A37" s="1147"/>
      <c r="B37" s="1317"/>
      <c r="C37" s="1317"/>
      <c r="D37" s="1321"/>
      <c r="E37" s="331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20"/>
      <c r="S37" s="320"/>
      <c r="T37" s="320"/>
      <c r="U37" s="321"/>
      <c r="V37" s="329">
        <f t="shared" si="7"/>
        <v>0</v>
      </c>
      <c r="W37" s="323">
        <f t="shared" si="8"/>
        <v>0</v>
      </c>
      <c r="X37" s="323">
        <f t="shared" si="9"/>
        <v>0</v>
      </c>
      <c r="Y37" s="324">
        <f t="shared" si="10"/>
        <v>0</v>
      </c>
      <c r="Z37" s="1324"/>
      <c r="AA37" s="1309"/>
      <c r="AB37" s="1309"/>
      <c r="AC37" s="1309"/>
      <c r="AD37" s="1309"/>
      <c r="AE37" s="1309"/>
      <c r="AF37" s="1309"/>
      <c r="AG37" s="1309"/>
      <c r="AH37" s="1312"/>
      <c r="AI37" s="1315"/>
      <c r="AJ37" s="1312"/>
    </row>
    <row r="38" spans="1:36" ht="18.75" x14ac:dyDescent="0.25">
      <c r="A38" s="1147"/>
      <c r="B38" s="1317"/>
      <c r="C38" s="1317"/>
      <c r="D38" s="1321"/>
      <c r="E38" s="325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7"/>
      <c r="S38" s="327"/>
      <c r="T38" s="327"/>
      <c r="U38" s="328"/>
      <c r="V38" s="329">
        <f t="shared" si="7"/>
        <v>0</v>
      </c>
      <c r="W38" s="323">
        <f t="shared" si="8"/>
        <v>0</v>
      </c>
      <c r="X38" s="323">
        <f t="shared" si="9"/>
        <v>0</v>
      </c>
      <c r="Y38" s="324">
        <f t="shared" si="10"/>
        <v>0</v>
      </c>
      <c r="Z38" s="1324"/>
      <c r="AA38" s="1309"/>
      <c r="AB38" s="1309"/>
      <c r="AC38" s="1309"/>
      <c r="AD38" s="1309"/>
      <c r="AE38" s="1309"/>
      <c r="AF38" s="1309"/>
      <c r="AG38" s="1309"/>
      <c r="AH38" s="1312"/>
      <c r="AI38" s="1315"/>
      <c r="AJ38" s="1312"/>
    </row>
    <row r="39" spans="1:36" ht="18.75" x14ac:dyDescent="0.25">
      <c r="A39" s="1147"/>
      <c r="B39" s="1317"/>
      <c r="C39" s="1317"/>
      <c r="D39" s="1321"/>
      <c r="E39" s="331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20"/>
      <c r="S39" s="320"/>
      <c r="T39" s="320"/>
      <c r="U39" s="321"/>
      <c r="V39" s="329">
        <f t="shared" si="7"/>
        <v>0</v>
      </c>
      <c r="W39" s="323">
        <f t="shared" si="8"/>
        <v>0</v>
      </c>
      <c r="X39" s="323">
        <f t="shared" si="9"/>
        <v>0</v>
      </c>
      <c r="Y39" s="324">
        <f t="shared" si="10"/>
        <v>0</v>
      </c>
      <c r="Z39" s="1324"/>
      <c r="AA39" s="1309"/>
      <c r="AB39" s="1309"/>
      <c r="AC39" s="1309"/>
      <c r="AD39" s="1309"/>
      <c r="AE39" s="1309"/>
      <c r="AF39" s="1309"/>
      <c r="AG39" s="1309"/>
      <c r="AH39" s="1312"/>
      <c r="AI39" s="1315"/>
      <c r="AJ39" s="1312"/>
    </row>
    <row r="40" spans="1:36" ht="18.75" x14ac:dyDescent="0.25">
      <c r="A40" s="1147"/>
      <c r="B40" s="1317"/>
      <c r="C40" s="1317"/>
      <c r="D40" s="1321"/>
      <c r="E40" s="325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7"/>
      <c r="S40" s="327"/>
      <c r="T40" s="327"/>
      <c r="U40" s="328"/>
      <c r="V40" s="329">
        <f t="shared" si="7"/>
        <v>0</v>
      </c>
      <c r="W40" s="323">
        <f t="shared" si="8"/>
        <v>0</v>
      </c>
      <c r="X40" s="323">
        <f t="shared" si="9"/>
        <v>0</v>
      </c>
      <c r="Y40" s="324">
        <f t="shared" si="10"/>
        <v>0</v>
      </c>
      <c r="Z40" s="1324"/>
      <c r="AA40" s="1309"/>
      <c r="AB40" s="1309"/>
      <c r="AC40" s="1309"/>
      <c r="AD40" s="1309"/>
      <c r="AE40" s="1309"/>
      <c r="AF40" s="1309"/>
      <c r="AG40" s="1309"/>
      <c r="AH40" s="1312"/>
      <c r="AI40" s="1315"/>
      <c r="AJ40" s="1312"/>
    </row>
    <row r="41" spans="1:36" ht="18.75" x14ac:dyDescent="0.25">
      <c r="A41" s="1147"/>
      <c r="B41" s="1317"/>
      <c r="C41" s="1317"/>
      <c r="D41" s="1321"/>
      <c r="E41" s="331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20"/>
      <c r="S41" s="320"/>
      <c r="T41" s="320"/>
      <c r="U41" s="321"/>
      <c r="V41" s="329">
        <f t="shared" si="7"/>
        <v>0</v>
      </c>
      <c r="W41" s="323">
        <f t="shared" si="8"/>
        <v>0</v>
      </c>
      <c r="X41" s="323">
        <f t="shared" si="9"/>
        <v>0</v>
      </c>
      <c r="Y41" s="324">
        <f t="shared" si="10"/>
        <v>0</v>
      </c>
      <c r="Z41" s="1324"/>
      <c r="AA41" s="1309"/>
      <c r="AB41" s="1309"/>
      <c r="AC41" s="1309"/>
      <c r="AD41" s="1309"/>
      <c r="AE41" s="1309"/>
      <c r="AF41" s="1309"/>
      <c r="AG41" s="1309"/>
      <c r="AH41" s="1312"/>
      <c r="AI41" s="1315"/>
      <c r="AJ41" s="1312"/>
    </row>
    <row r="42" spans="1:36" ht="18.75" x14ac:dyDescent="0.25">
      <c r="A42" s="1147"/>
      <c r="B42" s="1317"/>
      <c r="C42" s="1317"/>
      <c r="D42" s="1321"/>
      <c r="E42" s="325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7"/>
      <c r="S42" s="327"/>
      <c r="T42" s="327"/>
      <c r="U42" s="328"/>
      <c r="V42" s="329">
        <f t="shared" si="7"/>
        <v>0</v>
      </c>
      <c r="W42" s="323">
        <f t="shared" si="8"/>
        <v>0</v>
      </c>
      <c r="X42" s="323">
        <f t="shared" si="9"/>
        <v>0</v>
      </c>
      <c r="Y42" s="324">
        <f t="shared" si="10"/>
        <v>0</v>
      </c>
      <c r="Z42" s="1324"/>
      <c r="AA42" s="1309"/>
      <c r="AB42" s="1309"/>
      <c r="AC42" s="1309"/>
      <c r="AD42" s="1309"/>
      <c r="AE42" s="1309"/>
      <c r="AF42" s="1309"/>
      <c r="AG42" s="1309"/>
      <c r="AH42" s="1312"/>
      <c r="AI42" s="1315"/>
      <c r="AJ42" s="1312"/>
    </row>
    <row r="43" spans="1:36" ht="18.75" x14ac:dyDescent="0.25">
      <c r="A43" s="1147"/>
      <c r="B43" s="1317"/>
      <c r="C43" s="1317"/>
      <c r="D43" s="1321"/>
      <c r="E43" s="331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20"/>
      <c r="S43" s="320"/>
      <c r="T43" s="320"/>
      <c r="U43" s="321"/>
      <c r="V43" s="329">
        <f t="shared" si="7"/>
        <v>0</v>
      </c>
      <c r="W43" s="323">
        <f t="shared" si="8"/>
        <v>0</v>
      </c>
      <c r="X43" s="323">
        <f t="shared" si="9"/>
        <v>0</v>
      </c>
      <c r="Y43" s="324">
        <f t="shared" si="10"/>
        <v>0</v>
      </c>
      <c r="Z43" s="1324"/>
      <c r="AA43" s="1309"/>
      <c r="AB43" s="1309"/>
      <c r="AC43" s="1309"/>
      <c r="AD43" s="1309"/>
      <c r="AE43" s="1309"/>
      <c r="AF43" s="1309"/>
      <c r="AG43" s="1309"/>
      <c r="AH43" s="1312"/>
      <c r="AI43" s="1315"/>
      <c r="AJ43" s="1312"/>
    </row>
    <row r="44" spans="1:36" ht="18.75" x14ac:dyDescent="0.25">
      <c r="A44" s="1147"/>
      <c r="B44" s="1317"/>
      <c r="C44" s="1317"/>
      <c r="D44" s="1321"/>
      <c r="E44" s="325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7"/>
      <c r="S44" s="327"/>
      <c r="T44" s="327"/>
      <c r="U44" s="328"/>
      <c r="V44" s="329">
        <f t="shared" si="7"/>
        <v>0</v>
      </c>
      <c r="W44" s="323">
        <f t="shared" si="8"/>
        <v>0</v>
      </c>
      <c r="X44" s="323">
        <f t="shared" si="9"/>
        <v>0</v>
      </c>
      <c r="Y44" s="324">
        <f t="shared" si="10"/>
        <v>0</v>
      </c>
      <c r="Z44" s="1324"/>
      <c r="AA44" s="1309"/>
      <c r="AB44" s="1309"/>
      <c r="AC44" s="1309"/>
      <c r="AD44" s="1309"/>
      <c r="AE44" s="1309"/>
      <c r="AF44" s="1309"/>
      <c r="AG44" s="1309"/>
      <c r="AH44" s="1312"/>
      <c r="AI44" s="1315"/>
      <c r="AJ44" s="1312"/>
    </row>
    <row r="45" spans="1:36" ht="18.75" x14ac:dyDescent="0.25">
      <c r="A45" s="1147"/>
      <c r="B45" s="1317"/>
      <c r="C45" s="1317"/>
      <c r="D45" s="1321"/>
      <c r="E45" s="331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20"/>
      <c r="S45" s="320"/>
      <c r="T45" s="320"/>
      <c r="U45" s="321"/>
      <c r="V45" s="329">
        <f t="shared" si="7"/>
        <v>0</v>
      </c>
      <c r="W45" s="323">
        <f t="shared" si="8"/>
        <v>0</v>
      </c>
      <c r="X45" s="323">
        <f t="shared" si="9"/>
        <v>0</v>
      </c>
      <c r="Y45" s="324">
        <f t="shared" si="10"/>
        <v>0</v>
      </c>
      <c r="Z45" s="1324"/>
      <c r="AA45" s="1309"/>
      <c r="AB45" s="1309"/>
      <c r="AC45" s="1309"/>
      <c r="AD45" s="1309"/>
      <c r="AE45" s="1309"/>
      <c r="AF45" s="1309"/>
      <c r="AG45" s="1309"/>
      <c r="AH45" s="1312"/>
      <c r="AI45" s="1315"/>
      <c r="AJ45" s="1312"/>
    </row>
    <row r="46" spans="1:36" ht="18.75" x14ac:dyDescent="0.25">
      <c r="A46" s="1147"/>
      <c r="B46" s="1317"/>
      <c r="C46" s="1317"/>
      <c r="D46" s="1321"/>
      <c r="E46" s="325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7"/>
      <c r="S46" s="327"/>
      <c r="T46" s="327"/>
      <c r="U46" s="328"/>
      <c r="V46" s="329">
        <f t="shared" si="7"/>
        <v>0</v>
      </c>
      <c r="W46" s="323">
        <f t="shared" si="8"/>
        <v>0</v>
      </c>
      <c r="X46" s="323">
        <f t="shared" si="9"/>
        <v>0</v>
      </c>
      <c r="Y46" s="324">
        <f t="shared" si="10"/>
        <v>0</v>
      </c>
      <c r="Z46" s="1324"/>
      <c r="AA46" s="1309"/>
      <c r="AB46" s="1309"/>
      <c r="AC46" s="1309"/>
      <c r="AD46" s="1309"/>
      <c r="AE46" s="1309"/>
      <c r="AF46" s="1309"/>
      <c r="AG46" s="1309"/>
      <c r="AH46" s="1312"/>
      <c r="AI46" s="1315"/>
      <c r="AJ46" s="1312"/>
    </row>
    <row r="47" spans="1:36" ht="18.75" x14ac:dyDescent="0.25">
      <c r="A47" s="1147"/>
      <c r="B47" s="1317"/>
      <c r="C47" s="1317"/>
      <c r="D47" s="1321"/>
      <c r="E47" s="331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20"/>
      <c r="S47" s="320"/>
      <c r="T47" s="320"/>
      <c r="U47" s="321"/>
      <c r="V47" s="329">
        <f t="shared" si="7"/>
        <v>0</v>
      </c>
      <c r="W47" s="323">
        <f t="shared" si="8"/>
        <v>0</v>
      </c>
      <c r="X47" s="323">
        <f t="shared" si="9"/>
        <v>0</v>
      </c>
      <c r="Y47" s="324">
        <f t="shared" si="10"/>
        <v>0</v>
      </c>
      <c r="Z47" s="1324"/>
      <c r="AA47" s="1309"/>
      <c r="AB47" s="1309"/>
      <c r="AC47" s="1309"/>
      <c r="AD47" s="1309"/>
      <c r="AE47" s="1309"/>
      <c r="AF47" s="1309"/>
      <c r="AG47" s="1309"/>
      <c r="AH47" s="1312"/>
      <c r="AI47" s="1315"/>
      <c r="AJ47" s="1312"/>
    </row>
    <row r="48" spans="1:36" ht="18.75" x14ac:dyDescent="0.25">
      <c r="A48" s="1147"/>
      <c r="B48" s="1317"/>
      <c r="C48" s="1317"/>
      <c r="D48" s="1321"/>
      <c r="E48" s="325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7"/>
      <c r="S48" s="327"/>
      <c r="T48" s="327"/>
      <c r="U48" s="328"/>
      <c r="V48" s="329">
        <f t="shared" si="7"/>
        <v>0</v>
      </c>
      <c r="W48" s="323">
        <f t="shared" si="8"/>
        <v>0</v>
      </c>
      <c r="X48" s="323">
        <f t="shared" si="9"/>
        <v>0</v>
      </c>
      <c r="Y48" s="324">
        <f t="shared" si="10"/>
        <v>0</v>
      </c>
      <c r="Z48" s="1324"/>
      <c r="AA48" s="1309"/>
      <c r="AB48" s="1309"/>
      <c r="AC48" s="1309"/>
      <c r="AD48" s="1309"/>
      <c r="AE48" s="1309"/>
      <c r="AF48" s="1309"/>
      <c r="AG48" s="1309"/>
      <c r="AH48" s="1312"/>
      <c r="AI48" s="1315"/>
      <c r="AJ48" s="1312"/>
    </row>
    <row r="49" spans="1:36" ht="19.5" thickBot="1" x14ac:dyDescent="0.3">
      <c r="A49" s="1148"/>
      <c r="B49" s="1318"/>
      <c r="C49" s="1318"/>
      <c r="D49" s="1322"/>
      <c r="E49" s="332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4"/>
      <c r="S49" s="334"/>
      <c r="T49" s="334"/>
      <c r="U49" s="335"/>
      <c r="V49" s="336">
        <f t="shared" si="7"/>
        <v>0</v>
      </c>
      <c r="W49" s="337">
        <f t="shared" si="8"/>
        <v>0</v>
      </c>
      <c r="X49" s="337">
        <f t="shared" si="9"/>
        <v>0</v>
      </c>
      <c r="Y49" s="338">
        <f t="shared" si="10"/>
        <v>0</v>
      </c>
      <c r="Z49" s="1325"/>
      <c r="AA49" s="1310"/>
      <c r="AB49" s="1310"/>
      <c r="AC49" s="1310"/>
      <c r="AD49" s="1310"/>
      <c r="AE49" s="1310"/>
      <c r="AF49" s="1310"/>
      <c r="AG49" s="1310"/>
      <c r="AH49" s="1313"/>
      <c r="AI49" s="1316"/>
      <c r="AJ49" s="1313"/>
    </row>
    <row r="50" spans="1:36" ht="18.75" x14ac:dyDescent="0.25">
      <c r="A50" s="1339">
        <v>2</v>
      </c>
      <c r="B50" s="1146" t="s">
        <v>28</v>
      </c>
      <c r="C50" s="1342" t="s">
        <v>761</v>
      </c>
      <c r="D50" s="1345">
        <f>100*0.9</f>
        <v>90</v>
      </c>
      <c r="E50" s="339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314"/>
      <c r="S50" s="314"/>
      <c r="T50" s="314"/>
      <c r="U50" s="315"/>
      <c r="V50" s="316">
        <f t="shared" si="7"/>
        <v>0</v>
      </c>
      <c r="W50" s="340">
        <f t="shared" si="8"/>
        <v>0</v>
      </c>
      <c r="X50" s="340">
        <f t="shared" si="9"/>
        <v>0</v>
      </c>
      <c r="Y50" s="341">
        <f t="shared" si="10"/>
        <v>0</v>
      </c>
      <c r="Z50" s="1323">
        <f>SUM(V50:V69)</f>
        <v>46.666666666666664</v>
      </c>
      <c r="AA50" s="1308">
        <f t="shared" ref="AA50:AC50" si="12">SUM(W50:W69)</f>
        <v>72.833333333333343</v>
      </c>
      <c r="AB50" s="1308">
        <f t="shared" si="12"/>
        <v>108.36666666666667</v>
      </c>
      <c r="AC50" s="1308">
        <f t="shared" si="12"/>
        <v>85.3</v>
      </c>
      <c r="AD50" s="1308">
        <f>Z50*0.38*0.9*SQRT(3)</f>
        <v>27.643530888799283</v>
      </c>
      <c r="AE50" s="1308">
        <f t="shared" ref="AE50:AG110" si="13">AA50*0.38*0.9*SQRT(3)</f>
        <v>43.143653565733167</v>
      </c>
      <c r="AF50" s="1308">
        <f t="shared" si="13"/>
        <v>64.192227799633201</v>
      </c>
      <c r="AG50" s="1308">
        <f t="shared" si="13"/>
        <v>50.528425388883832</v>
      </c>
      <c r="AH50" s="1311">
        <f>MAX(Z50:AC69)</f>
        <v>108.36666666666667</v>
      </c>
      <c r="AI50" s="1314">
        <f t="shared" ref="AI50" si="14">AH50*0.38*0.9*SQRT(3)</f>
        <v>64.192227799633201</v>
      </c>
      <c r="AJ50" s="1311">
        <f t="shared" ref="AJ50" si="15">D50-AI50</f>
        <v>25.807772200366799</v>
      </c>
    </row>
    <row r="51" spans="1:36" ht="18.75" x14ac:dyDescent="0.25">
      <c r="A51" s="1340"/>
      <c r="B51" s="1317"/>
      <c r="C51" s="1343"/>
      <c r="D51" s="1346"/>
      <c r="E51" s="273" t="s">
        <v>762</v>
      </c>
      <c r="F51" s="470">
        <v>27.1</v>
      </c>
      <c r="G51" s="470">
        <v>37</v>
      </c>
      <c r="H51" s="470">
        <v>31.4</v>
      </c>
      <c r="I51" s="470">
        <v>56.7</v>
      </c>
      <c r="J51" s="470">
        <v>39.6</v>
      </c>
      <c r="K51" s="470">
        <v>28</v>
      </c>
      <c r="L51" s="273">
        <v>88.8</v>
      </c>
      <c r="M51" s="273">
        <v>82</v>
      </c>
      <c r="N51" s="273">
        <v>63.5</v>
      </c>
      <c r="O51" s="273">
        <v>63.5</v>
      </c>
      <c r="P51" s="273">
        <v>66</v>
      </c>
      <c r="Q51" s="273">
        <v>67</v>
      </c>
      <c r="R51" s="320">
        <v>232</v>
      </c>
      <c r="S51" s="320">
        <v>235</v>
      </c>
      <c r="T51" s="320">
        <v>230</v>
      </c>
      <c r="U51" s="321">
        <v>230</v>
      </c>
      <c r="V51" s="329">
        <f t="shared" si="7"/>
        <v>31.833333333333332</v>
      </c>
      <c r="W51" s="323">
        <f t="shared" si="8"/>
        <v>41.433333333333337</v>
      </c>
      <c r="X51" s="323">
        <f t="shared" si="9"/>
        <v>78.100000000000009</v>
      </c>
      <c r="Y51" s="324">
        <f t="shared" si="10"/>
        <v>65.5</v>
      </c>
      <c r="Z51" s="1324"/>
      <c r="AA51" s="1309"/>
      <c r="AB51" s="1309"/>
      <c r="AC51" s="1309"/>
      <c r="AD51" s="1309"/>
      <c r="AE51" s="1309"/>
      <c r="AF51" s="1309"/>
      <c r="AG51" s="1309"/>
      <c r="AH51" s="1312"/>
      <c r="AI51" s="1315"/>
      <c r="AJ51" s="1312"/>
    </row>
    <row r="52" spans="1:36" ht="18.75" x14ac:dyDescent="0.25">
      <c r="A52" s="1340"/>
      <c r="B52" s="1317"/>
      <c r="C52" s="1343"/>
      <c r="D52" s="1346"/>
      <c r="E52" s="326"/>
      <c r="F52" s="491"/>
      <c r="G52" s="491"/>
      <c r="H52" s="491"/>
      <c r="I52" s="491"/>
      <c r="J52" s="491"/>
      <c r="K52" s="491"/>
      <c r="L52" s="326"/>
      <c r="M52" s="326"/>
      <c r="N52" s="326"/>
      <c r="O52" s="326"/>
      <c r="P52" s="326"/>
      <c r="Q52" s="326"/>
      <c r="R52" s="327"/>
      <c r="S52" s="327"/>
      <c r="T52" s="327"/>
      <c r="U52" s="328"/>
      <c r="V52" s="329">
        <f t="shared" si="7"/>
        <v>0</v>
      </c>
      <c r="W52" s="323">
        <f t="shared" si="8"/>
        <v>0</v>
      </c>
      <c r="X52" s="323">
        <f t="shared" si="9"/>
        <v>0</v>
      </c>
      <c r="Y52" s="324">
        <f t="shared" si="10"/>
        <v>0</v>
      </c>
      <c r="Z52" s="1324"/>
      <c r="AA52" s="1309"/>
      <c r="AB52" s="1309"/>
      <c r="AC52" s="1309"/>
      <c r="AD52" s="1309"/>
      <c r="AE52" s="1309"/>
      <c r="AF52" s="1309"/>
      <c r="AG52" s="1309"/>
      <c r="AH52" s="1312"/>
      <c r="AI52" s="1315"/>
      <c r="AJ52" s="1312"/>
    </row>
    <row r="53" spans="1:36" ht="18.75" x14ac:dyDescent="0.25">
      <c r="A53" s="1340"/>
      <c r="B53" s="1317"/>
      <c r="C53" s="1343"/>
      <c r="D53" s="1346"/>
      <c r="E53" s="273" t="s">
        <v>763</v>
      </c>
      <c r="F53" s="470">
        <v>18.2</v>
      </c>
      <c r="G53" s="470">
        <v>17.600000000000001</v>
      </c>
      <c r="H53" s="470">
        <v>8.6999999999999993</v>
      </c>
      <c r="I53" s="490">
        <v>35.200000000000003</v>
      </c>
      <c r="J53" s="490">
        <v>36.799999999999997</v>
      </c>
      <c r="K53" s="490">
        <v>22.2</v>
      </c>
      <c r="L53" s="330">
        <v>31</v>
      </c>
      <c r="M53" s="330">
        <v>36.799999999999997</v>
      </c>
      <c r="N53" s="330">
        <v>23</v>
      </c>
      <c r="O53" s="330">
        <v>21.1</v>
      </c>
      <c r="P53" s="330">
        <v>27.3</v>
      </c>
      <c r="Q53" s="330">
        <v>11</v>
      </c>
      <c r="R53" s="320">
        <v>232</v>
      </c>
      <c r="S53" s="320">
        <v>235</v>
      </c>
      <c r="T53" s="320">
        <v>230</v>
      </c>
      <c r="U53" s="321">
        <v>230</v>
      </c>
      <c r="V53" s="329">
        <f t="shared" si="7"/>
        <v>14.833333333333334</v>
      </c>
      <c r="W53" s="323">
        <f t="shared" si="8"/>
        <v>31.400000000000002</v>
      </c>
      <c r="X53" s="323">
        <f t="shared" si="9"/>
        <v>30.266666666666666</v>
      </c>
      <c r="Y53" s="324">
        <f t="shared" si="10"/>
        <v>19.8</v>
      </c>
      <c r="Z53" s="1324"/>
      <c r="AA53" s="1309"/>
      <c r="AB53" s="1309"/>
      <c r="AC53" s="1309"/>
      <c r="AD53" s="1309"/>
      <c r="AE53" s="1309"/>
      <c r="AF53" s="1309"/>
      <c r="AG53" s="1309"/>
      <c r="AH53" s="1312"/>
      <c r="AI53" s="1315"/>
      <c r="AJ53" s="1312"/>
    </row>
    <row r="54" spans="1:36" ht="18.75" hidden="1" x14ac:dyDescent="0.25">
      <c r="A54" s="1340"/>
      <c r="B54" s="1317"/>
      <c r="C54" s="1343"/>
      <c r="D54" s="134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7"/>
      <c r="S54" s="327"/>
      <c r="T54" s="327"/>
      <c r="U54" s="328"/>
      <c r="V54" s="329">
        <f t="shared" si="7"/>
        <v>0</v>
      </c>
      <c r="W54" s="323">
        <f t="shared" si="8"/>
        <v>0</v>
      </c>
      <c r="X54" s="323">
        <f t="shared" si="9"/>
        <v>0</v>
      </c>
      <c r="Y54" s="324">
        <f t="shared" si="10"/>
        <v>0</v>
      </c>
      <c r="Z54" s="1324"/>
      <c r="AA54" s="1309"/>
      <c r="AB54" s="1309"/>
      <c r="AC54" s="1309"/>
      <c r="AD54" s="1309"/>
      <c r="AE54" s="1309"/>
      <c r="AF54" s="1309"/>
      <c r="AG54" s="1309"/>
      <c r="AH54" s="1312"/>
      <c r="AI54" s="1315"/>
      <c r="AJ54" s="1312"/>
    </row>
    <row r="55" spans="1:36" ht="18.75" hidden="1" x14ac:dyDescent="0.25">
      <c r="A55" s="1340"/>
      <c r="B55" s="1317"/>
      <c r="C55" s="1343"/>
      <c r="D55" s="1346"/>
      <c r="E55" s="273" t="s">
        <v>764</v>
      </c>
      <c r="F55" s="273"/>
      <c r="G55" s="273"/>
      <c r="H55" s="273"/>
      <c r="I55" s="330"/>
      <c r="J55" s="330"/>
      <c r="K55" s="330"/>
      <c r="L55" s="330"/>
      <c r="M55" s="330"/>
      <c r="N55" s="330"/>
      <c r="O55" s="330"/>
      <c r="P55" s="330"/>
      <c r="Q55" s="330"/>
      <c r="R55" s="320">
        <v>239</v>
      </c>
      <c r="S55" s="320">
        <v>240</v>
      </c>
      <c r="T55" s="320">
        <v>238</v>
      </c>
      <c r="U55" s="321">
        <v>238</v>
      </c>
      <c r="V55" s="329">
        <f t="shared" si="7"/>
        <v>0</v>
      </c>
      <c r="W55" s="323">
        <f t="shared" si="8"/>
        <v>0</v>
      </c>
      <c r="X55" s="323">
        <f t="shared" si="9"/>
        <v>0</v>
      </c>
      <c r="Y55" s="324">
        <f t="shared" si="10"/>
        <v>0</v>
      </c>
      <c r="Z55" s="1324"/>
      <c r="AA55" s="1309"/>
      <c r="AB55" s="1309"/>
      <c r="AC55" s="1309"/>
      <c r="AD55" s="1309"/>
      <c r="AE55" s="1309"/>
      <c r="AF55" s="1309"/>
      <c r="AG55" s="1309"/>
      <c r="AH55" s="1312"/>
      <c r="AI55" s="1315"/>
      <c r="AJ55" s="1312"/>
    </row>
    <row r="56" spans="1:36" ht="18.75" hidden="1" x14ac:dyDescent="0.25">
      <c r="A56" s="1340"/>
      <c r="B56" s="1317"/>
      <c r="C56" s="1343"/>
      <c r="D56" s="134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7"/>
      <c r="S56" s="327"/>
      <c r="T56" s="327"/>
      <c r="U56" s="328"/>
      <c r="V56" s="329">
        <f t="shared" si="7"/>
        <v>0</v>
      </c>
      <c r="W56" s="323">
        <f t="shared" si="8"/>
        <v>0</v>
      </c>
      <c r="X56" s="323">
        <f t="shared" si="9"/>
        <v>0</v>
      </c>
      <c r="Y56" s="324">
        <f t="shared" si="10"/>
        <v>0</v>
      </c>
      <c r="Z56" s="1324"/>
      <c r="AA56" s="1309"/>
      <c r="AB56" s="1309"/>
      <c r="AC56" s="1309"/>
      <c r="AD56" s="1309"/>
      <c r="AE56" s="1309"/>
      <c r="AF56" s="1309"/>
      <c r="AG56" s="1309"/>
      <c r="AH56" s="1312"/>
      <c r="AI56" s="1315"/>
      <c r="AJ56" s="1312"/>
    </row>
    <row r="57" spans="1:36" ht="18.75" hidden="1" x14ac:dyDescent="0.25">
      <c r="A57" s="1340"/>
      <c r="B57" s="1317"/>
      <c r="C57" s="1343"/>
      <c r="D57" s="1346"/>
      <c r="E57" s="273" t="s">
        <v>765</v>
      </c>
      <c r="F57" s="273"/>
      <c r="G57" s="273"/>
      <c r="H57" s="273"/>
      <c r="I57" s="330"/>
      <c r="J57" s="330"/>
      <c r="K57" s="330"/>
      <c r="L57" s="330"/>
      <c r="M57" s="330"/>
      <c r="N57" s="330"/>
      <c r="O57" s="330"/>
      <c r="P57" s="330"/>
      <c r="Q57" s="330"/>
      <c r="R57" s="320">
        <v>239</v>
      </c>
      <c r="S57" s="320">
        <v>239</v>
      </c>
      <c r="T57" s="320">
        <v>239</v>
      </c>
      <c r="U57" s="321">
        <v>239</v>
      </c>
      <c r="V57" s="329">
        <f t="shared" si="7"/>
        <v>0</v>
      </c>
      <c r="W57" s="323">
        <f t="shared" si="8"/>
        <v>0</v>
      </c>
      <c r="X57" s="323">
        <f t="shared" si="9"/>
        <v>0</v>
      </c>
      <c r="Y57" s="324">
        <f t="shared" si="10"/>
        <v>0</v>
      </c>
      <c r="Z57" s="1324"/>
      <c r="AA57" s="1309"/>
      <c r="AB57" s="1309"/>
      <c r="AC57" s="1309"/>
      <c r="AD57" s="1309"/>
      <c r="AE57" s="1309"/>
      <c r="AF57" s="1309"/>
      <c r="AG57" s="1309"/>
      <c r="AH57" s="1312"/>
      <c r="AI57" s="1315"/>
      <c r="AJ57" s="1312"/>
    </row>
    <row r="58" spans="1:36" ht="18.75" x14ac:dyDescent="0.25">
      <c r="A58" s="1340"/>
      <c r="B58" s="1317"/>
      <c r="C58" s="1343"/>
      <c r="D58" s="134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7"/>
      <c r="S58" s="327"/>
      <c r="T58" s="327"/>
      <c r="U58" s="328"/>
      <c r="V58" s="329">
        <f t="shared" si="7"/>
        <v>0</v>
      </c>
      <c r="W58" s="323">
        <f t="shared" si="8"/>
        <v>0</v>
      </c>
      <c r="X58" s="323">
        <f t="shared" si="9"/>
        <v>0</v>
      </c>
      <c r="Y58" s="324">
        <f t="shared" si="10"/>
        <v>0</v>
      </c>
      <c r="Z58" s="1324"/>
      <c r="AA58" s="1309"/>
      <c r="AB58" s="1309"/>
      <c r="AC58" s="1309"/>
      <c r="AD58" s="1309"/>
      <c r="AE58" s="1309"/>
      <c r="AF58" s="1309"/>
      <c r="AG58" s="1309"/>
      <c r="AH58" s="1312"/>
      <c r="AI58" s="1315"/>
      <c r="AJ58" s="1312"/>
    </row>
    <row r="59" spans="1:36" ht="18.75" x14ac:dyDescent="0.25">
      <c r="A59" s="1340"/>
      <c r="B59" s="1317"/>
      <c r="C59" s="1343"/>
      <c r="D59" s="1346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20"/>
      <c r="S59" s="320"/>
      <c r="T59" s="320"/>
      <c r="U59" s="321"/>
      <c r="V59" s="329">
        <f t="shared" si="7"/>
        <v>0</v>
      </c>
      <c r="W59" s="323">
        <f t="shared" si="8"/>
        <v>0</v>
      </c>
      <c r="X59" s="323">
        <f t="shared" si="9"/>
        <v>0</v>
      </c>
      <c r="Y59" s="324">
        <f t="shared" si="10"/>
        <v>0</v>
      </c>
      <c r="Z59" s="1324"/>
      <c r="AA59" s="1309"/>
      <c r="AB59" s="1309"/>
      <c r="AC59" s="1309"/>
      <c r="AD59" s="1309"/>
      <c r="AE59" s="1309"/>
      <c r="AF59" s="1309"/>
      <c r="AG59" s="1309"/>
      <c r="AH59" s="1312"/>
      <c r="AI59" s="1315"/>
      <c r="AJ59" s="1312"/>
    </row>
    <row r="60" spans="1:36" ht="18.75" x14ac:dyDescent="0.25">
      <c r="A60" s="1340"/>
      <c r="B60" s="1317"/>
      <c r="C60" s="1343"/>
      <c r="D60" s="134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7"/>
      <c r="S60" s="327"/>
      <c r="T60" s="327"/>
      <c r="U60" s="328"/>
      <c r="V60" s="329">
        <f t="shared" si="7"/>
        <v>0</v>
      </c>
      <c r="W60" s="323">
        <f t="shared" si="8"/>
        <v>0</v>
      </c>
      <c r="X60" s="323">
        <f t="shared" si="9"/>
        <v>0</v>
      </c>
      <c r="Y60" s="324">
        <f t="shared" si="10"/>
        <v>0</v>
      </c>
      <c r="Z60" s="1324"/>
      <c r="AA60" s="1309"/>
      <c r="AB60" s="1309"/>
      <c r="AC60" s="1309"/>
      <c r="AD60" s="1309"/>
      <c r="AE60" s="1309"/>
      <c r="AF60" s="1309"/>
      <c r="AG60" s="1309"/>
      <c r="AH60" s="1312"/>
      <c r="AI60" s="1315"/>
      <c r="AJ60" s="1312"/>
    </row>
    <row r="61" spans="1:36" ht="18.75" x14ac:dyDescent="0.25">
      <c r="A61" s="1340"/>
      <c r="B61" s="1317"/>
      <c r="C61" s="1343"/>
      <c r="D61" s="1346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20"/>
      <c r="S61" s="320"/>
      <c r="T61" s="320"/>
      <c r="U61" s="321"/>
      <c r="V61" s="329">
        <f t="shared" si="7"/>
        <v>0</v>
      </c>
      <c r="W61" s="323">
        <f t="shared" si="8"/>
        <v>0</v>
      </c>
      <c r="X61" s="323">
        <f t="shared" si="9"/>
        <v>0</v>
      </c>
      <c r="Y61" s="324">
        <f t="shared" si="10"/>
        <v>0</v>
      </c>
      <c r="Z61" s="1324"/>
      <c r="AA61" s="1309"/>
      <c r="AB61" s="1309"/>
      <c r="AC61" s="1309"/>
      <c r="AD61" s="1309"/>
      <c r="AE61" s="1309"/>
      <c r="AF61" s="1309"/>
      <c r="AG61" s="1309"/>
      <c r="AH61" s="1312"/>
      <c r="AI61" s="1315"/>
      <c r="AJ61" s="1312"/>
    </row>
    <row r="62" spans="1:36" ht="18.75" x14ac:dyDescent="0.25">
      <c r="A62" s="1340"/>
      <c r="B62" s="1317"/>
      <c r="C62" s="1343"/>
      <c r="D62" s="134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7"/>
      <c r="S62" s="327"/>
      <c r="T62" s="327"/>
      <c r="U62" s="328"/>
      <c r="V62" s="329">
        <f t="shared" si="7"/>
        <v>0</v>
      </c>
      <c r="W62" s="323">
        <f t="shared" si="8"/>
        <v>0</v>
      </c>
      <c r="X62" s="323">
        <f t="shared" si="9"/>
        <v>0</v>
      </c>
      <c r="Y62" s="324">
        <f t="shared" si="10"/>
        <v>0</v>
      </c>
      <c r="Z62" s="1324"/>
      <c r="AA62" s="1309"/>
      <c r="AB62" s="1309"/>
      <c r="AC62" s="1309"/>
      <c r="AD62" s="1309"/>
      <c r="AE62" s="1309"/>
      <c r="AF62" s="1309"/>
      <c r="AG62" s="1309"/>
      <c r="AH62" s="1312"/>
      <c r="AI62" s="1315"/>
      <c r="AJ62" s="1312"/>
    </row>
    <row r="63" spans="1:36" ht="18.75" x14ac:dyDescent="0.25">
      <c r="A63" s="1340"/>
      <c r="B63" s="1317"/>
      <c r="C63" s="1343"/>
      <c r="D63" s="1346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20"/>
      <c r="S63" s="320"/>
      <c r="T63" s="320"/>
      <c r="U63" s="321"/>
      <c r="V63" s="329">
        <f t="shared" si="7"/>
        <v>0</v>
      </c>
      <c r="W63" s="323">
        <f t="shared" si="8"/>
        <v>0</v>
      </c>
      <c r="X63" s="323">
        <f t="shared" si="9"/>
        <v>0</v>
      </c>
      <c r="Y63" s="324">
        <f t="shared" si="10"/>
        <v>0</v>
      </c>
      <c r="Z63" s="1324"/>
      <c r="AA63" s="1309"/>
      <c r="AB63" s="1309"/>
      <c r="AC63" s="1309"/>
      <c r="AD63" s="1309"/>
      <c r="AE63" s="1309"/>
      <c r="AF63" s="1309"/>
      <c r="AG63" s="1309"/>
      <c r="AH63" s="1312"/>
      <c r="AI63" s="1315"/>
      <c r="AJ63" s="1312"/>
    </row>
    <row r="64" spans="1:36" ht="18.75" x14ac:dyDescent="0.25">
      <c r="A64" s="1340"/>
      <c r="B64" s="1317"/>
      <c r="C64" s="1343"/>
      <c r="D64" s="134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7"/>
      <c r="S64" s="327"/>
      <c r="T64" s="327"/>
      <c r="U64" s="328"/>
      <c r="V64" s="329">
        <f t="shared" si="7"/>
        <v>0</v>
      </c>
      <c r="W64" s="323">
        <f t="shared" si="8"/>
        <v>0</v>
      </c>
      <c r="X64" s="323">
        <f t="shared" si="9"/>
        <v>0</v>
      </c>
      <c r="Y64" s="324">
        <f t="shared" si="10"/>
        <v>0</v>
      </c>
      <c r="Z64" s="1324"/>
      <c r="AA64" s="1309"/>
      <c r="AB64" s="1309"/>
      <c r="AC64" s="1309"/>
      <c r="AD64" s="1309"/>
      <c r="AE64" s="1309"/>
      <c r="AF64" s="1309"/>
      <c r="AG64" s="1309"/>
      <c r="AH64" s="1312"/>
      <c r="AI64" s="1315"/>
      <c r="AJ64" s="1312"/>
    </row>
    <row r="65" spans="1:36" ht="18.75" x14ac:dyDescent="0.25">
      <c r="A65" s="1340"/>
      <c r="B65" s="1317"/>
      <c r="C65" s="1343"/>
      <c r="D65" s="1346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20"/>
      <c r="S65" s="320"/>
      <c r="T65" s="320"/>
      <c r="U65" s="321"/>
      <c r="V65" s="329">
        <f t="shared" si="7"/>
        <v>0</v>
      </c>
      <c r="W65" s="323">
        <f t="shared" si="8"/>
        <v>0</v>
      </c>
      <c r="X65" s="323">
        <f t="shared" si="9"/>
        <v>0</v>
      </c>
      <c r="Y65" s="324">
        <f t="shared" si="10"/>
        <v>0</v>
      </c>
      <c r="Z65" s="1324"/>
      <c r="AA65" s="1309"/>
      <c r="AB65" s="1309"/>
      <c r="AC65" s="1309"/>
      <c r="AD65" s="1309"/>
      <c r="AE65" s="1309"/>
      <c r="AF65" s="1309"/>
      <c r="AG65" s="1309"/>
      <c r="AH65" s="1312"/>
      <c r="AI65" s="1315"/>
      <c r="AJ65" s="1312"/>
    </row>
    <row r="66" spans="1:36" ht="18.75" x14ac:dyDescent="0.25">
      <c r="A66" s="1340"/>
      <c r="B66" s="1317"/>
      <c r="C66" s="1343"/>
      <c r="D66" s="134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7"/>
      <c r="S66" s="327"/>
      <c r="T66" s="327"/>
      <c r="U66" s="328"/>
      <c r="V66" s="329">
        <f t="shared" si="7"/>
        <v>0</v>
      </c>
      <c r="W66" s="323">
        <f t="shared" si="8"/>
        <v>0</v>
      </c>
      <c r="X66" s="323">
        <f t="shared" si="9"/>
        <v>0</v>
      </c>
      <c r="Y66" s="324">
        <f t="shared" si="10"/>
        <v>0</v>
      </c>
      <c r="Z66" s="1324"/>
      <c r="AA66" s="1309"/>
      <c r="AB66" s="1309"/>
      <c r="AC66" s="1309"/>
      <c r="AD66" s="1309"/>
      <c r="AE66" s="1309"/>
      <c r="AF66" s="1309"/>
      <c r="AG66" s="1309"/>
      <c r="AH66" s="1312"/>
      <c r="AI66" s="1315"/>
      <c r="AJ66" s="1312"/>
    </row>
    <row r="67" spans="1:36" ht="18.75" x14ac:dyDescent="0.25">
      <c r="A67" s="1340"/>
      <c r="B67" s="1317"/>
      <c r="C67" s="1343"/>
      <c r="D67" s="1346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20"/>
      <c r="S67" s="320"/>
      <c r="T67" s="320"/>
      <c r="U67" s="321"/>
      <c r="V67" s="329">
        <f t="shared" si="7"/>
        <v>0</v>
      </c>
      <c r="W67" s="323">
        <f t="shared" si="8"/>
        <v>0</v>
      </c>
      <c r="X67" s="323">
        <f t="shared" si="9"/>
        <v>0</v>
      </c>
      <c r="Y67" s="324">
        <f t="shared" si="10"/>
        <v>0</v>
      </c>
      <c r="Z67" s="1324"/>
      <c r="AA67" s="1309"/>
      <c r="AB67" s="1309"/>
      <c r="AC67" s="1309"/>
      <c r="AD67" s="1309"/>
      <c r="AE67" s="1309"/>
      <c r="AF67" s="1309"/>
      <c r="AG67" s="1309"/>
      <c r="AH67" s="1312"/>
      <c r="AI67" s="1315"/>
      <c r="AJ67" s="1312"/>
    </row>
    <row r="68" spans="1:36" ht="18.75" x14ac:dyDescent="0.25">
      <c r="A68" s="1340"/>
      <c r="B68" s="1317"/>
      <c r="C68" s="1343"/>
      <c r="D68" s="1346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7"/>
      <c r="S68" s="327"/>
      <c r="T68" s="327"/>
      <c r="U68" s="328"/>
      <c r="V68" s="329">
        <f t="shared" si="7"/>
        <v>0</v>
      </c>
      <c r="W68" s="323">
        <f t="shared" si="8"/>
        <v>0</v>
      </c>
      <c r="X68" s="323">
        <f t="shared" si="9"/>
        <v>0</v>
      </c>
      <c r="Y68" s="324">
        <f t="shared" si="10"/>
        <v>0</v>
      </c>
      <c r="Z68" s="1324"/>
      <c r="AA68" s="1309"/>
      <c r="AB68" s="1309"/>
      <c r="AC68" s="1309"/>
      <c r="AD68" s="1309"/>
      <c r="AE68" s="1309"/>
      <c r="AF68" s="1309"/>
      <c r="AG68" s="1309"/>
      <c r="AH68" s="1312"/>
      <c r="AI68" s="1315"/>
      <c r="AJ68" s="1312"/>
    </row>
    <row r="69" spans="1:36" ht="19.5" thickBot="1" x14ac:dyDescent="0.3">
      <c r="A69" s="1341"/>
      <c r="B69" s="1318"/>
      <c r="C69" s="1344"/>
      <c r="D69" s="1347"/>
      <c r="E69" s="333"/>
      <c r="F69" s="333"/>
      <c r="G69" s="333"/>
      <c r="H69" s="333"/>
      <c r="I69" s="333"/>
      <c r="J69" s="333"/>
      <c r="K69" s="333"/>
      <c r="L69" s="333"/>
      <c r="M69" s="333"/>
      <c r="N69" s="333"/>
      <c r="O69" s="333"/>
      <c r="P69" s="333"/>
      <c r="Q69" s="333"/>
      <c r="R69" s="334"/>
      <c r="S69" s="334"/>
      <c r="T69" s="334"/>
      <c r="U69" s="335"/>
      <c r="V69" s="336">
        <f t="shared" si="7"/>
        <v>0</v>
      </c>
      <c r="W69" s="337">
        <f t="shared" si="8"/>
        <v>0</v>
      </c>
      <c r="X69" s="337">
        <f t="shared" si="9"/>
        <v>0</v>
      </c>
      <c r="Y69" s="338">
        <f t="shared" si="10"/>
        <v>0</v>
      </c>
      <c r="Z69" s="1325"/>
      <c r="AA69" s="1310"/>
      <c r="AB69" s="1310"/>
      <c r="AC69" s="1310"/>
      <c r="AD69" s="1310"/>
      <c r="AE69" s="1310"/>
      <c r="AF69" s="1310"/>
      <c r="AG69" s="1310"/>
      <c r="AH69" s="1313"/>
      <c r="AI69" s="1316"/>
      <c r="AJ69" s="1313"/>
    </row>
    <row r="70" spans="1:36" ht="18.75" x14ac:dyDescent="0.25">
      <c r="A70" s="1326">
        <v>3</v>
      </c>
      <c r="B70" s="1329" t="s">
        <v>144</v>
      </c>
      <c r="C70" s="1354" t="s">
        <v>87</v>
      </c>
      <c r="D70" s="1335">
        <f>160*0.9</f>
        <v>144</v>
      </c>
      <c r="E70" s="339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314"/>
      <c r="S70" s="314"/>
      <c r="T70" s="314"/>
      <c r="U70" s="315"/>
      <c r="V70" s="316">
        <f t="shared" si="7"/>
        <v>0</v>
      </c>
      <c r="W70" s="340">
        <f t="shared" si="8"/>
        <v>0</v>
      </c>
      <c r="X70" s="340">
        <f t="shared" si="9"/>
        <v>0</v>
      </c>
      <c r="Y70" s="341">
        <f t="shared" si="10"/>
        <v>0</v>
      </c>
      <c r="Z70" s="1323">
        <f t="shared" ref="Z70:AC70" si="16">SUM(V70:V89)</f>
        <v>12.8</v>
      </c>
      <c r="AA70" s="1308">
        <f t="shared" si="16"/>
        <v>7.333333333333333</v>
      </c>
      <c r="AB70" s="1308">
        <f t="shared" si="16"/>
        <v>27.599999999999998</v>
      </c>
      <c r="AC70" s="1308">
        <f t="shared" si="16"/>
        <v>22.466666666666669</v>
      </c>
      <c r="AD70" s="1308">
        <f t="shared" ref="AD70" si="17">Z70*0.38*0.9*SQRT(3)</f>
        <v>7.5822256152135186</v>
      </c>
      <c r="AE70" s="1308">
        <f t="shared" si="13"/>
        <v>4.3439834253827438</v>
      </c>
      <c r="AF70" s="1308">
        <f t="shared" si="13"/>
        <v>16.349173982804146</v>
      </c>
      <c r="AG70" s="1308">
        <f t="shared" si="13"/>
        <v>13.308385585036227</v>
      </c>
      <c r="AH70" s="1311">
        <f>MAX(Z70:AC89)</f>
        <v>27.599999999999998</v>
      </c>
      <c r="AI70" s="1314">
        <f t="shared" ref="AI70" si="18">AH70*0.38*0.9*SQRT(3)</f>
        <v>16.349173982804146</v>
      </c>
      <c r="AJ70" s="1311">
        <f t="shared" ref="AJ70" si="19">D70-AI70</f>
        <v>127.65082601719585</v>
      </c>
    </row>
    <row r="71" spans="1:36" ht="18.75" x14ac:dyDescent="0.25">
      <c r="A71" s="1327"/>
      <c r="B71" s="1330"/>
      <c r="C71" s="1355"/>
      <c r="D71" s="1352"/>
      <c r="E71" s="273" t="s">
        <v>766</v>
      </c>
      <c r="F71" s="470">
        <v>0</v>
      </c>
      <c r="G71" s="470">
        <v>0</v>
      </c>
      <c r="H71" s="470">
        <v>0</v>
      </c>
      <c r="I71" s="470">
        <v>0</v>
      </c>
      <c r="J71" s="470">
        <v>0</v>
      </c>
      <c r="K71" s="470">
        <v>0</v>
      </c>
      <c r="L71" s="273">
        <v>3.6</v>
      </c>
      <c r="M71" s="273">
        <v>0.4</v>
      </c>
      <c r="N71" s="273">
        <v>8.3000000000000007</v>
      </c>
      <c r="O71" s="273">
        <v>7.4</v>
      </c>
      <c r="P71" s="273">
        <v>7.1</v>
      </c>
      <c r="Q71" s="273">
        <v>7</v>
      </c>
      <c r="R71" s="320">
        <v>240</v>
      </c>
      <c r="S71" s="320">
        <v>245</v>
      </c>
      <c r="T71" s="320">
        <v>240</v>
      </c>
      <c r="U71" s="321">
        <v>240</v>
      </c>
      <c r="V71" s="329">
        <f t="shared" si="7"/>
        <v>0</v>
      </c>
      <c r="W71" s="323">
        <f t="shared" si="8"/>
        <v>0</v>
      </c>
      <c r="X71" s="323">
        <f t="shared" si="9"/>
        <v>4.1000000000000005</v>
      </c>
      <c r="Y71" s="324">
        <f t="shared" si="10"/>
        <v>7.166666666666667</v>
      </c>
      <c r="Z71" s="1324"/>
      <c r="AA71" s="1309"/>
      <c r="AB71" s="1309"/>
      <c r="AC71" s="1309"/>
      <c r="AD71" s="1309"/>
      <c r="AE71" s="1309"/>
      <c r="AF71" s="1309"/>
      <c r="AG71" s="1309"/>
      <c r="AH71" s="1312"/>
      <c r="AI71" s="1315"/>
      <c r="AJ71" s="1312"/>
    </row>
    <row r="72" spans="1:36" ht="18.75" x14ac:dyDescent="0.25">
      <c r="A72" s="1327"/>
      <c r="B72" s="1330"/>
      <c r="C72" s="1355"/>
      <c r="D72" s="1352"/>
      <c r="E72" s="326"/>
      <c r="F72" s="491"/>
      <c r="G72" s="491"/>
      <c r="H72" s="491"/>
      <c r="I72" s="491"/>
      <c r="J72" s="491"/>
      <c r="K72" s="491"/>
      <c r="L72" s="326"/>
      <c r="M72" s="326"/>
      <c r="N72" s="326"/>
      <c r="O72" s="326"/>
      <c r="P72" s="326"/>
      <c r="Q72" s="326"/>
      <c r="R72" s="327"/>
      <c r="S72" s="327"/>
      <c r="T72" s="327"/>
      <c r="U72" s="328"/>
      <c r="V72" s="329">
        <f t="shared" si="7"/>
        <v>0</v>
      </c>
      <c r="W72" s="323">
        <f t="shared" si="8"/>
        <v>0</v>
      </c>
      <c r="X72" s="323">
        <f t="shared" si="9"/>
        <v>0</v>
      </c>
      <c r="Y72" s="324">
        <f t="shared" si="10"/>
        <v>0</v>
      </c>
      <c r="Z72" s="1324"/>
      <c r="AA72" s="1309"/>
      <c r="AB72" s="1309"/>
      <c r="AC72" s="1309"/>
      <c r="AD72" s="1309"/>
      <c r="AE72" s="1309"/>
      <c r="AF72" s="1309"/>
      <c r="AG72" s="1309"/>
      <c r="AH72" s="1312"/>
      <c r="AI72" s="1315"/>
      <c r="AJ72" s="1312"/>
    </row>
    <row r="73" spans="1:36" ht="18.75" x14ac:dyDescent="0.25">
      <c r="A73" s="1327"/>
      <c r="B73" s="1330"/>
      <c r="C73" s="1355"/>
      <c r="D73" s="1352"/>
      <c r="E73" s="273" t="s">
        <v>767</v>
      </c>
      <c r="F73" s="470">
        <v>1.9</v>
      </c>
      <c r="G73" s="470">
        <v>10.1</v>
      </c>
      <c r="H73" s="470">
        <v>10.9</v>
      </c>
      <c r="I73" s="490">
        <v>0.7</v>
      </c>
      <c r="J73" s="490">
        <v>1.2</v>
      </c>
      <c r="K73" s="490">
        <v>9.1999999999999993</v>
      </c>
      <c r="L73" s="330">
        <v>21</v>
      </c>
      <c r="M73" s="330">
        <v>39.799999999999997</v>
      </c>
      <c r="N73" s="330">
        <v>5.6</v>
      </c>
      <c r="O73" s="330">
        <v>12.8</v>
      </c>
      <c r="P73" s="330">
        <v>8.8000000000000007</v>
      </c>
      <c r="Q73" s="330">
        <v>6</v>
      </c>
      <c r="R73" s="320">
        <v>240</v>
      </c>
      <c r="S73" s="320">
        <v>245</v>
      </c>
      <c r="T73" s="320">
        <v>240</v>
      </c>
      <c r="U73" s="321">
        <v>240</v>
      </c>
      <c r="V73" s="329">
        <f t="shared" si="7"/>
        <v>7.6333333333333329</v>
      </c>
      <c r="W73" s="323">
        <f t="shared" si="8"/>
        <v>3.6999999999999997</v>
      </c>
      <c r="X73" s="323">
        <f t="shared" si="9"/>
        <v>22.133333333333329</v>
      </c>
      <c r="Y73" s="324">
        <f t="shared" si="10"/>
        <v>9.2000000000000011</v>
      </c>
      <c r="Z73" s="1324"/>
      <c r="AA73" s="1309"/>
      <c r="AB73" s="1309"/>
      <c r="AC73" s="1309"/>
      <c r="AD73" s="1309"/>
      <c r="AE73" s="1309"/>
      <c r="AF73" s="1309"/>
      <c r="AG73" s="1309"/>
      <c r="AH73" s="1312"/>
      <c r="AI73" s="1315"/>
      <c r="AJ73" s="1312"/>
    </row>
    <row r="74" spans="1:36" ht="18.75" x14ac:dyDescent="0.25">
      <c r="A74" s="1327"/>
      <c r="B74" s="1330"/>
      <c r="C74" s="1355"/>
      <c r="D74" s="1352"/>
      <c r="E74" s="326"/>
      <c r="F74" s="491"/>
      <c r="G74" s="491"/>
      <c r="H74" s="491"/>
      <c r="I74" s="491"/>
      <c r="J74" s="491"/>
      <c r="K74" s="491"/>
      <c r="L74" s="326"/>
      <c r="M74" s="326"/>
      <c r="N74" s="326"/>
      <c r="O74" s="326"/>
      <c r="P74" s="326"/>
      <c r="Q74" s="326"/>
      <c r="R74" s="327"/>
      <c r="S74" s="327"/>
      <c r="T74" s="327"/>
      <c r="U74" s="328"/>
      <c r="V74" s="329">
        <f t="shared" si="7"/>
        <v>0</v>
      </c>
      <c r="W74" s="323">
        <f t="shared" si="8"/>
        <v>0</v>
      </c>
      <c r="X74" s="323">
        <f t="shared" si="9"/>
        <v>0</v>
      </c>
      <c r="Y74" s="324">
        <f t="shared" si="10"/>
        <v>0</v>
      </c>
      <c r="Z74" s="1324"/>
      <c r="AA74" s="1309"/>
      <c r="AB74" s="1309"/>
      <c r="AC74" s="1309"/>
      <c r="AD74" s="1309"/>
      <c r="AE74" s="1309"/>
      <c r="AF74" s="1309"/>
      <c r="AG74" s="1309"/>
      <c r="AH74" s="1312"/>
      <c r="AI74" s="1315"/>
      <c r="AJ74" s="1312"/>
    </row>
    <row r="75" spans="1:36" ht="18.75" x14ac:dyDescent="0.25">
      <c r="A75" s="1327"/>
      <c r="B75" s="1330"/>
      <c r="C75" s="1355"/>
      <c r="D75" s="1352"/>
      <c r="E75" s="273" t="s">
        <v>768</v>
      </c>
      <c r="F75" s="470">
        <v>11.6</v>
      </c>
      <c r="G75" s="470">
        <v>3.6</v>
      </c>
      <c r="H75" s="470">
        <v>0.3</v>
      </c>
      <c r="I75" s="490">
        <v>10.199999999999999</v>
      </c>
      <c r="J75" s="490">
        <v>0.4</v>
      </c>
      <c r="K75" s="490">
        <v>0.3</v>
      </c>
      <c r="L75" s="330">
        <v>0.5</v>
      </c>
      <c r="M75" s="330">
        <v>2</v>
      </c>
      <c r="N75" s="330">
        <v>1.6</v>
      </c>
      <c r="O75" s="330">
        <v>0</v>
      </c>
      <c r="P75" s="330">
        <v>2.5</v>
      </c>
      <c r="Q75" s="330">
        <v>9.6999999999999993</v>
      </c>
      <c r="R75" s="320">
        <v>240</v>
      </c>
      <c r="S75" s="320">
        <v>245</v>
      </c>
      <c r="T75" s="320">
        <v>240</v>
      </c>
      <c r="U75" s="321">
        <v>240</v>
      </c>
      <c r="V75" s="329">
        <f t="shared" si="7"/>
        <v>5.166666666666667</v>
      </c>
      <c r="W75" s="323">
        <f t="shared" si="8"/>
        <v>3.6333333333333333</v>
      </c>
      <c r="X75" s="323">
        <f t="shared" si="9"/>
        <v>1.3666666666666665</v>
      </c>
      <c r="Y75" s="324">
        <f t="shared" si="10"/>
        <v>6.1</v>
      </c>
      <c r="Z75" s="1324"/>
      <c r="AA75" s="1309"/>
      <c r="AB75" s="1309"/>
      <c r="AC75" s="1309"/>
      <c r="AD75" s="1309"/>
      <c r="AE75" s="1309"/>
      <c r="AF75" s="1309"/>
      <c r="AG75" s="1309"/>
      <c r="AH75" s="1312"/>
      <c r="AI75" s="1315"/>
      <c r="AJ75" s="1312"/>
    </row>
    <row r="76" spans="1:36" ht="18.75" x14ac:dyDescent="0.25">
      <c r="A76" s="1327"/>
      <c r="B76" s="1330"/>
      <c r="C76" s="1355"/>
      <c r="D76" s="1352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7"/>
      <c r="S76" s="327"/>
      <c r="T76" s="327"/>
      <c r="U76" s="328"/>
      <c r="V76" s="329">
        <f t="shared" si="7"/>
        <v>0</v>
      </c>
      <c r="W76" s="323">
        <f t="shared" si="8"/>
        <v>0</v>
      </c>
      <c r="X76" s="323">
        <f t="shared" si="9"/>
        <v>0</v>
      </c>
      <c r="Y76" s="324">
        <f t="shared" si="10"/>
        <v>0</v>
      </c>
      <c r="Z76" s="1324"/>
      <c r="AA76" s="1309"/>
      <c r="AB76" s="1309"/>
      <c r="AC76" s="1309"/>
      <c r="AD76" s="1309"/>
      <c r="AE76" s="1309"/>
      <c r="AF76" s="1309"/>
      <c r="AG76" s="1309"/>
      <c r="AH76" s="1312"/>
      <c r="AI76" s="1315"/>
      <c r="AJ76" s="1312"/>
    </row>
    <row r="77" spans="1:36" ht="18.75" x14ac:dyDescent="0.25">
      <c r="A77" s="1327"/>
      <c r="B77" s="1330"/>
      <c r="C77" s="1355"/>
      <c r="D77" s="1352"/>
      <c r="E77" s="330"/>
      <c r="F77" s="330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0"/>
      <c r="R77" s="320"/>
      <c r="S77" s="320"/>
      <c r="T77" s="320"/>
      <c r="U77" s="321"/>
      <c r="V77" s="329">
        <f t="shared" si="7"/>
        <v>0</v>
      </c>
      <c r="W77" s="323">
        <f t="shared" si="8"/>
        <v>0</v>
      </c>
      <c r="X77" s="323">
        <f t="shared" si="9"/>
        <v>0</v>
      </c>
      <c r="Y77" s="324">
        <f t="shared" si="10"/>
        <v>0</v>
      </c>
      <c r="Z77" s="1324"/>
      <c r="AA77" s="1309"/>
      <c r="AB77" s="1309"/>
      <c r="AC77" s="1309"/>
      <c r="AD77" s="1309"/>
      <c r="AE77" s="1309"/>
      <c r="AF77" s="1309"/>
      <c r="AG77" s="1309"/>
      <c r="AH77" s="1312"/>
      <c r="AI77" s="1315"/>
      <c r="AJ77" s="1312"/>
    </row>
    <row r="78" spans="1:36" ht="18.75" x14ac:dyDescent="0.25">
      <c r="A78" s="1327"/>
      <c r="B78" s="1330"/>
      <c r="C78" s="1355"/>
      <c r="D78" s="1352"/>
      <c r="E78" s="326"/>
      <c r="F78" s="326"/>
      <c r="G78" s="326"/>
      <c r="H78" s="326"/>
      <c r="I78" s="326"/>
      <c r="J78" s="326"/>
      <c r="K78" s="326"/>
      <c r="L78" s="326"/>
      <c r="M78" s="326"/>
      <c r="N78" s="326"/>
      <c r="O78" s="326"/>
      <c r="P78" s="326"/>
      <c r="Q78" s="326"/>
      <c r="R78" s="327"/>
      <c r="S78" s="327"/>
      <c r="T78" s="327"/>
      <c r="U78" s="328"/>
      <c r="V78" s="329">
        <f t="shared" si="7"/>
        <v>0</v>
      </c>
      <c r="W78" s="323">
        <f t="shared" si="8"/>
        <v>0</v>
      </c>
      <c r="X78" s="323">
        <f t="shared" si="9"/>
        <v>0</v>
      </c>
      <c r="Y78" s="324">
        <f t="shared" si="10"/>
        <v>0</v>
      </c>
      <c r="Z78" s="1324"/>
      <c r="AA78" s="1309"/>
      <c r="AB78" s="1309"/>
      <c r="AC78" s="1309"/>
      <c r="AD78" s="1309"/>
      <c r="AE78" s="1309"/>
      <c r="AF78" s="1309"/>
      <c r="AG78" s="1309"/>
      <c r="AH78" s="1312"/>
      <c r="AI78" s="1315"/>
      <c r="AJ78" s="1312"/>
    </row>
    <row r="79" spans="1:36" ht="18.75" x14ac:dyDescent="0.25">
      <c r="A79" s="1327"/>
      <c r="B79" s="1330"/>
      <c r="C79" s="1355"/>
      <c r="D79" s="1352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20"/>
      <c r="S79" s="320"/>
      <c r="T79" s="320"/>
      <c r="U79" s="321"/>
      <c r="V79" s="329">
        <f t="shared" si="7"/>
        <v>0</v>
      </c>
      <c r="W79" s="323">
        <f t="shared" si="8"/>
        <v>0</v>
      </c>
      <c r="X79" s="323">
        <f t="shared" si="9"/>
        <v>0</v>
      </c>
      <c r="Y79" s="324">
        <f t="shared" si="10"/>
        <v>0</v>
      </c>
      <c r="Z79" s="1324"/>
      <c r="AA79" s="1309"/>
      <c r="AB79" s="1309"/>
      <c r="AC79" s="1309"/>
      <c r="AD79" s="1309"/>
      <c r="AE79" s="1309"/>
      <c r="AF79" s="1309"/>
      <c r="AG79" s="1309"/>
      <c r="AH79" s="1312"/>
      <c r="AI79" s="1315"/>
      <c r="AJ79" s="1312"/>
    </row>
    <row r="80" spans="1:36" ht="18.75" x14ac:dyDescent="0.25">
      <c r="A80" s="1327"/>
      <c r="B80" s="1330"/>
      <c r="C80" s="1355"/>
      <c r="D80" s="1352"/>
      <c r="E80" s="326"/>
      <c r="F80" s="326"/>
      <c r="G80" s="326"/>
      <c r="H80" s="326"/>
      <c r="I80" s="326"/>
      <c r="J80" s="326"/>
      <c r="K80" s="326"/>
      <c r="L80" s="326"/>
      <c r="M80" s="326"/>
      <c r="N80" s="326"/>
      <c r="O80" s="326"/>
      <c r="P80" s="326"/>
      <c r="Q80" s="326"/>
      <c r="R80" s="327"/>
      <c r="S80" s="327"/>
      <c r="T80" s="327"/>
      <c r="U80" s="328"/>
      <c r="V80" s="329">
        <f t="shared" si="7"/>
        <v>0</v>
      </c>
      <c r="W80" s="323">
        <f t="shared" si="8"/>
        <v>0</v>
      </c>
      <c r="X80" s="323">
        <f t="shared" si="9"/>
        <v>0</v>
      </c>
      <c r="Y80" s="324">
        <f t="shared" si="10"/>
        <v>0</v>
      </c>
      <c r="Z80" s="1324"/>
      <c r="AA80" s="1309"/>
      <c r="AB80" s="1309"/>
      <c r="AC80" s="1309"/>
      <c r="AD80" s="1309"/>
      <c r="AE80" s="1309"/>
      <c r="AF80" s="1309"/>
      <c r="AG80" s="1309"/>
      <c r="AH80" s="1312"/>
      <c r="AI80" s="1315"/>
      <c r="AJ80" s="1312"/>
    </row>
    <row r="81" spans="1:36" ht="18.75" x14ac:dyDescent="0.25">
      <c r="A81" s="1327"/>
      <c r="B81" s="1330"/>
      <c r="C81" s="1355"/>
      <c r="D81" s="1352"/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O81" s="330"/>
      <c r="P81" s="330"/>
      <c r="Q81" s="330"/>
      <c r="R81" s="320"/>
      <c r="S81" s="320"/>
      <c r="T81" s="320"/>
      <c r="U81" s="321"/>
      <c r="V81" s="329">
        <f t="shared" si="7"/>
        <v>0</v>
      </c>
      <c r="W81" s="323">
        <f t="shared" si="8"/>
        <v>0</v>
      </c>
      <c r="X81" s="323">
        <f t="shared" si="9"/>
        <v>0</v>
      </c>
      <c r="Y81" s="324">
        <f t="shared" si="10"/>
        <v>0</v>
      </c>
      <c r="Z81" s="1324"/>
      <c r="AA81" s="1309"/>
      <c r="AB81" s="1309"/>
      <c r="AC81" s="1309"/>
      <c r="AD81" s="1309"/>
      <c r="AE81" s="1309"/>
      <c r="AF81" s="1309"/>
      <c r="AG81" s="1309"/>
      <c r="AH81" s="1312"/>
      <c r="AI81" s="1315"/>
      <c r="AJ81" s="1312"/>
    </row>
    <row r="82" spans="1:36" ht="18.75" x14ac:dyDescent="0.25">
      <c r="A82" s="1327"/>
      <c r="B82" s="1330"/>
      <c r="C82" s="1355"/>
      <c r="D82" s="1352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26"/>
      <c r="P82" s="326"/>
      <c r="Q82" s="326"/>
      <c r="R82" s="327"/>
      <c r="S82" s="327"/>
      <c r="T82" s="327"/>
      <c r="U82" s="328"/>
      <c r="V82" s="329">
        <f t="shared" si="7"/>
        <v>0</v>
      </c>
      <c r="W82" s="323">
        <f t="shared" si="8"/>
        <v>0</v>
      </c>
      <c r="X82" s="323">
        <f t="shared" si="9"/>
        <v>0</v>
      </c>
      <c r="Y82" s="324">
        <f t="shared" si="10"/>
        <v>0</v>
      </c>
      <c r="Z82" s="1324"/>
      <c r="AA82" s="1309"/>
      <c r="AB82" s="1309"/>
      <c r="AC82" s="1309"/>
      <c r="AD82" s="1309"/>
      <c r="AE82" s="1309"/>
      <c r="AF82" s="1309"/>
      <c r="AG82" s="1309"/>
      <c r="AH82" s="1312"/>
      <c r="AI82" s="1315"/>
      <c r="AJ82" s="1312"/>
    </row>
    <row r="83" spans="1:36" ht="18.75" x14ac:dyDescent="0.25">
      <c r="A83" s="1327"/>
      <c r="B83" s="1330"/>
      <c r="C83" s="1355"/>
      <c r="D83" s="1352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20"/>
      <c r="S83" s="320"/>
      <c r="T83" s="320"/>
      <c r="U83" s="321"/>
      <c r="V83" s="329">
        <f t="shared" si="7"/>
        <v>0</v>
      </c>
      <c r="W83" s="323">
        <f t="shared" si="8"/>
        <v>0</v>
      </c>
      <c r="X83" s="323">
        <f t="shared" si="9"/>
        <v>0</v>
      </c>
      <c r="Y83" s="324">
        <f t="shared" si="10"/>
        <v>0</v>
      </c>
      <c r="Z83" s="1324"/>
      <c r="AA83" s="1309"/>
      <c r="AB83" s="1309"/>
      <c r="AC83" s="1309"/>
      <c r="AD83" s="1309"/>
      <c r="AE83" s="1309"/>
      <c r="AF83" s="1309"/>
      <c r="AG83" s="1309"/>
      <c r="AH83" s="1312"/>
      <c r="AI83" s="1315"/>
      <c r="AJ83" s="1312"/>
    </row>
    <row r="84" spans="1:36" ht="18.75" x14ac:dyDescent="0.25">
      <c r="A84" s="1327"/>
      <c r="B84" s="1330"/>
      <c r="C84" s="1355"/>
      <c r="D84" s="1352"/>
      <c r="E84" s="326"/>
      <c r="F84" s="326"/>
      <c r="G84" s="326"/>
      <c r="H84" s="326"/>
      <c r="I84" s="326"/>
      <c r="J84" s="326"/>
      <c r="K84" s="326"/>
      <c r="L84" s="326"/>
      <c r="M84" s="326"/>
      <c r="N84" s="326"/>
      <c r="O84" s="326"/>
      <c r="P84" s="326"/>
      <c r="Q84" s="326"/>
      <c r="R84" s="327"/>
      <c r="S84" s="327"/>
      <c r="T84" s="327"/>
      <c r="U84" s="328"/>
      <c r="V84" s="329">
        <f t="shared" si="7"/>
        <v>0</v>
      </c>
      <c r="W84" s="323">
        <f t="shared" si="8"/>
        <v>0</v>
      </c>
      <c r="X84" s="323">
        <f t="shared" si="9"/>
        <v>0</v>
      </c>
      <c r="Y84" s="324">
        <f t="shared" si="10"/>
        <v>0</v>
      </c>
      <c r="Z84" s="1324"/>
      <c r="AA84" s="1309"/>
      <c r="AB84" s="1309"/>
      <c r="AC84" s="1309"/>
      <c r="AD84" s="1309"/>
      <c r="AE84" s="1309"/>
      <c r="AF84" s="1309"/>
      <c r="AG84" s="1309"/>
      <c r="AH84" s="1312"/>
      <c r="AI84" s="1315"/>
      <c r="AJ84" s="1312"/>
    </row>
    <row r="85" spans="1:36" ht="18.75" x14ac:dyDescent="0.25">
      <c r="A85" s="1327"/>
      <c r="B85" s="1330"/>
      <c r="C85" s="1355"/>
      <c r="D85" s="1352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20"/>
      <c r="S85" s="320"/>
      <c r="T85" s="320"/>
      <c r="U85" s="321"/>
      <c r="V85" s="329">
        <f t="shared" si="7"/>
        <v>0</v>
      </c>
      <c r="W85" s="323">
        <f t="shared" si="8"/>
        <v>0</v>
      </c>
      <c r="X85" s="323">
        <f t="shared" si="9"/>
        <v>0</v>
      </c>
      <c r="Y85" s="324">
        <f t="shared" si="10"/>
        <v>0</v>
      </c>
      <c r="Z85" s="1324"/>
      <c r="AA85" s="1309"/>
      <c r="AB85" s="1309"/>
      <c r="AC85" s="1309"/>
      <c r="AD85" s="1309"/>
      <c r="AE85" s="1309"/>
      <c r="AF85" s="1309"/>
      <c r="AG85" s="1309"/>
      <c r="AH85" s="1312"/>
      <c r="AI85" s="1315"/>
      <c r="AJ85" s="1312"/>
    </row>
    <row r="86" spans="1:36" ht="18.75" x14ac:dyDescent="0.25">
      <c r="A86" s="1327"/>
      <c r="B86" s="1330"/>
      <c r="C86" s="1355"/>
      <c r="D86" s="1352"/>
      <c r="E86" s="326"/>
      <c r="F86" s="326"/>
      <c r="G86" s="326"/>
      <c r="H86" s="326"/>
      <c r="I86" s="326"/>
      <c r="J86" s="326"/>
      <c r="K86" s="326"/>
      <c r="L86" s="326"/>
      <c r="M86" s="326"/>
      <c r="N86" s="326"/>
      <c r="O86" s="326"/>
      <c r="P86" s="326"/>
      <c r="Q86" s="326"/>
      <c r="R86" s="327"/>
      <c r="S86" s="327"/>
      <c r="T86" s="327"/>
      <c r="U86" s="328"/>
      <c r="V86" s="329">
        <f t="shared" si="7"/>
        <v>0</v>
      </c>
      <c r="W86" s="323">
        <f t="shared" si="8"/>
        <v>0</v>
      </c>
      <c r="X86" s="323">
        <f t="shared" si="9"/>
        <v>0</v>
      </c>
      <c r="Y86" s="324">
        <f t="shared" si="10"/>
        <v>0</v>
      </c>
      <c r="Z86" s="1324"/>
      <c r="AA86" s="1309"/>
      <c r="AB86" s="1309"/>
      <c r="AC86" s="1309"/>
      <c r="AD86" s="1309"/>
      <c r="AE86" s="1309"/>
      <c r="AF86" s="1309"/>
      <c r="AG86" s="1309"/>
      <c r="AH86" s="1312"/>
      <c r="AI86" s="1315"/>
      <c r="AJ86" s="1312"/>
    </row>
    <row r="87" spans="1:36" ht="18.75" x14ac:dyDescent="0.25">
      <c r="A87" s="1327"/>
      <c r="B87" s="1330"/>
      <c r="C87" s="1355"/>
      <c r="D87" s="1352"/>
      <c r="E87" s="330"/>
      <c r="F87" s="330"/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0"/>
      <c r="R87" s="320"/>
      <c r="S87" s="320"/>
      <c r="T87" s="320"/>
      <c r="U87" s="321"/>
      <c r="V87" s="329">
        <f t="shared" si="7"/>
        <v>0</v>
      </c>
      <c r="W87" s="323">
        <f t="shared" si="8"/>
        <v>0</v>
      </c>
      <c r="X87" s="323">
        <f t="shared" si="9"/>
        <v>0</v>
      </c>
      <c r="Y87" s="324">
        <f t="shared" si="10"/>
        <v>0</v>
      </c>
      <c r="Z87" s="1324"/>
      <c r="AA87" s="1309"/>
      <c r="AB87" s="1309"/>
      <c r="AC87" s="1309"/>
      <c r="AD87" s="1309"/>
      <c r="AE87" s="1309"/>
      <c r="AF87" s="1309"/>
      <c r="AG87" s="1309"/>
      <c r="AH87" s="1312"/>
      <c r="AI87" s="1315"/>
      <c r="AJ87" s="1312"/>
    </row>
    <row r="88" spans="1:36" ht="18.75" x14ac:dyDescent="0.25">
      <c r="A88" s="1327"/>
      <c r="B88" s="1330"/>
      <c r="C88" s="1355"/>
      <c r="D88" s="1352"/>
      <c r="E88" s="326"/>
      <c r="F88" s="326"/>
      <c r="G88" s="326"/>
      <c r="H88" s="326"/>
      <c r="I88" s="326"/>
      <c r="J88" s="326"/>
      <c r="K88" s="326"/>
      <c r="L88" s="326"/>
      <c r="M88" s="326"/>
      <c r="N88" s="326"/>
      <c r="O88" s="326"/>
      <c r="P88" s="326"/>
      <c r="Q88" s="326"/>
      <c r="R88" s="327"/>
      <c r="S88" s="327"/>
      <c r="T88" s="327"/>
      <c r="U88" s="328"/>
      <c r="V88" s="329">
        <f t="shared" si="7"/>
        <v>0</v>
      </c>
      <c r="W88" s="323">
        <f t="shared" si="8"/>
        <v>0</v>
      </c>
      <c r="X88" s="323">
        <f t="shared" si="9"/>
        <v>0</v>
      </c>
      <c r="Y88" s="324">
        <f t="shared" si="10"/>
        <v>0</v>
      </c>
      <c r="Z88" s="1324"/>
      <c r="AA88" s="1309"/>
      <c r="AB88" s="1309"/>
      <c r="AC88" s="1309"/>
      <c r="AD88" s="1309"/>
      <c r="AE88" s="1309"/>
      <c r="AF88" s="1309"/>
      <c r="AG88" s="1309"/>
      <c r="AH88" s="1312"/>
      <c r="AI88" s="1315"/>
      <c r="AJ88" s="1312"/>
    </row>
    <row r="89" spans="1:36" ht="19.5" thickBot="1" x14ac:dyDescent="0.3">
      <c r="A89" s="1328"/>
      <c r="B89" s="1331"/>
      <c r="C89" s="1356"/>
      <c r="D89" s="1353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3"/>
      <c r="R89" s="334"/>
      <c r="S89" s="334"/>
      <c r="T89" s="334"/>
      <c r="U89" s="335"/>
      <c r="V89" s="336">
        <f t="shared" si="7"/>
        <v>0</v>
      </c>
      <c r="W89" s="337">
        <f t="shared" si="8"/>
        <v>0</v>
      </c>
      <c r="X89" s="337">
        <f t="shared" si="9"/>
        <v>0</v>
      </c>
      <c r="Y89" s="338">
        <f t="shared" si="10"/>
        <v>0</v>
      </c>
      <c r="Z89" s="1325"/>
      <c r="AA89" s="1310"/>
      <c r="AB89" s="1310"/>
      <c r="AC89" s="1310"/>
      <c r="AD89" s="1310"/>
      <c r="AE89" s="1310"/>
      <c r="AF89" s="1310"/>
      <c r="AG89" s="1310"/>
      <c r="AH89" s="1313"/>
      <c r="AI89" s="1316"/>
      <c r="AJ89" s="1313"/>
    </row>
    <row r="90" spans="1:36" ht="18.75" x14ac:dyDescent="0.25">
      <c r="A90" s="1326">
        <v>4</v>
      </c>
      <c r="B90" s="1329" t="s">
        <v>73</v>
      </c>
      <c r="C90" s="1354" t="s">
        <v>103</v>
      </c>
      <c r="D90" s="1335">
        <f>250*0.9</f>
        <v>225</v>
      </c>
      <c r="E90" s="339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314"/>
      <c r="S90" s="314"/>
      <c r="T90" s="314"/>
      <c r="U90" s="315"/>
      <c r="V90" s="316">
        <f t="shared" si="7"/>
        <v>0</v>
      </c>
      <c r="W90" s="340">
        <f t="shared" si="8"/>
        <v>0</v>
      </c>
      <c r="X90" s="340">
        <f t="shared" si="9"/>
        <v>0</v>
      </c>
      <c r="Y90" s="341">
        <f t="shared" si="10"/>
        <v>0</v>
      </c>
      <c r="Z90" s="1323">
        <f t="shared" ref="Z90:AC90" si="20">SUM(V90:V109)</f>
        <v>63.3</v>
      </c>
      <c r="AA90" s="1308">
        <f t="shared" si="20"/>
        <v>83.533333333333331</v>
      </c>
      <c r="AB90" s="1308">
        <f t="shared" si="20"/>
        <v>59.666666666666671</v>
      </c>
      <c r="AC90" s="1308">
        <f t="shared" si="20"/>
        <v>82.333333333333329</v>
      </c>
      <c r="AD90" s="1308">
        <f t="shared" ref="AD90" si="21">Z90*0.38*0.9*SQRT(3)</f>
        <v>37.496475112735595</v>
      </c>
      <c r="AE90" s="1308">
        <f t="shared" si="13"/>
        <v>49.481920290950711</v>
      </c>
      <c r="AF90" s="1308">
        <f t="shared" si="13"/>
        <v>35.344228779250514</v>
      </c>
      <c r="AG90" s="1308">
        <f t="shared" si="13"/>
        <v>48.771086639524441</v>
      </c>
      <c r="AH90" s="1311">
        <f>MAX(Z90:AC109)</f>
        <v>83.533333333333331</v>
      </c>
      <c r="AI90" s="1314">
        <f t="shared" ref="AI90" si="22">AH90*0.38*0.9*SQRT(3)</f>
        <v>49.481920290950711</v>
      </c>
      <c r="AJ90" s="1311">
        <f t="shared" ref="AJ90" si="23">D90-AI90</f>
        <v>175.51807970904929</v>
      </c>
    </row>
    <row r="91" spans="1:36" ht="18.75" x14ac:dyDescent="0.25">
      <c r="A91" s="1327"/>
      <c r="B91" s="1330"/>
      <c r="C91" s="1355"/>
      <c r="D91" s="1352"/>
      <c r="E91" s="273" t="s">
        <v>769</v>
      </c>
      <c r="F91" s="470">
        <v>32.5</v>
      </c>
      <c r="G91" s="470">
        <v>11.5</v>
      </c>
      <c r="H91" s="470">
        <v>18.600000000000001</v>
      </c>
      <c r="I91" s="470">
        <v>48.3</v>
      </c>
      <c r="J91" s="470">
        <v>35.700000000000003</v>
      </c>
      <c r="K91" s="470">
        <v>15.2</v>
      </c>
      <c r="L91" s="273">
        <v>37.6</v>
      </c>
      <c r="M91" s="273">
        <v>14.5</v>
      </c>
      <c r="N91" s="273">
        <v>10.5</v>
      </c>
      <c r="O91" s="273">
        <v>33.5</v>
      </c>
      <c r="P91" s="273">
        <v>15.5</v>
      </c>
      <c r="Q91" s="273">
        <v>12</v>
      </c>
      <c r="R91" s="320">
        <v>240</v>
      </c>
      <c r="S91" s="320">
        <v>235</v>
      </c>
      <c r="T91" s="320">
        <v>234</v>
      </c>
      <c r="U91" s="321">
        <v>234</v>
      </c>
      <c r="V91" s="329">
        <f t="shared" si="7"/>
        <v>20.866666666666667</v>
      </c>
      <c r="W91" s="323">
        <f t="shared" si="8"/>
        <v>33.06666666666667</v>
      </c>
      <c r="X91" s="323">
        <f t="shared" si="9"/>
        <v>20.866666666666667</v>
      </c>
      <c r="Y91" s="324">
        <f t="shared" si="10"/>
        <v>20.333333333333332</v>
      </c>
      <c r="Z91" s="1324"/>
      <c r="AA91" s="1309"/>
      <c r="AB91" s="1309"/>
      <c r="AC91" s="1309"/>
      <c r="AD91" s="1309"/>
      <c r="AE91" s="1309"/>
      <c r="AF91" s="1309"/>
      <c r="AG91" s="1309"/>
      <c r="AH91" s="1312"/>
      <c r="AI91" s="1315"/>
      <c r="AJ91" s="1312"/>
    </row>
    <row r="92" spans="1:36" ht="18.75" x14ac:dyDescent="0.25">
      <c r="A92" s="1327"/>
      <c r="B92" s="1330"/>
      <c r="C92" s="1355"/>
      <c r="D92" s="1352"/>
      <c r="E92" s="326"/>
      <c r="F92" s="491"/>
      <c r="G92" s="491"/>
      <c r="H92" s="491"/>
      <c r="I92" s="491"/>
      <c r="J92" s="491"/>
      <c r="K92" s="491"/>
      <c r="L92" s="326"/>
      <c r="M92" s="326"/>
      <c r="N92" s="326"/>
      <c r="O92" s="326"/>
      <c r="P92" s="326"/>
      <c r="Q92" s="326"/>
      <c r="R92" s="327"/>
      <c r="S92" s="327"/>
      <c r="T92" s="327"/>
      <c r="U92" s="328"/>
      <c r="V92" s="329">
        <f t="shared" si="7"/>
        <v>0</v>
      </c>
      <c r="W92" s="323">
        <f t="shared" si="8"/>
        <v>0</v>
      </c>
      <c r="X92" s="323">
        <f t="shared" si="9"/>
        <v>0</v>
      </c>
      <c r="Y92" s="324">
        <f t="shared" si="10"/>
        <v>0</v>
      </c>
      <c r="Z92" s="1324"/>
      <c r="AA92" s="1309"/>
      <c r="AB92" s="1309"/>
      <c r="AC92" s="1309"/>
      <c r="AD92" s="1309"/>
      <c r="AE92" s="1309"/>
      <c r="AF92" s="1309"/>
      <c r="AG92" s="1309"/>
      <c r="AH92" s="1312"/>
      <c r="AI92" s="1315"/>
      <c r="AJ92" s="1312"/>
    </row>
    <row r="93" spans="1:36" ht="18.75" x14ac:dyDescent="0.25">
      <c r="A93" s="1327"/>
      <c r="B93" s="1330"/>
      <c r="C93" s="1355"/>
      <c r="D93" s="1352"/>
      <c r="E93" s="273" t="s">
        <v>770</v>
      </c>
      <c r="F93" s="470">
        <v>2.2000000000000002</v>
      </c>
      <c r="G93" s="470">
        <v>0.8</v>
      </c>
      <c r="H93" s="470">
        <v>1.7</v>
      </c>
      <c r="I93" s="490">
        <v>4.0999999999999996</v>
      </c>
      <c r="J93" s="490">
        <v>6</v>
      </c>
      <c r="K93" s="490">
        <v>2.2000000000000002</v>
      </c>
      <c r="L93" s="330">
        <v>3.8</v>
      </c>
      <c r="M93" s="330">
        <v>1</v>
      </c>
      <c r="N93" s="330">
        <v>1</v>
      </c>
      <c r="O93" s="330">
        <v>14</v>
      </c>
      <c r="P93" s="330">
        <v>2</v>
      </c>
      <c r="Q93" s="330">
        <v>6.8</v>
      </c>
      <c r="R93" s="320">
        <v>240</v>
      </c>
      <c r="S93" s="320">
        <v>235</v>
      </c>
      <c r="T93" s="320">
        <v>239</v>
      </c>
      <c r="U93" s="321">
        <v>239</v>
      </c>
      <c r="V93" s="329">
        <f t="shared" si="7"/>
        <v>1.5666666666666667</v>
      </c>
      <c r="W93" s="323">
        <f t="shared" si="8"/>
        <v>4.1000000000000005</v>
      </c>
      <c r="X93" s="323">
        <f t="shared" si="9"/>
        <v>1.9333333333333333</v>
      </c>
      <c r="Y93" s="324">
        <f t="shared" si="10"/>
        <v>7.6000000000000005</v>
      </c>
      <c r="Z93" s="1324"/>
      <c r="AA93" s="1309"/>
      <c r="AB93" s="1309"/>
      <c r="AC93" s="1309"/>
      <c r="AD93" s="1309"/>
      <c r="AE93" s="1309"/>
      <c r="AF93" s="1309"/>
      <c r="AG93" s="1309"/>
      <c r="AH93" s="1312"/>
      <c r="AI93" s="1315"/>
      <c r="AJ93" s="1312"/>
    </row>
    <row r="94" spans="1:36" ht="18.75" x14ac:dyDescent="0.25">
      <c r="A94" s="1327"/>
      <c r="B94" s="1330"/>
      <c r="C94" s="1355"/>
      <c r="D94" s="1352"/>
      <c r="E94" s="326"/>
      <c r="F94" s="491"/>
      <c r="G94" s="491"/>
      <c r="H94" s="491"/>
      <c r="I94" s="491"/>
      <c r="J94" s="491"/>
      <c r="K94" s="491"/>
      <c r="L94" s="326"/>
      <c r="M94" s="326"/>
      <c r="N94" s="326"/>
      <c r="O94" s="326"/>
      <c r="P94" s="326"/>
      <c r="Q94" s="326"/>
      <c r="R94" s="327"/>
      <c r="S94" s="327"/>
      <c r="T94" s="327"/>
      <c r="U94" s="328"/>
      <c r="V94" s="329">
        <f t="shared" si="7"/>
        <v>0</v>
      </c>
      <c r="W94" s="323">
        <f t="shared" si="8"/>
        <v>0</v>
      </c>
      <c r="X94" s="323">
        <f t="shared" si="9"/>
        <v>0</v>
      </c>
      <c r="Y94" s="324">
        <f t="shared" si="10"/>
        <v>0</v>
      </c>
      <c r="Z94" s="1324"/>
      <c r="AA94" s="1309"/>
      <c r="AB94" s="1309"/>
      <c r="AC94" s="1309"/>
      <c r="AD94" s="1309"/>
      <c r="AE94" s="1309"/>
      <c r="AF94" s="1309"/>
      <c r="AG94" s="1309"/>
      <c r="AH94" s="1312"/>
      <c r="AI94" s="1315"/>
      <c r="AJ94" s="1312"/>
    </row>
    <row r="95" spans="1:36" ht="18.75" x14ac:dyDescent="0.25">
      <c r="A95" s="1327"/>
      <c r="B95" s="1330"/>
      <c r="C95" s="1355"/>
      <c r="D95" s="1352"/>
      <c r="E95" s="273" t="s">
        <v>771</v>
      </c>
      <c r="F95" s="470">
        <v>15</v>
      </c>
      <c r="G95" s="470">
        <v>8.6</v>
      </c>
      <c r="H95" s="470">
        <v>13</v>
      </c>
      <c r="I95" s="490">
        <v>13.7</v>
      </c>
      <c r="J95" s="490">
        <v>33.1</v>
      </c>
      <c r="K95" s="490">
        <v>24</v>
      </c>
      <c r="L95" s="330">
        <v>10.5</v>
      </c>
      <c r="M95" s="330">
        <v>15.9</v>
      </c>
      <c r="N95" s="330">
        <v>21</v>
      </c>
      <c r="O95" s="330">
        <v>15.5</v>
      </c>
      <c r="P95" s="330">
        <v>32.5</v>
      </c>
      <c r="Q95" s="330">
        <v>34</v>
      </c>
      <c r="R95" s="320">
        <v>240</v>
      </c>
      <c r="S95" s="320">
        <v>235</v>
      </c>
      <c r="T95" s="320">
        <v>239</v>
      </c>
      <c r="U95" s="321">
        <v>239</v>
      </c>
      <c r="V95" s="329">
        <f t="shared" ref="V95:V158" si="24">IF(AND(F95=0,G95=0,H95=0),0,IF(AND(F95=0,G95=0),H95,IF(AND(F95=0,H95=0),G95,IF(AND(G95=0,H95=0),F95,IF(F95=0,(G95+H95)/2,IF(G95=0,(F95+H95)/2,IF(H95=0,(F95+G95)/2,(F95+G95+H95)/3)))))))</f>
        <v>12.200000000000001</v>
      </c>
      <c r="W95" s="323">
        <f t="shared" ref="W95:W158" si="25">IF(AND(I95=0,J95=0,K95=0),0,IF(AND(I95=0,J95=0),K95,IF(AND(I95=0,K95=0),J95,IF(AND(J95=0,K95=0),I95,IF(I95=0,(J95+K95)/2,IF(J95=0,(I95+K95)/2,IF(K95=0,(I95+J95)/2,(I95+J95+K95)/3)))))))</f>
        <v>23.599999999999998</v>
      </c>
      <c r="X95" s="323">
        <f t="shared" ref="X95:X158" si="26">IF(AND(L95=0,M95=0,N95=0),0,IF(AND(L95=0,M95=0),N95,IF(AND(L95=0,N95=0),M95,IF(AND(M95=0,N95=0),L95,IF(L95=0,(M95+N95)/2,IF(M95=0,(L95+N95)/2,IF(N95=0,(L95+M95)/2,(L95+M95+N95)/3)))))))</f>
        <v>15.799999999999999</v>
      </c>
      <c r="Y95" s="324">
        <f t="shared" ref="Y95:Y158" si="27">IF(AND(O95=0,P95=0,Q95=0),0,IF(AND(O95=0,P95=0),Q95,IF(AND(O95=0,Q95=0),P95,IF(AND(P95=0,Q95=0),O95,IF(O95=0,(P95+Q95)/2,IF(P95=0,(O95+Q95)/2,IF(Q95=0,(O95+P95)/2,(O95+P95+Q95)/3)))))))</f>
        <v>27.333333333333332</v>
      </c>
      <c r="Z95" s="1324"/>
      <c r="AA95" s="1309"/>
      <c r="AB95" s="1309"/>
      <c r="AC95" s="1309"/>
      <c r="AD95" s="1309"/>
      <c r="AE95" s="1309"/>
      <c r="AF95" s="1309"/>
      <c r="AG95" s="1309"/>
      <c r="AH95" s="1312"/>
      <c r="AI95" s="1315"/>
      <c r="AJ95" s="1312"/>
    </row>
    <row r="96" spans="1:36" ht="18.75" x14ac:dyDescent="0.25">
      <c r="A96" s="1327"/>
      <c r="B96" s="1330"/>
      <c r="C96" s="1355"/>
      <c r="D96" s="1352"/>
      <c r="E96" s="326"/>
      <c r="F96" s="491"/>
      <c r="G96" s="491"/>
      <c r="H96" s="491"/>
      <c r="I96" s="491"/>
      <c r="J96" s="491"/>
      <c r="K96" s="491"/>
      <c r="L96" s="326"/>
      <c r="M96" s="326"/>
      <c r="N96" s="326"/>
      <c r="O96" s="326"/>
      <c r="P96" s="326"/>
      <c r="Q96" s="326"/>
      <c r="R96" s="327"/>
      <c r="S96" s="327"/>
      <c r="T96" s="327"/>
      <c r="U96" s="328"/>
      <c r="V96" s="329">
        <f t="shared" si="24"/>
        <v>0</v>
      </c>
      <c r="W96" s="323">
        <f t="shared" si="25"/>
        <v>0</v>
      </c>
      <c r="X96" s="323">
        <f t="shared" si="26"/>
        <v>0</v>
      </c>
      <c r="Y96" s="324">
        <f t="shared" si="27"/>
        <v>0</v>
      </c>
      <c r="Z96" s="1324"/>
      <c r="AA96" s="1309"/>
      <c r="AB96" s="1309"/>
      <c r="AC96" s="1309"/>
      <c r="AD96" s="1309"/>
      <c r="AE96" s="1309"/>
      <c r="AF96" s="1309"/>
      <c r="AG96" s="1309"/>
      <c r="AH96" s="1312"/>
      <c r="AI96" s="1315"/>
      <c r="AJ96" s="1312"/>
    </row>
    <row r="97" spans="1:36" ht="18.75" x14ac:dyDescent="0.25">
      <c r="A97" s="1327"/>
      <c r="B97" s="1330"/>
      <c r="C97" s="1355"/>
      <c r="D97" s="1352"/>
      <c r="E97" s="330" t="s">
        <v>239</v>
      </c>
      <c r="F97" s="470">
        <v>14</v>
      </c>
      <c r="G97" s="470">
        <v>23.9</v>
      </c>
      <c r="H97" s="470">
        <v>27</v>
      </c>
      <c r="I97" s="490">
        <v>17.5</v>
      </c>
      <c r="J97" s="490">
        <v>26</v>
      </c>
      <c r="K97" s="490">
        <v>20.399999999999999</v>
      </c>
      <c r="L97" s="330">
        <v>8.1</v>
      </c>
      <c r="M97" s="330">
        <v>17.3</v>
      </c>
      <c r="N97" s="330">
        <v>25.6</v>
      </c>
      <c r="O97" s="330">
        <v>6.3</v>
      </c>
      <c r="P97" s="330">
        <v>17</v>
      </c>
      <c r="Q97" s="330">
        <v>9.1999999999999993</v>
      </c>
      <c r="R97" s="320">
        <v>240</v>
      </c>
      <c r="S97" s="320">
        <v>235</v>
      </c>
      <c r="T97" s="320">
        <v>239</v>
      </c>
      <c r="U97" s="321">
        <v>239</v>
      </c>
      <c r="V97" s="329">
        <f t="shared" si="24"/>
        <v>21.633333333333336</v>
      </c>
      <c r="W97" s="323">
        <f t="shared" si="25"/>
        <v>21.3</v>
      </c>
      <c r="X97" s="323">
        <f t="shared" si="26"/>
        <v>17</v>
      </c>
      <c r="Y97" s="324">
        <f t="shared" si="27"/>
        <v>10.833333333333334</v>
      </c>
      <c r="Z97" s="1324"/>
      <c r="AA97" s="1309"/>
      <c r="AB97" s="1309"/>
      <c r="AC97" s="1309"/>
      <c r="AD97" s="1309"/>
      <c r="AE97" s="1309"/>
      <c r="AF97" s="1309"/>
      <c r="AG97" s="1309"/>
      <c r="AH97" s="1312"/>
      <c r="AI97" s="1315"/>
      <c r="AJ97" s="1312"/>
    </row>
    <row r="98" spans="1:36" ht="18.75" x14ac:dyDescent="0.25">
      <c r="A98" s="1327"/>
      <c r="B98" s="1330"/>
      <c r="C98" s="1355"/>
      <c r="D98" s="1352"/>
      <c r="E98" s="326"/>
      <c r="F98" s="491"/>
      <c r="G98" s="491"/>
      <c r="H98" s="491"/>
      <c r="I98" s="491"/>
      <c r="J98" s="491"/>
      <c r="K98" s="491"/>
      <c r="L98" s="326"/>
      <c r="M98" s="326"/>
      <c r="N98" s="326"/>
      <c r="O98" s="326"/>
      <c r="P98" s="326"/>
      <c r="Q98" s="326"/>
      <c r="R98" s="327"/>
      <c r="S98" s="327"/>
      <c r="T98" s="327"/>
      <c r="U98" s="328"/>
      <c r="V98" s="329">
        <f t="shared" si="24"/>
        <v>0</v>
      </c>
      <c r="W98" s="323">
        <f t="shared" si="25"/>
        <v>0</v>
      </c>
      <c r="X98" s="323">
        <f t="shared" si="26"/>
        <v>0</v>
      </c>
      <c r="Y98" s="324">
        <f t="shared" si="27"/>
        <v>0</v>
      </c>
      <c r="Z98" s="1324"/>
      <c r="AA98" s="1309"/>
      <c r="AB98" s="1309"/>
      <c r="AC98" s="1309"/>
      <c r="AD98" s="1309"/>
      <c r="AE98" s="1309"/>
      <c r="AF98" s="1309"/>
      <c r="AG98" s="1309"/>
      <c r="AH98" s="1312"/>
      <c r="AI98" s="1315"/>
      <c r="AJ98" s="1312"/>
    </row>
    <row r="99" spans="1:36" ht="18.75" x14ac:dyDescent="0.25">
      <c r="A99" s="1327"/>
      <c r="B99" s="1330"/>
      <c r="C99" s="1355"/>
      <c r="D99" s="1352"/>
      <c r="E99" s="330" t="s">
        <v>1015</v>
      </c>
      <c r="F99" s="490">
        <v>0.6</v>
      </c>
      <c r="G99" s="490">
        <v>0</v>
      </c>
      <c r="H99" s="490">
        <v>0</v>
      </c>
      <c r="I99" s="490">
        <v>0</v>
      </c>
      <c r="J99" s="490">
        <v>0</v>
      </c>
      <c r="K99" s="490">
        <v>0</v>
      </c>
      <c r="L99" s="330">
        <v>0</v>
      </c>
      <c r="M99" s="330">
        <v>0</v>
      </c>
      <c r="N99" s="330">
        <v>0</v>
      </c>
      <c r="O99" s="330">
        <v>0</v>
      </c>
      <c r="P99" s="330">
        <v>0</v>
      </c>
      <c r="Q99" s="330">
        <v>0</v>
      </c>
      <c r="R99" s="320">
        <v>240</v>
      </c>
      <c r="S99" s="320">
        <v>235</v>
      </c>
      <c r="T99" s="320">
        <v>239</v>
      </c>
      <c r="U99" s="321">
        <v>239</v>
      </c>
      <c r="V99" s="329">
        <f t="shared" si="24"/>
        <v>0.6</v>
      </c>
      <c r="W99" s="323">
        <f t="shared" si="25"/>
        <v>0</v>
      </c>
      <c r="X99" s="323">
        <f t="shared" si="26"/>
        <v>0</v>
      </c>
      <c r="Y99" s="324">
        <f t="shared" si="27"/>
        <v>0</v>
      </c>
      <c r="Z99" s="1324"/>
      <c r="AA99" s="1309"/>
      <c r="AB99" s="1309"/>
      <c r="AC99" s="1309"/>
      <c r="AD99" s="1309"/>
      <c r="AE99" s="1309"/>
      <c r="AF99" s="1309"/>
      <c r="AG99" s="1309"/>
      <c r="AH99" s="1312"/>
      <c r="AI99" s="1315"/>
      <c r="AJ99" s="1312"/>
    </row>
    <row r="100" spans="1:36" ht="18.75" x14ac:dyDescent="0.25">
      <c r="A100" s="1327"/>
      <c r="B100" s="1330"/>
      <c r="C100" s="1355"/>
      <c r="D100" s="1352"/>
      <c r="E100" s="326"/>
      <c r="F100" s="491"/>
      <c r="G100" s="491"/>
      <c r="H100" s="491"/>
      <c r="I100" s="491"/>
      <c r="J100" s="491"/>
      <c r="K100" s="491"/>
      <c r="L100" s="326"/>
      <c r="M100" s="326"/>
      <c r="N100" s="326"/>
      <c r="O100" s="326"/>
      <c r="P100" s="326"/>
      <c r="Q100" s="326"/>
      <c r="R100" s="327"/>
      <c r="S100" s="327"/>
      <c r="T100" s="327"/>
      <c r="U100" s="328"/>
      <c r="V100" s="329">
        <f t="shared" si="24"/>
        <v>0</v>
      </c>
      <c r="W100" s="323">
        <f t="shared" si="25"/>
        <v>0</v>
      </c>
      <c r="X100" s="323">
        <f t="shared" si="26"/>
        <v>0</v>
      </c>
      <c r="Y100" s="324">
        <f t="shared" si="27"/>
        <v>0</v>
      </c>
      <c r="Z100" s="1324"/>
      <c r="AA100" s="1309"/>
      <c r="AB100" s="1309"/>
      <c r="AC100" s="1309"/>
      <c r="AD100" s="1309"/>
      <c r="AE100" s="1309"/>
      <c r="AF100" s="1309"/>
      <c r="AG100" s="1309"/>
      <c r="AH100" s="1312"/>
      <c r="AI100" s="1315"/>
      <c r="AJ100" s="1312"/>
    </row>
    <row r="101" spans="1:36" ht="18.75" x14ac:dyDescent="0.25">
      <c r="A101" s="1327"/>
      <c r="B101" s="1330"/>
      <c r="C101" s="1355"/>
      <c r="D101" s="1352"/>
      <c r="E101" s="330" t="s">
        <v>1016</v>
      </c>
      <c r="F101" s="490">
        <v>3.6</v>
      </c>
      <c r="G101" s="490">
        <v>9.6999999999999993</v>
      </c>
      <c r="H101" s="490">
        <v>6</v>
      </c>
      <c r="I101" s="490">
        <v>2</v>
      </c>
      <c r="J101" s="490">
        <v>1.2</v>
      </c>
      <c r="K101" s="490">
        <v>1.2</v>
      </c>
      <c r="L101" s="330">
        <v>6.9</v>
      </c>
      <c r="M101" s="330">
        <v>2.5</v>
      </c>
      <c r="N101" s="330">
        <v>2.8</v>
      </c>
      <c r="O101" s="330">
        <v>6</v>
      </c>
      <c r="P101" s="330">
        <v>3.5</v>
      </c>
      <c r="Q101" s="330">
        <v>2</v>
      </c>
      <c r="R101" s="320">
        <v>240</v>
      </c>
      <c r="S101" s="320">
        <v>235</v>
      </c>
      <c r="T101" s="320">
        <v>239</v>
      </c>
      <c r="U101" s="321">
        <v>239</v>
      </c>
      <c r="V101" s="329">
        <f t="shared" si="24"/>
        <v>6.4333333333333327</v>
      </c>
      <c r="W101" s="323">
        <f t="shared" si="25"/>
        <v>1.4666666666666668</v>
      </c>
      <c r="X101" s="323">
        <f t="shared" si="26"/>
        <v>4.0666666666666664</v>
      </c>
      <c r="Y101" s="324">
        <f t="shared" si="27"/>
        <v>3.8333333333333335</v>
      </c>
      <c r="Z101" s="1324"/>
      <c r="AA101" s="1309"/>
      <c r="AB101" s="1309"/>
      <c r="AC101" s="1309"/>
      <c r="AD101" s="1309"/>
      <c r="AE101" s="1309"/>
      <c r="AF101" s="1309"/>
      <c r="AG101" s="1309"/>
      <c r="AH101" s="1312"/>
      <c r="AI101" s="1315"/>
      <c r="AJ101" s="1312"/>
    </row>
    <row r="102" spans="1:36" ht="18.75" x14ac:dyDescent="0.25">
      <c r="A102" s="1327"/>
      <c r="B102" s="1330"/>
      <c r="C102" s="1355"/>
      <c r="D102" s="1352"/>
      <c r="E102" s="326"/>
      <c r="F102" s="326"/>
      <c r="G102" s="326"/>
      <c r="H102" s="326"/>
      <c r="I102" s="326"/>
      <c r="J102" s="326"/>
      <c r="K102" s="326"/>
      <c r="L102" s="326"/>
      <c r="M102" s="326"/>
      <c r="N102" s="326"/>
      <c r="O102" s="326"/>
      <c r="P102" s="326"/>
      <c r="Q102" s="326"/>
      <c r="R102" s="327"/>
      <c r="S102" s="327"/>
      <c r="T102" s="327"/>
      <c r="U102" s="328"/>
      <c r="V102" s="329">
        <f t="shared" si="24"/>
        <v>0</v>
      </c>
      <c r="W102" s="323">
        <f t="shared" si="25"/>
        <v>0</v>
      </c>
      <c r="X102" s="323">
        <f t="shared" si="26"/>
        <v>0</v>
      </c>
      <c r="Y102" s="324">
        <f t="shared" si="27"/>
        <v>0</v>
      </c>
      <c r="Z102" s="1324"/>
      <c r="AA102" s="1309"/>
      <c r="AB102" s="1309"/>
      <c r="AC102" s="1309"/>
      <c r="AD102" s="1309"/>
      <c r="AE102" s="1309"/>
      <c r="AF102" s="1309"/>
      <c r="AG102" s="1309"/>
      <c r="AH102" s="1312"/>
      <c r="AI102" s="1315"/>
      <c r="AJ102" s="1312"/>
    </row>
    <row r="103" spans="1:36" ht="18.75" x14ac:dyDescent="0.25">
      <c r="A103" s="1327"/>
      <c r="B103" s="1330"/>
      <c r="C103" s="1355"/>
      <c r="D103" s="1352"/>
      <c r="E103" s="330" t="s">
        <v>1233</v>
      </c>
      <c r="F103" s="330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0">
        <v>12.4</v>
      </c>
      <c r="R103" s="320"/>
      <c r="S103" s="320"/>
      <c r="T103" s="320"/>
      <c r="U103" s="321">
        <v>234</v>
      </c>
      <c r="V103" s="329">
        <f t="shared" si="24"/>
        <v>0</v>
      </c>
      <c r="W103" s="323">
        <f t="shared" si="25"/>
        <v>0</v>
      </c>
      <c r="X103" s="323">
        <f t="shared" si="26"/>
        <v>0</v>
      </c>
      <c r="Y103" s="324">
        <f t="shared" si="27"/>
        <v>12.4</v>
      </c>
      <c r="Z103" s="1324"/>
      <c r="AA103" s="1309"/>
      <c r="AB103" s="1309"/>
      <c r="AC103" s="1309"/>
      <c r="AD103" s="1309"/>
      <c r="AE103" s="1309"/>
      <c r="AF103" s="1309"/>
      <c r="AG103" s="1309"/>
      <c r="AH103" s="1312"/>
      <c r="AI103" s="1315"/>
      <c r="AJ103" s="1312"/>
    </row>
    <row r="104" spans="1:36" ht="18.75" x14ac:dyDescent="0.25">
      <c r="A104" s="1327"/>
      <c r="B104" s="1330"/>
      <c r="C104" s="1355"/>
      <c r="D104" s="1352"/>
      <c r="E104" s="326"/>
      <c r="F104" s="326"/>
      <c r="G104" s="326"/>
      <c r="H104" s="326"/>
      <c r="I104" s="326"/>
      <c r="J104" s="326"/>
      <c r="K104" s="326"/>
      <c r="L104" s="326"/>
      <c r="M104" s="326"/>
      <c r="N104" s="326"/>
      <c r="O104" s="326"/>
      <c r="P104" s="326"/>
      <c r="Q104" s="326"/>
      <c r="R104" s="327"/>
      <c r="S104" s="327"/>
      <c r="T104" s="327"/>
      <c r="U104" s="328"/>
      <c r="V104" s="329">
        <f t="shared" si="24"/>
        <v>0</v>
      </c>
      <c r="W104" s="323">
        <f t="shared" si="25"/>
        <v>0</v>
      </c>
      <c r="X104" s="323">
        <f t="shared" si="26"/>
        <v>0</v>
      </c>
      <c r="Y104" s="324">
        <f t="shared" si="27"/>
        <v>0</v>
      </c>
      <c r="Z104" s="1324"/>
      <c r="AA104" s="1309"/>
      <c r="AB104" s="1309"/>
      <c r="AC104" s="1309"/>
      <c r="AD104" s="1309"/>
      <c r="AE104" s="1309"/>
      <c r="AF104" s="1309"/>
      <c r="AG104" s="1309"/>
      <c r="AH104" s="1312"/>
      <c r="AI104" s="1315"/>
      <c r="AJ104" s="1312"/>
    </row>
    <row r="105" spans="1:36" ht="18.75" x14ac:dyDescent="0.25">
      <c r="A105" s="1327"/>
      <c r="B105" s="1330"/>
      <c r="C105" s="1355"/>
      <c r="D105" s="1352"/>
      <c r="E105" s="330"/>
      <c r="F105" s="330"/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0"/>
      <c r="R105" s="320"/>
      <c r="S105" s="320"/>
      <c r="T105" s="320"/>
      <c r="U105" s="321"/>
      <c r="V105" s="329">
        <f t="shared" si="24"/>
        <v>0</v>
      </c>
      <c r="W105" s="323">
        <f t="shared" si="25"/>
        <v>0</v>
      </c>
      <c r="X105" s="323">
        <f t="shared" si="26"/>
        <v>0</v>
      </c>
      <c r="Y105" s="324">
        <f t="shared" si="27"/>
        <v>0</v>
      </c>
      <c r="Z105" s="1324"/>
      <c r="AA105" s="1309"/>
      <c r="AB105" s="1309"/>
      <c r="AC105" s="1309"/>
      <c r="AD105" s="1309"/>
      <c r="AE105" s="1309"/>
      <c r="AF105" s="1309"/>
      <c r="AG105" s="1309"/>
      <c r="AH105" s="1312"/>
      <c r="AI105" s="1315"/>
      <c r="AJ105" s="1312"/>
    </row>
    <row r="106" spans="1:36" ht="18.75" x14ac:dyDescent="0.25">
      <c r="A106" s="1327"/>
      <c r="B106" s="1330"/>
      <c r="C106" s="1355"/>
      <c r="D106" s="1352"/>
      <c r="E106" s="326"/>
      <c r="F106" s="326"/>
      <c r="G106" s="326"/>
      <c r="H106" s="326"/>
      <c r="I106" s="326"/>
      <c r="J106" s="326"/>
      <c r="K106" s="326"/>
      <c r="L106" s="326"/>
      <c r="M106" s="326"/>
      <c r="N106" s="326"/>
      <c r="O106" s="326"/>
      <c r="P106" s="326"/>
      <c r="Q106" s="326"/>
      <c r="R106" s="327"/>
      <c r="S106" s="327"/>
      <c r="T106" s="327"/>
      <c r="U106" s="328"/>
      <c r="V106" s="329">
        <f t="shared" si="24"/>
        <v>0</v>
      </c>
      <c r="W106" s="323">
        <f t="shared" si="25"/>
        <v>0</v>
      </c>
      <c r="X106" s="323">
        <f t="shared" si="26"/>
        <v>0</v>
      </c>
      <c r="Y106" s="324">
        <f t="shared" si="27"/>
        <v>0</v>
      </c>
      <c r="Z106" s="1324"/>
      <c r="AA106" s="1309"/>
      <c r="AB106" s="1309"/>
      <c r="AC106" s="1309"/>
      <c r="AD106" s="1309"/>
      <c r="AE106" s="1309"/>
      <c r="AF106" s="1309"/>
      <c r="AG106" s="1309"/>
      <c r="AH106" s="1312"/>
      <c r="AI106" s="1315"/>
      <c r="AJ106" s="1312"/>
    </row>
    <row r="107" spans="1:36" ht="18.75" x14ac:dyDescent="0.25">
      <c r="A107" s="1327"/>
      <c r="B107" s="1330"/>
      <c r="C107" s="1355"/>
      <c r="D107" s="1352"/>
      <c r="E107" s="330"/>
      <c r="F107" s="330"/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0"/>
      <c r="R107" s="320"/>
      <c r="S107" s="320"/>
      <c r="T107" s="320"/>
      <c r="U107" s="321"/>
      <c r="V107" s="329">
        <f t="shared" si="24"/>
        <v>0</v>
      </c>
      <c r="W107" s="323">
        <f t="shared" si="25"/>
        <v>0</v>
      </c>
      <c r="X107" s="323">
        <f t="shared" si="26"/>
        <v>0</v>
      </c>
      <c r="Y107" s="324">
        <f t="shared" si="27"/>
        <v>0</v>
      </c>
      <c r="Z107" s="1324"/>
      <c r="AA107" s="1309"/>
      <c r="AB107" s="1309"/>
      <c r="AC107" s="1309"/>
      <c r="AD107" s="1309"/>
      <c r="AE107" s="1309"/>
      <c r="AF107" s="1309"/>
      <c r="AG107" s="1309"/>
      <c r="AH107" s="1312"/>
      <c r="AI107" s="1315"/>
      <c r="AJ107" s="1312"/>
    </row>
    <row r="108" spans="1:36" ht="18.75" x14ac:dyDescent="0.25">
      <c r="A108" s="1327"/>
      <c r="B108" s="1330"/>
      <c r="C108" s="1355"/>
      <c r="D108" s="1352"/>
      <c r="E108" s="326"/>
      <c r="F108" s="326"/>
      <c r="G108" s="326"/>
      <c r="H108" s="326"/>
      <c r="I108" s="326"/>
      <c r="J108" s="326"/>
      <c r="K108" s="326"/>
      <c r="L108" s="326"/>
      <c r="M108" s="326"/>
      <c r="N108" s="326"/>
      <c r="O108" s="326"/>
      <c r="P108" s="326"/>
      <c r="Q108" s="326"/>
      <c r="R108" s="327"/>
      <c r="S108" s="327"/>
      <c r="T108" s="327"/>
      <c r="U108" s="328"/>
      <c r="V108" s="329">
        <f t="shared" si="24"/>
        <v>0</v>
      </c>
      <c r="W108" s="323">
        <f t="shared" si="25"/>
        <v>0</v>
      </c>
      <c r="X108" s="323">
        <f t="shared" si="26"/>
        <v>0</v>
      </c>
      <c r="Y108" s="324">
        <f t="shared" si="27"/>
        <v>0</v>
      </c>
      <c r="Z108" s="1324"/>
      <c r="AA108" s="1309"/>
      <c r="AB108" s="1309"/>
      <c r="AC108" s="1309"/>
      <c r="AD108" s="1309"/>
      <c r="AE108" s="1309"/>
      <c r="AF108" s="1309"/>
      <c r="AG108" s="1309"/>
      <c r="AH108" s="1312"/>
      <c r="AI108" s="1315"/>
      <c r="AJ108" s="1312"/>
    </row>
    <row r="109" spans="1:36" ht="19.5" thickBot="1" x14ac:dyDescent="0.3">
      <c r="A109" s="1328"/>
      <c r="B109" s="1331"/>
      <c r="C109" s="1356"/>
      <c r="D109" s="1353"/>
      <c r="E109" s="333"/>
      <c r="F109" s="333"/>
      <c r="G109" s="333"/>
      <c r="H109" s="333"/>
      <c r="I109" s="333"/>
      <c r="J109" s="333"/>
      <c r="K109" s="333"/>
      <c r="L109" s="333"/>
      <c r="M109" s="333"/>
      <c r="N109" s="333"/>
      <c r="O109" s="333"/>
      <c r="P109" s="333"/>
      <c r="Q109" s="333"/>
      <c r="R109" s="334"/>
      <c r="S109" s="334"/>
      <c r="T109" s="334"/>
      <c r="U109" s="335"/>
      <c r="V109" s="336">
        <f t="shared" si="24"/>
        <v>0</v>
      </c>
      <c r="W109" s="337">
        <f t="shared" si="25"/>
        <v>0</v>
      </c>
      <c r="X109" s="337">
        <f t="shared" si="26"/>
        <v>0</v>
      </c>
      <c r="Y109" s="338">
        <f t="shared" si="27"/>
        <v>0</v>
      </c>
      <c r="Z109" s="1325"/>
      <c r="AA109" s="1310"/>
      <c r="AB109" s="1310"/>
      <c r="AC109" s="1310"/>
      <c r="AD109" s="1310"/>
      <c r="AE109" s="1310"/>
      <c r="AF109" s="1310"/>
      <c r="AG109" s="1310"/>
      <c r="AH109" s="1313"/>
      <c r="AI109" s="1316"/>
      <c r="AJ109" s="1313"/>
    </row>
    <row r="110" spans="1:36" ht="18.75" x14ac:dyDescent="0.25">
      <c r="A110" s="1326">
        <v>5</v>
      </c>
      <c r="B110" s="1329" t="s">
        <v>153</v>
      </c>
      <c r="C110" s="1354" t="s">
        <v>103</v>
      </c>
      <c r="D110" s="1335">
        <f>250*0.9</f>
        <v>225</v>
      </c>
      <c r="E110" s="339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314"/>
      <c r="S110" s="314"/>
      <c r="T110" s="314"/>
      <c r="U110" s="315"/>
      <c r="V110" s="316">
        <f t="shared" si="24"/>
        <v>0</v>
      </c>
      <c r="W110" s="340">
        <f t="shared" si="25"/>
        <v>0</v>
      </c>
      <c r="X110" s="340">
        <f t="shared" si="26"/>
        <v>0</v>
      </c>
      <c r="Y110" s="341">
        <f t="shared" si="27"/>
        <v>0</v>
      </c>
      <c r="Z110" s="1323">
        <f t="shared" ref="Z110:AC110" si="28">SUM(V110:V129)</f>
        <v>59.4</v>
      </c>
      <c r="AA110" s="1308">
        <f t="shared" si="28"/>
        <v>49.300000000000004</v>
      </c>
      <c r="AB110" s="1308">
        <f t="shared" si="28"/>
        <v>93.666666666666657</v>
      </c>
      <c r="AC110" s="1308">
        <f t="shared" si="28"/>
        <v>49.433333333333337</v>
      </c>
      <c r="AD110" s="1308">
        <f t="shared" ref="AD110" si="29">Z110*0.38*0.9*SQRT(3)</f>
        <v>35.186265745600224</v>
      </c>
      <c r="AE110" s="1308">
        <f t="shared" si="13"/>
        <v>29.203415846095815</v>
      </c>
      <c r="AF110" s="1308">
        <f t="shared" si="13"/>
        <v>55.484515569661397</v>
      </c>
      <c r="AG110" s="1308">
        <f t="shared" si="13"/>
        <v>29.282397362920953</v>
      </c>
      <c r="AH110" s="1311">
        <f>MAX(Z110:AC129)</f>
        <v>93.666666666666657</v>
      </c>
      <c r="AI110" s="1314">
        <f t="shared" ref="AI110" si="30">AH110*0.38*0.9*SQRT(3)</f>
        <v>55.484515569661397</v>
      </c>
      <c r="AJ110" s="1311">
        <f t="shared" ref="AJ110" si="31">D110-AI110</f>
        <v>169.5154844303386</v>
      </c>
    </row>
    <row r="111" spans="1:36" ht="18.75" x14ac:dyDescent="0.25">
      <c r="A111" s="1327"/>
      <c r="B111" s="1330"/>
      <c r="C111" s="1355"/>
      <c r="D111" s="1352"/>
      <c r="E111" s="330" t="s">
        <v>246</v>
      </c>
      <c r="F111" s="470">
        <v>11.5</v>
      </c>
      <c r="G111" s="470">
        <v>23.6</v>
      </c>
      <c r="H111" s="470">
        <v>39.6</v>
      </c>
      <c r="I111" s="470">
        <v>5.8</v>
      </c>
      <c r="J111" s="470">
        <v>15.8</v>
      </c>
      <c r="K111" s="470">
        <v>26.1</v>
      </c>
      <c r="L111" s="273">
        <v>49.7</v>
      </c>
      <c r="M111" s="273">
        <v>46</v>
      </c>
      <c r="N111" s="273">
        <v>52.5</v>
      </c>
      <c r="O111" s="273">
        <v>30</v>
      </c>
      <c r="P111" s="273">
        <v>26.1</v>
      </c>
      <c r="Q111" s="273">
        <v>43</v>
      </c>
      <c r="R111" s="320">
        <v>233</v>
      </c>
      <c r="S111" s="320">
        <v>235</v>
      </c>
      <c r="T111" s="320">
        <v>235</v>
      </c>
      <c r="U111" s="321">
        <v>233</v>
      </c>
      <c r="V111" s="329">
        <f t="shared" si="24"/>
        <v>24.900000000000002</v>
      </c>
      <c r="W111" s="323">
        <f t="shared" si="25"/>
        <v>15.9</v>
      </c>
      <c r="X111" s="323">
        <f t="shared" si="26"/>
        <v>49.4</v>
      </c>
      <c r="Y111" s="324">
        <f t="shared" si="27"/>
        <v>33.033333333333331</v>
      </c>
      <c r="Z111" s="1324"/>
      <c r="AA111" s="1309"/>
      <c r="AB111" s="1309"/>
      <c r="AC111" s="1309"/>
      <c r="AD111" s="1309"/>
      <c r="AE111" s="1309"/>
      <c r="AF111" s="1309"/>
      <c r="AG111" s="1309"/>
      <c r="AH111" s="1312"/>
      <c r="AI111" s="1315"/>
      <c r="AJ111" s="1312"/>
    </row>
    <row r="112" spans="1:36" ht="18.75" x14ac:dyDescent="0.25">
      <c r="A112" s="1327"/>
      <c r="B112" s="1330"/>
      <c r="C112" s="1355"/>
      <c r="D112" s="1352"/>
      <c r="E112" s="326"/>
      <c r="F112" s="491"/>
      <c r="G112" s="491"/>
      <c r="H112" s="491"/>
      <c r="I112" s="491"/>
      <c r="J112" s="491"/>
      <c r="K112" s="491"/>
      <c r="L112" s="326"/>
      <c r="M112" s="326"/>
      <c r="N112" s="326"/>
      <c r="O112" s="326"/>
      <c r="P112" s="326"/>
      <c r="Q112" s="326"/>
      <c r="R112" s="327"/>
      <c r="S112" s="327"/>
      <c r="T112" s="327"/>
      <c r="U112" s="328"/>
      <c r="V112" s="329">
        <f t="shared" si="24"/>
        <v>0</v>
      </c>
      <c r="W112" s="323">
        <f t="shared" si="25"/>
        <v>0</v>
      </c>
      <c r="X112" s="323">
        <f t="shared" si="26"/>
        <v>0</v>
      </c>
      <c r="Y112" s="324">
        <f t="shared" si="27"/>
        <v>0</v>
      </c>
      <c r="Z112" s="1324"/>
      <c r="AA112" s="1309"/>
      <c r="AB112" s="1309"/>
      <c r="AC112" s="1309"/>
      <c r="AD112" s="1309"/>
      <c r="AE112" s="1309"/>
      <c r="AF112" s="1309"/>
      <c r="AG112" s="1309"/>
      <c r="AH112" s="1312"/>
      <c r="AI112" s="1315"/>
      <c r="AJ112" s="1312"/>
    </row>
    <row r="113" spans="1:36" ht="18.75" x14ac:dyDescent="0.25">
      <c r="A113" s="1327"/>
      <c r="B113" s="1330"/>
      <c r="C113" s="1355"/>
      <c r="D113" s="1352"/>
      <c r="E113" s="330" t="s">
        <v>772</v>
      </c>
      <c r="F113" s="470">
        <v>1.1000000000000001</v>
      </c>
      <c r="G113" s="470">
        <v>0.4</v>
      </c>
      <c r="H113" s="470">
        <v>7.2</v>
      </c>
      <c r="I113" s="490">
        <v>0.9</v>
      </c>
      <c r="J113" s="490">
        <v>5.6</v>
      </c>
      <c r="K113" s="490">
        <v>20.399999999999999</v>
      </c>
      <c r="L113" s="330">
        <v>36</v>
      </c>
      <c r="M113" s="330">
        <v>2</v>
      </c>
      <c r="N113" s="330">
        <v>3.6</v>
      </c>
      <c r="O113" s="330">
        <v>0.3</v>
      </c>
      <c r="P113" s="330">
        <v>1.8</v>
      </c>
      <c r="Q113" s="330">
        <v>5.8</v>
      </c>
      <c r="R113" s="320">
        <v>233</v>
      </c>
      <c r="S113" s="320">
        <v>235</v>
      </c>
      <c r="T113" s="320">
        <v>235</v>
      </c>
      <c r="U113" s="321">
        <v>233</v>
      </c>
      <c r="V113" s="329">
        <f t="shared" si="24"/>
        <v>2.9</v>
      </c>
      <c r="W113" s="323">
        <f t="shared" si="25"/>
        <v>8.9666666666666668</v>
      </c>
      <c r="X113" s="323">
        <f t="shared" si="26"/>
        <v>13.866666666666667</v>
      </c>
      <c r="Y113" s="324">
        <f t="shared" si="27"/>
        <v>2.6333333333333333</v>
      </c>
      <c r="Z113" s="1324"/>
      <c r="AA113" s="1309"/>
      <c r="AB113" s="1309"/>
      <c r="AC113" s="1309"/>
      <c r="AD113" s="1309"/>
      <c r="AE113" s="1309"/>
      <c r="AF113" s="1309"/>
      <c r="AG113" s="1309"/>
      <c r="AH113" s="1312"/>
      <c r="AI113" s="1315"/>
      <c r="AJ113" s="1312"/>
    </row>
    <row r="114" spans="1:36" ht="18.75" x14ac:dyDescent="0.25">
      <c r="A114" s="1327"/>
      <c r="B114" s="1330"/>
      <c r="C114" s="1355"/>
      <c r="D114" s="1352"/>
      <c r="E114" s="326"/>
      <c r="F114" s="491"/>
      <c r="G114" s="491"/>
      <c r="H114" s="491"/>
      <c r="I114" s="491"/>
      <c r="J114" s="491"/>
      <c r="K114" s="491"/>
      <c r="L114" s="326"/>
      <c r="M114" s="326"/>
      <c r="N114" s="326"/>
      <c r="O114" s="326"/>
      <c r="P114" s="326"/>
      <c r="Q114" s="326"/>
      <c r="R114" s="327"/>
      <c r="S114" s="327"/>
      <c r="T114" s="327"/>
      <c r="U114" s="328"/>
      <c r="V114" s="329">
        <f t="shared" si="24"/>
        <v>0</v>
      </c>
      <c r="W114" s="323">
        <f t="shared" si="25"/>
        <v>0</v>
      </c>
      <c r="X114" s="323">
        <f t="shared" si="26"/>
        <v>0</v>
      </c>
      <c r="Y114" s="324">
        <f t="shared" si="27"/>
        <v>0</v>
      </c>
      <c r="Z114" s="1324"/>
      <c r="AA114" s="1309"/>
      <c r="AB114" s="1309"/>
      <c r="AC114" s="1309"/>
      <c r="AD114" s="1309"/>
      <c r="AE114" s="1309"/>
      <c r="AF114" s="1309"/>
      <c r="AG114" s="1309"/>
      <c r="AH114" s="1312"/>
      <c r="AI114" s="1315"/>
      <c r="AJ114" s="1312"/>
    </row>
    <row r="115" spans="1:36" ht="18.75" x14ac:dyDescent="0.25">
      <c r="A115" s="1327"/>
      <c r="B115" s="1330"/>
      <c r="C115" s="1355"/>
      <c r="D115" s="1352"/>
      <c r="E115" s="330" t="s">
        <v>773</v>
      </c>
      <c r="F115" s="470">
        <v>17.7</v>
      </c>
      <c r="G115" s="470">
        <v>6.2</v>
      </c>
      <c r="H115" s="470">
        <v>23.4</v>
      </c>
      <c r="I115" s="490">
        <v>3.4</v>
      </c>
      <c r="J115" s="490">
        <v>6.5</v>
      </c>
      <c r="K115" s="490">
        <v>18.899999999999999</v>
      </c>
      <c r="L115" s="330">
        <v>14.2</v>
      </c>
      <c r="M115" s="330">
        <v>8.9</v>
      </c>
      <c r="N115" s="330">
        <v>9.4</v>
      </c>
      <c r="O115" s="330">
        <v>18.2</v>
      </c>
      <c r="P115" s="330">
        <v>15.5</v>
      </c>
      <c r="Q115" s="330">
        <v>0.6</v>
      </c>
      <c r="R115" s="320">
        <v>233</v>
      </c>
      <c r="S115" s="320">
        <v>235</v>
      </c>
      <c r="T115" s="320">
        <v>235</v>
      </c>
      <c r="U115" s="321">
        <v>233</v>
      </c>
      <c r="V115" s="329">
        <f t="shared" si="24"/>
        <v>15.766666666666666</v>
      </c>
      <c r="W115" s="323">
        <f t="shared" si="25"/>
        <v>9.6</v>
      </c>
      <c r="X115" s="323">
        <f t="shared" si="26"/>
        <v>10.833333333333334</v>
      </c>
      <c r="Y115" s="324">
        <f t="shared" si="27"/>
        <v>11.433333333333335</v>
      </c>
      <c r="Z115" s="1324"/>
      <c r="AA115" s="1309"/>
      <c r="AB115" s="1309"/>
      <c r="AC115" s="1309"/>
      <c r="AD115" s="1309"/>
      <c r="AE115" s="1309"/>
      <c r="AF115" s="1309"/>
      <c r="AG115" s="1309"/>
      <c r="AH115" s="1312"/>
      <c r="AI115" s="1315"/>
      <c r="AJ115" s="1312"/>
    </row>
    <row r="116" spans="1:36" ht="18.75" x14ac:dyDescent="0.25">
      <c r="A116" s="1327"/>
      <c r="B116" s="1330"/>
      <c r="C116" s="1355"/>
      <c r="D116" s="1352"/>
      <c r="E116" s="326"/>
      <c r="F116" s="491"/>
      <c r="G116" s="491"/>
      <c r="H116" s="491"/>
      <c r="I116" s="491"/>
      <c r="J116" s="491"/>
      <c r="K116" s="491"/>
      <c r="L116" s="326"/>
      <c r="M116" s="326"/>
      <c r="N116" s="326"/>
      <c r="O116" s="326"/>
      <c r="P116" s="326"/>
      <c r="Q116" s="326"/>
      <c r="R116" s="327"/>
      <c r="S116" s="327"/>
      <c r="T116" s="327"/>
      <c r="U116" s="328"/>
      <c r="V116" s="329">
        <f t="shared" si="24"/>
        <v>0</v>
      </c>
      <c r="W116" s="323">
        <f t="shared" si="25"/>
        <v>0</v>
      </c>
      <c r="X116" s="323">
        <f t="shared" si="26"/>
        <v>0</v>
      </c>
      <c r="Y116" s="324">
        <f t="shared" si="27"/>
        <v>0</v>
      </c>
      <c r="Z116" s="1324"/>
      <c r="AA116" s="1309"/>
      <c r="AB116" s="1309"/>
      <c r="AC116" s="1309"/>
      <c r="AD116" s="1309"/>
      <c r="AE116" s="1309"/>
      <c r="AF116" s="1309"/>
      <c r="AG116" s="1309"/>
      <c r="AH116" s="1312"/>
      <c r="AI116" s="1315"/>
      <c r="AJ116" s="1312"/>
    </row>
    <row r="117" spans="1:36" ht="18.75" x14ac:dyDescent="0.25">
      <c r="A117" s="1327"/>
      <c r="B117" s="1330"/>
      <c r="C117" s="1355"/>
      <c r="D117" s="1352"/>
      <c r="E117" s="330" t="s">
        <v>244</v>
      </c>
      <c r="F117" s="470">
        <v>27.8</v>
      </c>
      <c r="G117" s="470">
        <v>11.9</v>
      </c>
      <c r="H117" s="470">
        <v>7.8</v>
      </c>
      <c r="I117" s="490">
        <v>24.5</v>
      </c>
      <c r="J117" s="490">
        <v>9.8000000000000007</v>
      </c>
      <c r="K117" s="490">
        <v>10.199999999999999</v>
      </c>
      <c r="L117" s="330">
        <v>39.4</v>
      </c>
      <c r="M117" s="330">
        <v>10.7</v>
      </c>
      <c r="N117" s="330">
        <v>8.6</v>
      </c>
      <c r="O117" s="330">
        <v>0.2</v>
      </c>
      <c r="P117" s="330">
        <v>0.6</v>
      </c>
      <c r="Q117" s="330">
        <v>6.2</v>
      </c>
      <c r="R117" s="320">
        <v>233</v>
      </c>
      <c r="S117" s="320">
        <v>235</v>
      </c>
      <c r="T117" s="320">
        <v>235</v>
      </c>
      <c r="U117" s="321">
        <v>233</v>
      </c>
      <c r="V117" s="329">
        <f t="shared" si="24"/>
        <v>15.833333333333334</v>
      </c>
      <c r="W117" s="323">
        <f t="shared" si="25"/>
        <v>14.833333333333334</v>
      </c>
      <c r="X117" s="323">
        <f t="shared" si="26"/>
        <v>19.566666666666666</v>
      </c>
      <c r="Y117" s="324">
        <f t="shared" si="27"/>
        <v>2.3333333333333335</v>
      </c>
      <c r="Z117" s="1324"/>
      <c r="AA117" s="1309"/>
      <c r="AB117" s="1309"/>
      <c r="AC117" s="1309"/>
      <c r="AD117" s="1309"/>
      <c r="AE117" s="1309"/>
      <c r="AF117" s="1309"/>
      <c r="AG117" s="1309"/>
      <c r="AH117" s="1312"/>
      <c r="AI117" s="1315"/>
      <c r="AJ117" s="1312"/>
    </row>
    <row r="118" spans="1:36" ht="18.75" x14ac:dyDescent="0.25">
      <c r="A118" s="1327"/>
      <c r="B118" s="1330"/>
      <c r="C118" s="1355"/>
      <c r="D118" s="1352"/>
      <c r="E118" s="326"/>
      <c r="F118" s="326"/>
      <c r="G118" s="326"/>
      <c r="H118" s="326"/>
      <c r="I118" s="326"/>
      <c r="J118" s="326"/>
      <c r="K118" s="326"/>
      <c r="L118" s="326"/>
      <c r="M118" s="326"/>
      <c r="N118" s="326"/>
      <c r="O118" s="326"/>
      <c r="P118" s="326"/>
      <c r="Q118" s="326"/>
      <c r="R118" s="327"/>
      <c r="S118" s="327"/>
      <c r="T118" s="327"/>
      <c r="U118" s="328"/>
      <c r="V118" s="329">
        <f t="shared" si="24"/>
        <v>0</v>
      </c>
      <c r="W118" s="323">
        <f t="shared" si="25"/>
        <v>0</v>
      </c>
      <c r="X118" s="323">
        <f t="shared" si="26"/>
        <v>0</v>
      </c>
      <c r="Y118" s="324">
        <f t="shared" si="27"/>
        <v>0</v>
      </c>
      <c r="Z118" s="1324"/>
      <c r="AA118" s="1309"/>
      <c r="AB118" s="1309"/>
      <c r="AC118" s="1309"/>
      <c r="AD118" s="1309"/>
      <c r="AE118" s="1309"/>
      <c r="AF118" s="1309"/>
      <c r="AG118" s="1309"/>
      <c r="AH118" s="1312"/>
      <c r="AI118" s="1315"/>
      <c r="AJ118" s="1312"/>
    </row>
    <row r="119" spans="1:36" ht="18.75" x14ac:dyDescent="0.25">
      <c r="A119" s="1327"/>
      <c r="B119" s="1330"/>
      <c r="C119" s="1355"/>
      <c r="D119" s="1352"/>
      <c r="E119" s="330"/>
      <c r="F119" s="330"/>
      <c r="G119" s="330"/>
      <c r="H119" s="330"/>
      <c r="I119" s="330"/>
      <c r="J119" s="330"/>
      <c r="K119" s="330"/>
      <c r="L119" s="330"/>
      <c r="M119" s="330"/>
      <c r="N119" s="330"/>
      <c r="O119" s="330"/>
      <c r="P119" s="330"/>
      <c r="Q119" s="330"/>
      <c r="R119" s="320"/>
      <c r="S119" s="320"/>
      <c r="T119" s="320"/>
      <c r="U119" s="321"/>
      <c r="V119" s="329">
        <f t="shared" si="24"/>
        <v>0</v>
      </c>
      <c r="W119" s="323">
        <f t="shared" si="25"/>
        <v>0</v>
      </c>
      <c r="X119" s="323">
        <f t="shared" si="26"/>
        <v>0</v>
      </c>
      <c r="Y119" s="324">
        <f t="shared" si="27"/>
        <v>0</v>
      </c>
      <c r="Z119" s="1324"/>
      <c r="AA119" s="1309"/>
      <c r="AB119" s="1309"/>
      <c r="AC119" s="1309"/>
      <c r="AD119" s="1309"/>
      <c r="AE119" s="1309"/>
      <c r="AF119" s="1309"/>
      <c r="AG119" s="1309"/>
      <c r="AH119" s="1312"/>
      <c r="AI119" s="1315"/>
      <c r="AJ119" s="1312"/>
    </row>
    <row r="120" spans="1:36" ht="18.75" x14ac:dyDescent="0.25">
      <c r="A120" s="1327"/>
      <c r="B120" s="1330"/>
      <c r="C120" s="1355"/>
      <c r="D120" s="1352"/>
      <c r="E120" s="326"/>
      <c r="F120" s="326"/>
      <c r="G120" s="326"/>
      <c r="H120" s="326"/>
      <c r="I120" s="326"/>
      <c r="J120" s="326"/>
      <c r="K120" s="326"/>
      <c r="L120" s="326"/>
      <c r="M120" s="326"/>
      <c r="N120" s="326"/>
      <c r="O120" s="326"/>
      <c r="P120" s="326"/>
      <c r="Q120" s="326"/>
      <c r="R120" s="327"/>
      <c r="S120" s="327"/>
      <c r="T120" s="327"/>
      <c r="U120" s="328"/>
      <c r="V120" s="329">
        <f t="shared" si="24"/>
        <v>0</v>
      </c>
      <c r="W120" s="323">
        <f t="shared" si="25"/>
        <v>0</v>
      </c>
      <c r="X120" s="323">
        <f t="shared" si="26"/>
        <v>0</v>
      </c>
      <c r="Y120" s="324">
        <f t="shared" si="27"/>
        <v>0</v>
      </c>
      <c r="Z120" s="1324"/>
      <c r="AA120" s="1309"/>
      <c r="AB120" s="1309"/>
      <c r="AC120" s="1309"/>
      <c r="AD120" s="1309"/>
      <c r="AE120" s="1309"/>
      <c r="AF120" s="1309"/>
      <c r="AG120" s="1309"/>
      <c r="AH120" s="1312"/>
      <c r="AI120" s="1315"/>
      <c r="AJ120" s="1312"/>
    </row>
    <row r="121" spans="1:36" ht="18.75" x14ac:dyDescent="0.25">
      <c r="A121" s="1327"/>
      <c r="B121" s="1330"/>
      <c r="C121" s="1355"/>
      <c r="D121" s="1352"/>
      <c r="E121" s="330"/>
      <c r="F121" s="330"/>
      <c r="G121" s="330"/>
      <c r="H121" s="330"/>
      <c r="I121" s="330"/>
      <c r="J121" s="330"/>
      <c r="K121" s="330"/>
      <c r="L121" s="330"/>
      <c r="M121" s="330"/>
      <c r="N121" s="330"/>
      <c r="O121" s="330"/>
      <c r="P121" s="330"/>
      <c r="Q121" s="330"/>
      <c r="R121" s="320"/>
      <c r="S121" s="320"/>
      <c r="T121" s="320"/>
      <c r="U121" s="321"/>
      <c r="V121" s="329">
        <f t="shared" si="24"/>
        <v>0</v>
      </c>
      <c r="W121" s="323">
        <f t="shared" si="25"/>
        <v>0</v>
      </c>
      <c r="X121" s="323">
        <f t="shared" si="26"/>
        <v>0</v>
      </c>
      <c r="Y121" s="324">
        <f t="shared" si="27"/>
        <v>0</v>
      </c>
      <c r="Z121" s="1324"/>
      <c r="AA121" s="1309"/>
      <c r="AB121" s="1309"/>
      <c r="AC121" s="1309"/>
      <c r="AD121" s="1309"/>
      <c r="AE121" s="1309"/>
      <c r="AF121" s="1309"/>
      <c r="AG121" s="1309"/>
      <c r="AH121" s="1312"/>
      <c r="AI121" s="1315"/>
      <c r="AJ121" s="1312"/>
    </row>
    <row r="122" spans="1:36" ht="18.75" x14ac:dyDescent="0.25">
      <c r="A122" s="1327"/>
      <c r="B122" s="1330"/>
      <c r="C122" s="1355"/>
      <c r="D122" s="1352"/>
      <c r="E122" s="326"/>
      <c r="F122" s="326"/>
      <c r="G122" s="326"/>
      <c r="H122" s="326"/>
      <c r="I122" s="326"/>
      <c r="J122" s="326"/>
      <c r="K122" s="326"/>
      <c r="L122" s="326"/>
      <c r="M122" s="326"/>
      <c r="N122" s="326"/>
      <c r="O122" s="326"/>
      <c r="P122" s="326"/>
      <c r="Q122" s="326"/>
      <c r="R122" s="327"/>
      <c r="S122" s="327"/>
      <c r="T122" s="327"/>
      <c r="U122" s="328"/>
      <c r="V122" s="329">
        <f t="shared" si="24"/>
        <v>0</v>
      </c>
      <c r="W122" s="323">
        <f t="shared" si="25"/>
        <v>0</v>
      </c>
      <c r="X122" s="323">
        <f t="shared" si="26"/>
        <v>0</v>
      </c>
      <c r="Y122" s="324">
        <f t="shared" si="27"/>
        <v>0</v>
      </c>
      <c r="Z122" s="1324"/>
      <c r="AA122" s="1309"/>
      <c r="AB122" s="1309"/>
      <c r="AC122" s="1309"/>
      <c r="AD122" s="1309"/>
      <c r="AE122" s="1309"/>
      <c r="AF122" s="1309"/>
      <c r="AG122" s="1309"/>
      <c r="AH122" s="1312"/>
      <c r="AI122" s="1315"/>
      <c r="AJ122" s="1312"/>
    </row>
    <row r="123" spans="1:36" ht="18.75" x14ac:dyDescent="0.25">
      <c r="A123" s="1327"/>
      <c r="B123" s="1330"/>
      <c r="C123" s="1355"/>
      <c r="D123" s="1352"/>
      <c r="E123" s="330"/>
      <c r="F123" s="330"/>
      <c r="G123" s="330"/>
      <c r="H123" s="330"/>
      <c r="I123" s="330"/>
      <c r="J123" s="330"/>
      <c r="K123" s="330"/>
      <c r="L123" s="330"/>
      <c r="M123" s="330"/>
      <c r="N123" s="330"/>
      <c r="O123" s="330"/>
      <c r="P123" s="330"/>
      <c r="Q123" s="330"/>
      <c r="R123" s="320"/>
      <c r="S123" s="320"/>
      <c r="T123" s="320"/>
      <c r="U123" s="321"/>
      <c r="V123" s="329">
        <f t="shared" si="24"/>
        <v>0</v>
      </c>
      <c r="W123" s="323">
        <f t="shared" si="25"/>
        <v>0</v>
      </c>
      <c r="X123" s="323">
        <f t="shared" si="26"/>
        <v>0</v>
      </c>
      <c r="Y123" s="324">
        <f t="shared" si="27"/>
        <v>0</v>
      </c>
      <c r="Z123" s="1324"/>
      <c r="AA123" s="1309"/>
      <c r="AB123" s="1309"/>
      <c r="AC123" s="1309"/>
      <c r="AD123" s="1309"/>
      <c r="AE123" s="1309"/>
      <c r="AF123" s="1309"/>
      <c r="AG123" s="1309"/>
      <c r="AH123" s="1312"/>
      <c r="AI123" s="1315"/>
      <c r="AJ123" s="1312"/>
    </row>
    <row r="124" spans="1:36" ht="18.75" x14ac:dyDescent="0.25">
      <c r="A124" s="1327"/>
      <c r="B124" s="1330"/>
      <c r="C124" s="1355"/>
      <c r="D124" s="1352"/>
      <c r="E124" s="326"/>
      <c r="F124" s="326"/>
      <c r="G124" s="326"/>
      <c r="H124" s="326"/>
      <c r="I124" s="326"/>
      <c r="J124" s="326"/>
      <c r="K124" s="326"/>
      <c r="L124" s="326"/>
      <c r="M124" s="326"/>
      <c r="N124" s="326"/>
      <c r="O124" s="326"/>
      <c r="P124" s="326"/>
      <c r="Q124" s="326"/>
      <c r="R124" s="327"/>
      <c r="S124" s="327"/>
      <c r="T124" s="327"/>
      <c r="U124" s="328"/>
      <c r="V124" s="329">
        <f t="shared" si="24"/>
        <v>0</v>
      </c>
      <c r="W124" s="323">
        <f t="shared" si="25"/>
        <v>0</v>
      </c>
      <c r="X124" s="323">
        <f t="shared" si="26"/>
        <v>0</v>
      </c>
      <c r="Y124" s="324">
        <f t="shared" si="27"/>
        <v>0</v>
      </c>
      <c r="Z124" s="1324"/>
      <c r="AA124" s="1309"/>
      <c r="AB124" s="1309"/>
      <c r="AC124" s="1309"/>
      <c r="AD124" s="1309"/>
      <c r="AE124" s="1309"/>
      <c r="AF124" s="1309"/>
      <c r="AG124" s="1309"/>
      <c r="AH124" s="1312"/>
      <c r="AI124" s="1315"/>
      <c r="AJ124" s="1312"/>
    </row>
    <row r="125" spans="1:36" ht="18.75" x14ac:dyDescent="0.25">
      <c r="A125" s="1327"/>
      <c r="B125" s="1330"/>
      <c r="C125" s="1355"/>
      <c r="D125" s="1352"/>
      <c r="E125" s="330"/>
      <c r="F125" s="330"/>
      <c r="G125" s="330"/>
      <c r="H125" s="330"/>
      <c r="I125" s="330"/>
      <c r="J125" s="330"/>
      <c r="K125" s="330"/>
      <c r="L125" s="330"/>
      <c r="M125" s="330"/>
      <c r="N125" s="330"/>
      <c r="O125" s="330"/>
      <c r="P125" s="330"/>
      <c r="Q125" s="330"/>
      <c r="R125" s="320"/>
      <c r="S125" s="320"/>
      <c r="T125" s="320"/>
      <c r="U125" s="321"/>
      <c r="V125" s="329">
        <f t="shared" si="24"/>
        <v>0</v>
      </c>
      <c r="W125" s="323">
        <f t="shared" si="25"/>
        <v>0</v>
      </c>
      <c r="X125" s="323">
        <f t="shared" si="26"/>
        <v>0</v>
      </c>
      <c r="Y125" s="324">
        <f t="shared" si="27"/>
        <v>0</v>
      </c>
      <c r="Z125" s="1324"/>
      <c r="AA125" s="1309"/>
      <c r="AB125" s="1309"/>
      <c r="AC125" s="1309"/>
      <c r="AD125" s="1309"/>
      <c r="AE125" s="1309"/>
      <c r="AF125" s="1309"/>
      <c r="AG125" s="1309"/>
      <c r="AH125" s="1312"/>
      <c r="AI125" s="1315"/>
      <c r="AJ125" s="1312"/>
    </row>
    <row r="126" spans="1:36" ht="18.75" x14ac:dyDescent="0.25">
      <c r="A126" s="1327"/>
      <c r="B126" s="1330"/>
      <c r="C126" s="1355"/>
      <c r="D126" s="1352"/>
      <c r="E126" s="326"/>
      <c r="F126" s="326"/>
      <c r="G126" s="326"/>
      <c r="H126" s="326"/>
      <c r="I126" s="326"/>
      <c r="J126" s="326"/>
      <c r="K126" s="326"/>
      <c r="L126" s="326"/>
      <c r="M126" s="326"/>
      <c r="N126" s="326"/>
      <c r="O126" s="326"/>
      <c r="P126" s="326"/>
      <c r="Q126" s="326"/>
      <c r="R126" s="327"/>
      <c r="S126" s="327"/>
      <c r="T126" s="327"/>
      <c r="U126" s="328"/>
      <c r="V126" s="329">
        <f t="shared" si="24"/>
        <v>0</v>
      </c>
      <c r="W126" s="323">
        <f t="shared" si="25"/>
        <v>0</v>
      </c>
      <c r="X126" s="323">
        <f t="shared" si="26"/>
        <v>0</v>
      </c>
      <c r="Y126" s="324">
        <f t="shared" si="27"/>
        <v>0</v>
      </c>
      <c r="Z126" s="1324"/>
      <c r="AA126" s="1309"/>
      <c r="AB126" s="1309"/>
      <c r="AC126" s="1309"/>
      <c r="AD126" s="1309"/>
      <c r="AE126" s="1309"/>
      <c r="AF126" s="1309"/>
      <c r="AG126" s="1309"/>
      <c r="AH126" s="1312"/>
      <c r="AI126" s="1315"/>
      <c r="AJ126" s="1312"/>
    </row>
    <row r="127" spans="1:36" ht="18.75" x14ac:dyDescent="0.25">
      <c r="A127" s="1327"/>
      <c r="B127" s="1330"/>
      <c r="C127" s="1355"/>
      <c r="D127" s="1352"/>
      <c r="E127" s="330"/>
      <c r="F127" s="330"/>
      <c r="G127" s="330"/>
      <c r="H127" s="330"/>
      <c r="I127" s="330"/>
      <c r="J127" s="330"/>
      <c r="K127" s="330"/>
      <c r="L127" s="330"/>
      <c r="M127" s="330"/>
      <c r="N127" s="330"/>
      <c r="O127" s="330"/>
      <c r="P127" s="330"/>
      <c r="Q127" s="330"/>
      <c r="R127" s="320"/>
      <c r="S127" s="320"/>
      <c r="T127" s="320"/>
      <c r="U127" s="321"/>
      <c r="V127" s="329">
        <f t="shared" si="24"/>
        <v>0</v>
      </c>
      <c r="W127" s="323">
        <f t="shared" si="25"/>
        <v>0</v>
      </c>
      <c r="X127" s="323">
        <f t="shared" si="26"/>
        <v>0</v>
      </c>
      <c r="Y127" s="324">
        <f t="shared" si="27"/>
        <v>0</v>
      </c>
      <c r="Z127" s="1324"/>
      <c r="AA127" s="1309"/>
      <c r="AB127" s="1309"/>
      <c r="AC127" s="1309"/>
      <c r="AD127" s="1309"/>
      <c r="AE127" s="1309"/>
      <c r="AF127" s="1309"/>
      <c r="AG127" s="1309"/>
      <c r="AH127" s="1312"/>
      <c r="AI127" s="1315"/>
      <c r="AJ127" s="1312"/>
    </row>
    <row r="128" spans="1:36" ht="18.75" x14ac:dyDescent="0.25">
      <c r="A128" s="1327"/>
      <c r="B128" s="1330"/>
      <c r="C128" s="1355"/>
      <c r="D128" s="1352"/>
      <c r="E128" s="326"/>
      <c r="F128" s="326"/>
      <c r="G128" s="326"/>
      <c r="H128" s="326"/>
      <c r="I128" s="326"/>
      <c r="J128" s="326"/>
      <c r="K128" s="326"/>
      <c r="L128" s="326"/>
      <c r="M128" s="326"/>
      <c r="N128" s="326"/>
      <c r="O128" s="326"/>
      <c r="P128" s="326"/>
      <c r="Q128" s="326"/>
      <c r="R128" s="327"/>
      <c r="S128" s="327"/>
      <c r="T128" s="327"/>
      <c r="U128" s="328"/>
      <c r="V128" s="329">
        <f t="shared" si="24"/>
        <v>0</v>
      </c>
      <c r="W128" s="323">
        <f t="shared" si="25"/>
        <v>0</v>
      </c>
      <c r="X128" s="323">
        <f t="shared" si="26"/>
        <v>0</v>
      </c>
      <c r="Y128" s="324">
        <f t="shared" si="27"/>
        <v>0</v>
      </c>
      <c r="Z128" s="1324"/>
      <c r="AA128" s="1309"/>
      <c r="AB128" s="1309"/>
      <c r="AC128" s="1309"/>
      <c r="AD128" s="1309"/>
      <c r="AE128" s="1309"/>
      <c r="AF128" s="1309"/>
      <c r="AG128" s="1309"/>
      <c r="AH128" s="1312"/>
      <c r="AI128" s="1315"/>
      <c r="AJ128" s="1312"/>
    </row>
    <row r="129" spans="1:36" ht="19.5" thickBot="1" x14ac:dyDescent="0.3">
      <c r="A129" s="1328"/>
      <c r="B129" s="1331"/>
      <c r="C129" s="1356"/>
      <c r="D129" s="1353"/>
      <c r="E129" s="333"/>
      <c r="F129" s="333"/>
      <c r="G129" s="333"/>
      <c r="H129" s="333"/>
      <c r="I129" s="333"/>
      <c r="J129" s="333"/>
      <c r="K129" s="333"/>
      <c r="L129" s="333"/>
      <c r="M129" s="333"/>
      <c r="N129" s="333"/>
      <c r="O129" s="333"/>
      <c r="P129" s="333"/>
      <c r="Q129" s="333"/>
      <c r="R129" s="334"/>
      <c r="S129" s="334"/>
      <c r="T129" s="334"/>
      <c r="U129" s="335"/>
      <c r="V129" s="336">
        <f t="shared" si="24"/>
        <v>0</v>
      </c>
      <c r="W129" s="337">
        <f t="shared" si="25"/>
        <v>0</v>
      </c>
      <c r="X129" s="337">
        <f t="shared" si="26"/>
        <v>0</v>
      </c>
      <c r="Y129" s="338">
        <f t="shared" si="27"/>
        <v>0</v>
      </c>
      <c r="Z129" s="1325"/>
      <c r="AA129" s="1310"/>
      <c r="AB129" s="1310"/>
      <c r="AC129" s="1310"/>
      <c r="AD129" s="1310"/>
      <c r="AE129" s="1310"/>
      <c r="AF129" s="1310"/>
      <c r="AG129" s="1310"/>
      <c r="AH129" s="1313"/>
      <c r="AI129" s="1316"/>
      <c r="AJ129" s="1313"/>
    </row>
    <row r="130" spans="1:36" ht="18.75" x14ac:dyDescent="0.25">
      <c r="A130" s="1326">
        <v>6</v>
      </c>
      <c r="B130" s="1329" t="s">
        <v>86</v>
      </c>
      <c r="C130" s="1354" t="s">
        <v>103</v>
      </c>
      <c r="D130" s="1335">
        <f>250*0.9</f>
        <v>225</v>
      </c>
      <c r="E130" s="339"/>
      <c r="F130" s="296"/>
      <c r="G130" s="296"/>
      <c r="H130" s="296"/>
      <c r="I130" s="296"/>
      <c r="J130" s="296"/>
      <c r="K130" s="296"/>
      <c r="L130" s="296"/>
      <c r="M130" s="296"/>
      <c r="N130" s="296"/>
      <c r="O130" s="296"/>
      <c r="P130" s="296"/>
      <c r="Q130" s="296"/>
      <c r="R130" s="314"/>
      <c r="S130" s="314"/>
      <c r="T130" s="314"/>
      <c r="U130" s="315"/>
      <c r="V130" s="316">
        <f t="shared" si="24"/>
        <v>0</v>
      </c>
      <c r="W130" s="340">
        <f t="shared" si="25"/>
        <v>0</v>
      </c>
      <c r="X130" s="340">
        <f t="shared" si="26"/>
        <v>0</v>
      </c>
      <c r="Y130" s="341">
        <f t="shared" si="27"/>
        <v>0</v>
      </c>
      <c r="Z130" s="1323">
        <f t="shared" ref="Z130:AC130" si="32">SUM(V130:V149)</f>
        <v>6.35</v>
      </c>
      <c r="AA130" s="1308">
        <f t="shared" si="32"/>
        <v>6.6</v>
      </c>
      <c r="AB130" s="1308">
        <f t="shared" si="32"/>
        <v>4.9333333333333336</v>
      </c>
      <c r="AC130" s="1308">
        <f t="shared" si="32"/>
        <v>5.6333333333333329</v>
      </c>
      <c r="AD130" s="1308">
        <f t="shared" ref="AD130:AG190" si="33">Z130*0.38*0.9*SQRT(3)</f>
        <v>3.7614947387973303</v>
      </c>
      <c r="AE130" s="1308">
        <f t="shared" si="33"/>
        <v>3.9095850828444698</v>
      </c>
      <c r="AF130" s="1308">
        <f t="shared" si="33"/>
        <v>2.9223161225302094</v>
      </c>
      <c r="AG130" s="1308">
        <f t="shared" si="33"/>
        <v>3.336969085862199</v>
      </c>
      <c r="AH130" s="1311">
        <f>MAX(Z130:AC149)</f>
        <v>6.6</v>
      </c>
      <c r="AI130" s="1314">
        <f t="shared" ref="AI130" si="34">AH130*0.38*0.9*SQRT(3)</f>
        <v>3.9095850828444698</v>
      </c>
      <c r="AJ130" s="1311">
        <f t="shared" ref="AJ130" si="35">D130-AI130</f>
        <v>221.09041491715553</v>
      </c>
    </row>
    <row r="131" spans="1:36" ht="18.75" x14ac:dyDescent="0.25">
      <c r="A131" s="1327"/>
      <c r="B131" s="1330"/>
      <c r="C131" s="1355"/>
      <c r="D131" s="1336"/>
      <c r="E131" s="273" t="s">
        <v>774</v>
      </c>
      <c r="F131" s="470">
        <v>4.2</v>
      </c>
      <c r="G131" s="470">
        <v>0.3</v>
      </c>
      <c r="H131" s="470">
        <v>0</v>
      </c>
      <c r="I131" s="470">
        <v>4.3</v>
      </c>
      <c r="J131" s="470">
        <v>0</v>
      </c>
      <c r="K131" s="470">
        <v>0.7</v>
      </c>
      <c r="L131" s="273">
        <v>1.2</v>
      </c>
      <c r="M131" s="273">
        <v>1.1000000000000001</v>
      </c>
      <c r="N131" s="273">
        <v>1.2</v>
      </c>
      <c r="O131" s="273">
        <v>0.1</v>
      </c>
      <c r="P131" s="273">
        <v>0</v>
      </c>
      <c r="Q131" s="273">
        <v>0</v>
      </c>
      <c r="R131" s="320">
        <v>235</v>
      </c>
      <c r="S131" s="320">
        <v>235</v>
      </c>
      <c r="T131" s="320">
        <v>235</v>
      </c>
      <c r="U131" s="321">
        <v>235</v>
      </c>
      <c r="V131" s="329">
        <f t="shared" si="24"/>
        <v>2.25</v>
      </c>
      <c r="W131" s="323">
        <f t="shared" si="25"/>
        <v>2.5</v>
      </c>
      <c r="X131" s="323">
        <f t="shared" si="26"/>
        <v>1.1666666666666667</v>
      </c>
      <c r="Y131" s="324">
        <f t="shared" si="27"/>
        <v>0.1</v>
      </c>
      <c r="Z131" s="1324"/>
      <c r="AA131" s="1309"/>
      <c r="AB131" s="1309"/>
      <c r="AC131" s="1309"/>
      <c r="AD131" s="1309"/>
      <c r="AE131" s="1309"/>
      <c r="AF131" s="1309"/>
      <c r="AG131" s="1309"/>
      <c r="AH131" s="1312"/>
      <c r="AI131" s="1315"/>
      <c r="AJ131" s="1312"/>
    </row>
    <row r="132" spans="1:36" ht="18.75" x14ac:dyDescent="0.25">
      <c r="A132" s="1327"/>
      <c r="B132" s="1330"/>
      <c r="C132" s="1355"/>
      <c r="D132" s="1336"/>
      <c r="E132" s="326"/>
      <c r="F132" s="491"/>
      <c r="G132" s="491"/>
      <c r="H132" s="491"/>
      <c r="I132" s="491"/>
      <c r="J132" s="491"/>
      <c r="K132" s="491"/>
      <c r="L132" s="326"/>
      <c r="M132" s="326"/>
      <c r="N132" s="326"/>
      <c r="O132" s="326"/>
      <c r="P132" s="326"/>
      <c r="Q132" s="326"/>
      <c r="R132" s="327"/>
      <c r="S132" s="327"/>
      <c r="T132" s="327"/>
      <c r="U132" s="328"/>
      <c r="V132" s="329">
        <f t="shared" si="24"/>
        <v>0</v>
      </c>
      <c r="W132" s="323">
        <f t="shared" si="25"/>
        <v>0</v>
      </c>
      <c r="X132" s="323">
        <f t="shared" si="26"/>
        <v>0</v>
      </c>
      <c r="Y132" s="324">
        <f t="shared" si="27"/>
        <v>0</v>
      </c>
      <c r="Z132" s="1324"/>
      <c r="AA132" s="1309"/>
      <c r="AB132" s="1309"/>
      <c r="AC132" s="1309"/>
      <c r="AD132" s="1309"/>
      <c r="AE132" s="1309"/>
      <c r="AF132" s="1309"/>
      <c r="AG132" s="1309"/>
      <c r="AH132" s="1312"/>
      <c r="AI132" s="1315"/>
      <c r="AJ132" s="1312"/>
    </row>
    <row r="133" spans="1:36" ht="18.75" x14ac:dyDescent="0.25">
      <c r="A133" s="1327"/>
      <c r="B133" s="1330"/>
      <c r="C133" s="1355"/>
      <c r="D133" s="1336"/>
      <c r="E133" s="273" t="s">
        <v>775</v>
      </c>
      <c r="F133" s="490">
        <v>2.4</v>
      </c>
      <c r="G133" s="490">
        <v>4.3</v>
      </c>
      <c r="H133" s="490">
        <v>1.4</v>
      </c>
      <c r="I133" s="490">
        <v>2.4</v>
      </c>
      <c r="J133" s="490">
        <v>4.3</v>
      </c>
      <c r="K133" s="490">
        <v>1.4</v>
      </c>
      <c r="L133" s="330">
        <v>2.2999999999999998</v>
      </c>
      <c r="M133" s="330">
        <v>4.4000000000000004</v>
      </c>
      <c r="N133" s="330">
        <v>1.6</v>
      </c>
      <c r="O133" s="330">
        <v>4.3</v>
      </c>
      <c r="P133" s="330">
        <v>3.7</v>
      </c>
      <c r="Q133" s="330">
        <v>1.1000000000000001</v>
      </c>
      <c r="R133" s="320">
        <v>235</v>
      </c>
      <c r="S133" s="320">
        <v>235</v>
      </c>
      <c r="T133" s="320">
        <v>235</v>
      </c>
      <c r="U133" s="321">
        <v>235</v>
      </c>
      <c r="V133" s="329">
        <f t="shared" si="24"/>
        <v>2.6999999999999997</v>
      </c>
      <c r="W133" s="323">
        <f t="shared" si="25"/>
        <v>2.6999999999999997</v>
      </c>
      <c r="X133" s="323">
        <f t="shared" si="26"/>
        <v>2.7666666666666671</v>
      </c>
      <c r="Y133" s="324">
        <f t="shared" si="27"/>
        <v>3.0333333333333332</v>
      </c>
      <c r="Z133" s="1324"/>
      <c r="AA133" s="1309"/>
      <c r="AB133" s="1309"/>
      <c r="AC133" s="1309"/>
      <c r="AD133" s="1309"/>
      <c r="AE133" s="1309"/>
      <c r="AF133" s="1309"/>
      <c r="AG133" s="1309"/>
      <c r="AH133" s="1312"/>
      <c r="AI133" s="1315"/>
      <c r="AJ133" s="1312"/>
    </row>
    <row r="134" spans="1:36" ht="18.75" x14ac:dyDescent="0.25">
      <c r="A134" s="1327"/>
      <c r="B134" s="1330"/>
      <c r="C134" s="1355"/>
      <c r="D134" s="1336"/>
      <c r="E134" s="326"/>
      <c r="F134" s="491"/>
      <c r="G134" s="491"/>
      <c r="H134" s="491"/>
      <c r="I134" s="491"/>
      <c r="J134" s="491"/>
      <c r="K134" s="491"/>
      <c r="L134" s="326"/>
      <c r="M134" s="326"/>
      <c r="N134" s="326"/>
      <c r="O134" s="326"/>
      <c r="P134" s="326"/>
      <c r="Q134" s="326"/>
      <c r="R134" s="327"/>
      <c r="S134" s="327"/>
      <c r="T134" s="327"/>
      <c r="U134" s="328"/>
      <c r="V134" s="329">
        <f t="shared" si="24"/>
        <v>0</v>
      </c>
      <c r="W134" s="323">
        <f t="shared" si="25"/>
        <v>0</v>
      </c>
      <c r="X134" s="323">
        <f t="shared" si="26"/>
        <v>0</v>
      </c>
      <c r="Y134" s="324">
        <f t="shared" si="27"/>
        <v>0</v>
      </c>
      <c r="Z134" s="1324"/>
      <c r="AA134" s="1309"/>
      <c r="AB134" s="1309"/>
      <c r="AC134" s="1309"/>
      <c r="AD134" s="1309"/>
      <c r="AE134" s="1309"/>
      <c r="AF134" s="1309"/>
      <c r="AG134" s="1309"/>
      <c r="AH134" s="1312"/>
      <c r="AI134" s="1315"/>
      <c r="AJ134" s="1312"/>
    </row>
    <row r="135" spans="1:36" ht="18.75" x14ac:dyDescent="0.25">
      <c r="A135" s="1327"/>
      <c r="B135" s="1330"/>
      <c r="C135" s="1355"/>
      <c r="D135" s="1336"/>
      <c r="E135" s="273" t="s">
        <v>776</v>
      </c>
      <c r="F135" s="490">
        <v>1.4</v>
      </c>
      <c r="G135" s="490">
        <v>0</v>
      </c>
      <c r="H135" s="490">
        <v>0</v>
      </c>
      <c r="I135" s="490">
        <v>1.4</v>
      </c>
      <c r="J135" s="490">
        <v>0</v>
      </c>
      <c r="K135" s="490">
        <v>0</v>
      </c>
      <c r="L135" s="330">
        <v>1</v>
      </c>
      <c r="M135" s="330">
        <v>0</v>
      </c>
      <c r="N135" s="330">
        <v>0</v>
      </c>
      <c r="O135" s="330">
        <v>2.5</v>
      </c>
      <c r="P135" s="330">
        <v>0</v>
      </c>
      <c r="Q135" s="330">
        <v>0</v>
      </c>
      <c r="R135" s="320">
        <v>235</v>
      </c>
      <c r="S135" s="320">
        <v>235</v>
      </c>
      <c r="T135" s="320">
        <v>235</v>
      </c>
      <c r="U135" s="321">
        <v>235</v>
      </c>
      <c r="V135" s="329">
        <f t="shared" si="24"/>
        <v>1.4</v>
      </c>
      <c r="W135" s="323">
        <f t="shared" si="25"/>
        <v>1.4</v>
      </c>
      <c r="X135" s="323">
        <f t="shared" si="26"/>
        <v>1</v>
      </c>
      <c r="Y135" s="324">
        <f t="shared" si="27"/>
        <v>2.5</v>
      </c>
      <c r="Z135" s="1324"/>
      <c r="AA135" s="1309"/>
      <c r="AB135" s="1309"/>
      <c r="AC135" s="1309"/>
      <c r="AD135" s="1309"/>
      <c r="AE135" s="1309"/>
      <c r="AF135" s="1309"/>
      <c r="AG135" s="1309"/>
      <c r="AH135" s="1312"/>
      <c r="AI135" s="1315"/>
      <c r="AJ135" s="1312"/>
    </row>
    <row r="136" spans="1:36" ht="18.75" x14ac:dyDescent="0.25">
      <c r="A136" s="1327"/>
      <c r="B136" s="1330"/>
      <c r="C136" s="1355"/>
      <c r="D136" s="1336"/>
      <c r="E136" s="326"/>
      <c r="F136" s="326"/>
      <c r="G136" s="326"/>
      <c r="H136" s="326"/>
      <c r="I136" s="326"/>
      <c r="J136" s="326"/>
      <c r="K136" s="326"/>
      <c r="L136" s="326"/>
      <c r="M136" s="326"/>
      <c r="N136" s="326"/>
      <c r="O136" s="326"/>
      <c r="P136" s="326"/>
      <c r="Q136" s="326"/>
      <c r="R136" s="327"/>
      <c r="S136" s="327"/>
      <c r="T136" s="327"/>
      <c r="U136" s="328"/>
      <c r="V136" s="329">
        <f t="shared" si="24"/>
        <v>0</v>
      </c>
      <c r="W136" s="323">
        <f t="shared" si="25"/>
        <v>0</v>
      </c>
      <c r="X136" s="323">
        <f t="shared" si="26"/>
        <v>0</v>
      </c>
      <c r="Y136" s="324">
        <f t="shared" si="27"/>
        <v>0</v>
      </c>
      <c r="Z136" s="1324"/>
      <c r="AA136" s="1309"/>
      <c r="AB136" s="1309"/>
      <c r="AC136" s="1309"/>
      <c r="AD136" s="1309"/>
      <c r="AE136" s="1309"/>
      <c r="AF136" s="1309"/>
      <c r="AG136" s="1309"/>
      <c r="AH136" s="1312"/>
      <c r="AI136" s="1315"/>
      <c r="AJ136" s="1312"/>
    </row>
    <row r="137" spans="1:36" ht="18.75" x14ac:dyDescent="0.25">
      <c r="A137" s="1327"/>
      <c r="B137" s="1330"/>
      <c r="C137" s="1355"/>
      <c r="D137" s="1336"/>
      <c r="E137" s="330"/>
      <c r="F137" s="330"/>
      <c r="G137" s="330"/>
      <c r="H137" s="330"/>
      <c r="I137" s="330"/>
      <c r="J137" s="330"/>
      <c r="K137" s="330"/>
      <c r="L137" s="330"/>
      <c r="M137" s="330"/>
      <c r="N137" s="330"/>
      <c r="O137" s="330"/>
      <c r="P137" s="330"/>
      <c r="Q137" s="330"/>
      <c r="R137" s="320"/>
      <c r="S137" s="320"/>
      <c r="T137" s="320"/>
      <c r="U137" s="321"/>
      <c r="V137" s="329">
        <f t="shared" si="24"/>
        <v>0</v>
      </c>
      <c r="W137" s="323">
        <f t="shared" si="25"/>
        <v>0</v>
      </c>
      <c r="X137" s="323">
        <f t="shared" si="26"/>
        <v>0</v>
      </c>
      <c r="Y137" s="324">
        <f t="shared" si="27"/>
        <v>0</v>
      </c>
      <c r="Z137" s="1324"/>
      <c r="AA137" s="1309"/>
      <c r="AB137" s="1309"/>
      <c r="AC137" s="1309"/>
      <c r="AD137" s="1309"/>
      <c r="AE137" s="1309"/>
      <c r="AF137" s="1309"/>
      <c r="AG137" s="1309"/>
      <c r="AH137" s="1312"/>
      <c r="AI137" s="1315"/>
      <c r="AJ137" s="1312"/>
    </row>
    <row r="138" spans="1:36" ht="18.75" x14ac:dyDescent="0.25">
      <c r="A138" s="1327"/>
      <c r="B138" s="1330"/>
      <c r="C138" s="1355"/>
      <c r="D138" s="1336"/>
      <c r="E138" s="326"/>
      <c r="F138" s="326"/>
      <c r="G138" s="326"/>
      <c r="H138" s="326"/>
      <c r="I138" s="326"/>
      <c r="J138" s="326"/>
      <c r="K138" s="326"/>
      <c r="L138" s="326"/>
      <c r="M138" s="326"/>
      <c r="N138" s="326"/>
      <c r="O138" s="326"/>
      <c r="P138" s="326"/>
      <c r="Q138" s="326"/>
      <c r="R138" s="327"/>
      <c r="S138" s="327"/>
      <c r="T138" s="327"/>
      <c r="U138" s="328"/>
      <c r="V138" s="329">
        <f t="shared" si="24"/>
        <v>0</v>
      </c>
      <c r="W138" s="323">
        <f t="shared" si="25"/>
        <v>0</v>
      </c>
      <c r="X138" s="323">
        <f t="shared" si="26"/>
        <v>0</v>
      </c>
      <c r="Y138" s="324">
        <f t="shared" si="27"/>
        <v>0</v>
      </c>
      <c r="Z138" s="1324"/>
      <c r="AA138" s="1309"/>
      <c r="AB138" s="1309"/>
      <c r="AC138" s="1309"/>
      <c r="AD138" s="1309"/>
      <c r="AE138" s="1309"/>
      <c r="AF138" s="1309"/>
      <c r="AG138" s="1309"/>
      <c r="AH138" s="1312"/>
      <c r="AI138" s="1315"/>
      <c r="AJ138" s="1312"/>
    </row>
    <row r="139" spans="1:36" ht="18.75" x14ac:dyDescent="0.25">
      <c r="A139" s="1327"/>
      <c r="B139" s="1330"/>
      <c r="C139" s="1355"/>
      <c r="D139" s="1336"/>
      <c r="E139" s="330"/>
      <c r="F139" s="330"/>
      <c r="G139" s="330"/>
      <c r="H139" s="330"/>
      <c r="I139" s="330"/>
      <c r="J139" s="330"/>
      <c r="K139" s="330"/>
      <c r="L139" s="330"/>
      <c r="M139" s="330"/>
      <c r="N139" s="330"/>
      <c r="O139" s="330"/>
      <c r="P139" s="330"/>
      <c r="Q139" s="330"/>
      <c r="R139" s="320"/>
      <c r="S139" s="320"/>
      <c r="T139" s="320"/>
      <c r="U139" s="321"/>
      <c r="V139" s="329">
        <f t="shared" si="24"/>
        <v>0</v>
      </c>
      <c r="W139" s="323">
        <f t="shared" si="25"/>
        <v>0</v>
      </c>
      <c r="X139" s="323">
        <f t="shared" si="26"/>
        <v>0</v>
      </c>
      <c r="Y139" s="324">
        <f t="shared" si="27"/>
        <v>0</v>
      </c>
      <c r="Z139" s="1324"/>
      <c r="AA139" s="1309"/>
      <c r="AB139" s="1309"/>
      <c r="AC139" s="1309"/>
      <c r="AD139" s="1309"/>
      <c r="AE139" s="1309"/>
      <c r="AF139" s="1309"/>
      <c r="AG139" s="1309"/>
      <c r="AH139" s="1312"/>
      <c r="AI139" s="1315"/>
      <c r="AJ139" s="1312"/>
    </row>
    <row r="140" spans="1:36" ht="18.75" x14ac:dyDescent="0.25">
      <c r="A140" s="1327"/>
      <c r="B140" s="1330"/>
      <c r="C140" s="1355"/>
      <c r="D140" s="1336"/>
      <c r="E140" s="326"/>
      <c r="F140" s="326"/>
      <c r="G140" s="326"/>
      <c r="H140" s="326"/>
      <c r="I140" s="326"/>
      <c r="J140" s="326"/>
      <c r="K140" s="326"/>
      <c r="L140" s="326"/>
      <c r="M140" s="326"/>
      <c r="N140" s="326"/>
      <c r="O140" s="326"/>
      <c r="P140" s="326"/>
      <c r="Q140" s="326"/>
      <c r="R140" s="327"/>
      <c r="S140" s="327"/>
      <c r="T140" s="327"/>
      <c r="U140" s="328"/>
      <c r="V140" s="329">
        <f t="shared" si="24"/>
        <v>0</v>
      </c>
      <c r="W140" s="323">
        <f t="shared" si="25"/>
        <v>0</v>
      </c>
      <c r="X140" s="323">
        <f t="shared" si="26"/>
        <v>0</v>
      </c>
      <c r="Y140" s="324">
        <f t="shared" si="27"/>
        <v>0</v>
      </c>
      <c r="Z140" s="1324"/>
      <c r="AA140" s="1309"/>
      <c r="AB140" s="1309"/>
      <c r="AC140" s="1309"/>
      <c r="AD140" s="1309"/>
      <c r="AE140" s="1309"/>
      <c r="AF140" s="1309"/>
      <c r="AG140" s="1309"/>
      <c r="AH140" s="1312"/>
      <c r="AI140" s="1315"/>
      <c r="AJ140" s="1312"/>
    </row>
    <row r="141" spans="1:36" ht="18.75" x14ac:dyDescent="0.25">
      <c r="A141" s="1327"/>
      <c r="B141" s="1330"/>
      <c r="C141" s="1355"/>
      <c r="D141" s="1336"/>
      <c r="E141" s="330"/>
      <c r="F141" s="330"/>
      <c r="G141" s="330"/>
      <c r="H141" s="330"/>
      <c r="I141" s="330"/>
      <c r="J141" s="330"/>
      <c r="K141" s="330"/>
      <c r="L141" s="330"/>
      <c r="M141" s="330"/>
      <c r="N141" s="330"/>
      <c r="O141" s="330"/>
      <c r="P141" s="330"/>
      <c r="Q141" s="330"/>
      <c r="R141" s="320"/>
      <c r="S141" s="320"/>
      <c r="T141" s="320"/>
      <c r="U141" s="321"/>
      <c r="V141" s="329">
        <f t="shared" si="24"/>
        <v>0</v>
      </c>
      <c r="W141" s="323">
        <f t="shared" si="25"/>
        <v>0</v>
      </c>
      <c r="X141" s="323">
        <f t="shared" si="26"/>
        <v>0</v>
      </c>
      <c r="Y141" s="324">
        <f t="shared" si="27"/>
        <v>0</v>
      </c>
      <c r="Z141" s="1324"/>
      <c r="AA141" s="1309"/>
      <c r="AB141" s="1309"/>
      <c r="AC141" s="1309"/>
      <c r="AD141" s="1309"/>
      <c r="AE141" s="1309"/>
      <c r="AF141" s="1309"/>
      <c r="AG141" s="1309"/>
      <c r="AH141" s="1312"/>
      <c r="AI141" s="1315"/>
      <c r="AJ141" s="1312"/>
    </row>
    <row r="142" spans="1:36" ht="18.75" x14ac:dyDescent="0.25">
      <c r="A142" s="1327"/>
      <c r="B142" s="1330"/>
      <c r="C142" s="1355"/>
      <c r="D142" s="1336"/>
      <c r="E142" s="326"/>
      <c r="F142" s="326"/>
      <c r="G142" s="326"/>
      <c r="H142" s="326"/>
      <c r="I142" s="326"/>
      <c r="J142" s="326"/>
      <c r="K142" s="326"/>
      <c r="L142" s="326"/>
      <c r="M142" s="326"/>
      <c r="N142" s="326"/>
      <c r="O142" s="326"/>
      <c r="P142" s="326"/>
      <c r="Q142" s="326"/>
      <c r="R142" s="327"/>
      <c r="S142" s="327"/>
      <c r="T142" s="327"/>
      <c r="U142" s="328"/>
      <c r="V142" s="329">
        <f t="shared" si="24"/>
        <v>0</v>
      </c>
      <c r="W142" s="323">
        <f t="shared" si="25"/>
        <v>0</v>
      </c>
      <c r="X142" s="323">
        <f t="shared" si="26"/>
        <v>0</v>
      </c>
      <c r="Y142" s="324">
        <f t="shared" si="27"/>
        <v>0</v>
      </c>
      <c r="Z142" s="1324"/>
      <c r="AA142" s="1309"/>
      <c r="AB142" s="1309"/>
      <c r="AC142" s="1309"/>
      <c r="AD142" s="1309"/>
      <c r="AE142" s="1309"/>
      <c r="AF142" s="1309"/>
      <c r="AG142" s="1309"/>
      <c r="AH142" s="1312"/>
      <c r="AI142" s="1315"/>
      <c r="AJ142" s="1312"/>
    </row>
    <row r="143" spans="1:36" ht="18.75" x14ac:dyDescent="0.25">
      <c r="A143" s="1327"/>
      <c r="B143" s="1330"/>
      <c r="C143" s="1355"/>
      <c r="D143" s="1336"/>
      <c r="E143" s="330"/>
      <c r="F143" s="330"/>
      <c r="G143" s="330"/>
      <c r="H143" s="330"/>
      <c r="I143" s="330"/>
      <c r="J143" s="330"/>
      <c r="K143" s="330"/>
      <c r="L143" s="330"/>
      <c r="M143" s="330"/>
      <c r="N143" s="330"/>
      <c r="O143" s="330"/>
      <c r="P143" s="330"/>
      <c r="Q143" s="330"/>
      <c r="R143" s="320"/>
      <c r="S143" s="320"/>
      <c r="T143" s="320"/>
      <c r="U143" s="321"/>
      <c r="V143" s="329">
        <f t="shared" si="24"/>
        <v>0</v>
      </c>
      <c r="W143" s="323">
        <f t="shared" si="25"/>
        <v>0</v>
      </c>
      <c r="X143" s="323">
        <f t="shared" si="26"/>
        <v>0</v>
      </c>
      <c r="Y143" s="324">
        <f t="shared" si="27"/>
        <v>0</v>
      </c>
      <c r="Z143" s="1324"/>
      <c r="AA143" s="1309"/>
      <c r="AB143" s="1309"/>
      <c r="AC143" s="1309"/>
      <c r="AD143" s="1309"/>
      <c r="AE143" s="1309"/>
      <c r="AF143" s="1309"/>
      <c r="AG143" s="1309"/>
      <c r="AH143" s="1312"/>
      <c r="AI143" s="1315"/>
      <c r="AJ143" s="1312"/>
    </row>
    <row r="144" spans="1:36" ht="18.75" x14ac:dyDescent="0.25">
      <c r="A144" s="1327"/>
      <c r="B144" s="1330"/>
      <c r="C144" s="1355"/>
      <c r="D144" s="1336"/>
      <c r="E144" s="326"/>
      <c r="F144" s="326"/>
      <c r="G144" s="326"/>
      <c r="H144" s="326"/>
      <c r="I144" s="326"/>
      <c r="J144" s="326"/>
      <c r="K144" s="326"/>
      <c r="L144" s="326"/>
      <c r="M144" s="326"/>
      <c r="N144" s="326"/>
      <c r="O144" s="326"/>
      <c r="P144" s="326"/>
      <c r="Q144" s="326"/>
      <c r="R144" s="327"/>
      <c r="S144" s="327"/>
      <c r="T144" s="327"/>
      <c r="U144" s="328"/>
      <c r="V144" s="329">
        <f t="shared" si="24"/>
        <v>0</v>
      </c>
      <c r="W144" s="323">
        <f t="shared" si="25"/>
        <v>0</v>
      </c>
      <c r="X144" s="323">
        <f t="shared" si="26"/>
        <v>0</v>
      </c>
      <c r="Y144" s="324">
        <f t="shared" si="27"/>
        <v>0</v>
      </c>
      <c r="Z144" s="1324"/>
      <c r="AA144" s="1309"/>
      <c r="AB144" s="1309"/>
      <c r="AC144" s="1309"/>
      <c r="AD144" s="1309"/>
      <c r="AE144" s="1309"/>
      <c r="AF144" s="1309"/>
      <c r="AG144" s="1309"/>
      <c r="AH144" s="1312"/>
      <c r="AI144" s="1315"/>
      <c r="AJ144" s="1312"/>
    </row>
    <row r="145" spans="1:36" ht="18.75" x14ac:dyDescent="0.25">
      <c r="A145" s="1327"/>
      <c r="B145" s="1330"/>
      <c r="C145" s="1355"/>
      <c r="D145" s="1336"/>
      <c r="E145" s="330"/>
      <c r="F145" s="330"/>
      <c r="G145" s="330"/>
      <c r="H145" s="330"/>
      <c r="I145" s="330"/>
      <c r="J145" s="330"/>
      <c r="K145" s="330"/>
      <c r="L145" s="330"/>
      <c r="M145" s="330"/>
      <c r="N145" s="330"/>
      <c r="O145" s="330"/>
      <c r="P145" s="330"/>
      <c r="Q145" s="330"/>
      <c r="R145" s="320"/>
      <c r="S145" s="320"/>
      <c r="T145" s="320"/>
      <c r="U145" s="321"/>
      <c r="V145" s="329">
        <f t="shared" si="24"/>
        <v>0</v>
      </c>
      <c r="W145" s="323">
        <f t="shared" si="25"/>
        <v>0</v>
      </c>
      <c r="X145" s="323">
        <f t="shared" si="26"/>
        <v>0</v>
      </c>
      <c r="Y145" s="324">
        <f t="shared" si="27"/>
        <v>0</v>
      </c>
      <c r="Z145" s="1324"/>
      <c r="AA145" s="1309"/>
      <c r="AB145" s="1309"/>
      <c r="AC145" s="1309"/>
      <c r="AD145" s="1309"/>
      <c r="AE145" s="1309"/>
      <c r="AF145" s="1309"/>
      <c r="AG145" s="1309"/>
      <c r="AH145" s="1312"/>
      <c r="AI145" s="1315"/>
      <c r="AJ145" s="1312"/>
    </row>
    <row r="146" spans="1:36" ht="18.75" x14ac:dyDescent="0.25">
      <c r="A146" s="1327"/>
      <c r="B146" s="1330"/>
      <c r="C146" s="1355"/>
      <c r="D146" s="1336"/>
      <c r="E146" s="326"/>
      <c r="F146" s="326"/>
      <c r="G146" s="326"/>
      <c r="H146" s="326"/>
      <c r="I146" s="326"/>
      <c r="J146" s="326"/>
      <c r="K146" s="326"/>
      <c r="L146" s="326"/>
      <c r="M146" s="326"/>
      <c r="N146" s="326"/>
      <c r="O146" s="326"/>
      <c r="P146" s="326"/>
      <c r="Q146" s="326"/>
      <c r="R146" s="327"/>
      <c r="S146" s="327"/>
      <c r="T146" s="327"/>
      <c r="U146" s="328"/>
      <c r="V146" s="329">
        <f t="shared" si="24"/>
        <v>0</v>
      </c>
      <c r="W146" s="323">
        <f t="shared" si="25"/>
        <v>0</v>
      </c>
      <c r="X146" s="323">
        <f t="shared" si="26"/>
        <v>0</v>
      </c>
      <c r="Y146" s="324">
        <f t="shared" si="27"/>
        <v>0</v>
      </c>
      <c r="Z146" s="1324"/>
      <c r="AA146" s="1309"/>
      <c r="AB146" s="1309"/>
      <c r="AC146" s="1309"/>
      <c r="AD146" s="1309"/>
      <c r="AE146" s="1309"/>
      <c r="AF146" s="1309"/>
      <c r="AG146" s="1309"/>
      <c r="AH146" s="1312"/>
      <c r="AI146" s="1315"/>
      <c r="AJ146" s="1312"/>
    </row>
    <row r="147" spans="1:36" ht="18.75" x14ac:dyDescent="0.25">
      <c r="A147" s="1327"/>
      <c r="B147" s="1330"/>
      <c r="C147" s="1355"/>
      <c r="D147" s="1336"/>
      <c r="E147" s="330"/>
      <c r="F147" s="330"/>
      <c r="G147" s="330"/>
      <c r="H147" s="330"/>
      <c r="I147" s="330"/>
      <c r="J147" s="330"/>
      <c r="K147" s="330"/>
      <c r="L147" s="330"/>
      <c r="M147" s="330"/>
      <c r="N147" s="330"/>
      <c r="O147" s="330"/>
      <c r="P147" s="330"/>
      <c r="Q147" s="330"/>
      <c r="R147" s="320"/>
      <c r="S147" s="320"/>
      <c r="T147" s="320"/>
      <c r="U147" s="321"/>
      <c r="V147" s="329">
        <f t="shared" si="24"/>
        <v>0</v>
      </c>
      <c r="W147" s="323">
        <f t="shared" si="25"/>
        <v>0</v>
      </c>
      <c r="X147" s="323">
        <f t="shared" si="26"/>
        <v>0</v>
      </c>
      <c r="Y147" s="324">
        <f t="shared" si="27"/>
        <v>0</v>
      </c>
      <c r="Z147" s="1324"/>
      <c r="AA147" s="1309"/>
      <c r="AB147" s="1309"/>
      <c r="AC147" s="1309"/>
      <c r="AD147" s="1309"/>
      <c r="AE147" s="1309"/>
      <c r="AF147" s="1309"/>
      <c r="AG147" s="1309"/>
      <c r="AH147" s="1312"/>
      <c r="AI147" s="1315"/>
      <c r="AJ147" s="1312"/>
    </row>
    <row r="148" spans="1:36" ht="18.75" x14ac:dyDescent="0.25">
      <c r="A148" s="1327"/>
      <c r="B148" s="1330"/>
      <c r="C148" s="1355"/>
      <c r="D148" s="1336"/>
      <c r="E148" s="326"/>
      <c r="F148" s="326"/>
      <c r="G148" s="326"/>
      <c r="H148" s="326"/>
      <c r="I148" s="326"/>
      <c r="J148" s="326"/>
      <c r="K148" s="326"/>
      <c r="L148" s="326"/>
      <c r="M148" s="326"/>
      <c r="N148" s="326"/>
      <c r="O148" s="326"/>
      <c r="P148" s="326"/>
      <c r="Q148" s="326"/>
      <c r="R148" s="327"/>
      <c r="S148" s="327"/>
      <c r="T148" s="327"/>
      <c r="U148" s="328"/>
      <c r="V148" s="329">
        <f t="shared" si="24"/>
        <v>0</v>
      </c>
      <c r="W148" s="323">
        <f t="shared" si="25"/>
        <v>0</v>
      </c>
      <c r="X148" s="323">
        <f t="shared" si="26"/>
        <v>0</v>
      </c>
      <c r="Y148" s="324">
        <f t="shared" si="27"/>
        <v>0</v>
      </c>
      <c r="Z148" s="1324"/>
      <c r="AA148" s="1309"/>
      <c r="AB148" s="1309"/>
      <c r="AC148" s="1309"/>
      <c r="AD148" s="1309"/>
      <c r="AE148" s="1309"/>
      <c r="AF148" s="1309"/>
      <c r="AG148" s="1309"/>
      <c r="AH148" s="1312"/>
      <c r="AI148" s="1315"/>
      <c r="AJ148" s="1312"/>
    </row>
    <row r="149" spans="1:36" ht="19.5" thickBot="1" x14ac:dyDescent="0.3">
      <c r="A149" s="1328"/>
      <c r="B149" s="1331"/>
      <c r="C149" s="1356"/>
      <c r="D149" s="1337"/>
      <c r="E149" s="333"/>
      <c r="F149" s="333"/>
      <c r="G149" s="333"/>
      <c r="H149" s="333"/>
      <c r="I149" s="333"/>
      <c r="J149" s="333"/>
      <c r="K149" s="333"/>
      <c r="L149" s="333"/>
      <c r="M149" s="333"/>
      <c r="N149" s="333"/>
      <c r="O149" s="333"/>
      <c r="P149" s="333"/>
      <c r="Q149" s="333"/>
      <c r="R149" s="334"/>
      <c r="S149" s="334"/>
      <c r="T149" s="334"/>
      <c r="U149" s="335"/>
      <c r="V149" s="336">
        <f t="shared" si="24"/>
        <v>0</v>
      </c>
      <c r="W149" s="337">
        <f t="shared" si="25"/>
        <v>0</v>
      </c>
      <c r="X149" s="337">
        <f t="shared" si="26"/>
        <v>0</v>
      </c>
      <c r="Y149" s="338">
        <f t="shared" si="27"/>
        <v>0</v>
      </c>
      <c r="Z149" s="1325"/>
      <c r="AA149" s="1310"/>
      <c r="AB149" s="1310"/>
      <c r="AC149" s="1310"/>
      <c r="AD149" s="1310"/>
      <c r="AE149" s="1310"/>
      <c r="AF149" s="1310"/>
      <c r="AG149" s="1310"/>
      <c r="AH149" s="1313"/>
      <c r="AI149" s="1316"/>
      <c r="AJ149" s="1313"/>
    </row>
    <row r="150" spans="1:36" ht="18.75" x14ac:dyDescent="0.25">
      <c r="A150" s="1326">
        <v>7</v>
      </c>
      <c r="B150" s="1329" t="s">
        <v>91</v>
      </c>
      <c r="C150" s="1354" t="s">
        <v>87</v>
      </c>
      <c r="D150" s="1335">
        <f>160*0.9</f>
        <v>144</v>
      </c>
      <c r="E150" s="339"/>
      <c r="F150" s="296"/>
      <c r="G150" s="296"/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314"/>
      <c r="S150" s="314"/>
      <c r="T150" s="314"/>
      <c r="U150" s="315"/>
      <c r="V150" s="316">
        <f t="shared" si="24"/>
        <v>0</v>
      </c>
      <c r="W150" s="340">
        <f t="shared" si="25"/>
        <v>0</v>
      </c>
      <c r="X150" s="340">
        <f t="shared" si="26"/>
        <v>0</v>
      </c>
      <c r="Y150" s="341">
        <f t="shared" si="27"/>
        <v>0</v>
      </c>
      <c r="Z150" s="1323">
        <f t="shared" ref="Z150:AC150" si="36">SUM(V150:V169)</f>
        <v>27.466666666666665</v>
      </c>
      <c r="AA150" s="1308">
        <f t="shared" si="36"/>
        <v>32.366666666666667</v>
      </c>
      <c r="AB150" s="1308">
        <f t="shared" si="36"/>
        <v>37.950000000000003</v>
      </c>
      <c r="AC150" s="1308">
        <f t="shared" si="36"/>
        <v>44.233333333333334</v>
      </c>
      <c r="AD150" s="1308">
        <f t="shared" ref="AD150" si="37">Z150*0.38*0.9*SQRT(3)</f>
        <v>16.270192465979004</v>
      </c>
      <c r="AE150" s="1308">
        <f t="shared" si="33"/>
        <v>19.172763209302929</v>
      </c>
      <c r="AF150" s="1308">
        <f t="shared" si="33"/>
        <v>22.480114226355703</v>
      </c>
      <c r="AG150" s="1308">
        <f t="shared" si="33"/>
        <v>26.202118206740462</v>
      </c>
      <c r="AH150" s="1311">
        <f>MAX(Z150:AC169)</f>
        <v>44.233333333333334</v>
      </c>
      <c r="AI150" s="1314">
        <f t="shared" ref="AI150" si="38">AH150*0.38*0.9*SQRT(3)</f>
        <v>26.202118206740462</v>
      </c>
      <c r="AJ150" s="1311">
        <f t="shared" ref="AJ150" si="39">D150-AI150</f>
        <v>117.79788179325953</v>
      </c>
    </row>
    <row r="151" spans="1:36" ht="18.75" x14ac:dyDescent="0.25">
      <c r="A151" s="1327"/>
      <c r="B151" s="1330"/>
      <c r="C151" s="1357"/>
      <c r="D151" s="1336"/>
      <c r="E151" s="273" t="s">
        <v>777</v>
      </c>
      <c r="F151" s="470">
        <v>0</v>
      </c>
      <c r="G151" s="470">
        <v>0</v>
      </c>
      <c r="H151" s="470">
        <v>0</v>
      </c>
      <c r="I151" s="470">
        <v>0</v>
      </c>
      <c r="J151" s="470">
        <v>0</v>
      </c>
      <c r="K151" s="470">
        <v>0</v>
      </c>
      <c r="L151" s="273">
        <v>0</v>
      </c>
      <c r="M151" s="273">
        <v>0.1</v>
      </c>
      <c r="N151" s="273">
        <v>0.6</v>
      </c>
      <c r="O151" s="273">
        <v>0</v>
      </c>
      <c r="P151" s="273">
        <v>0.6</v>
      </c>
      <c r="Q151" s="273">
        <v>0</v>
      </c>
      <c r="R151" s="320">
        <v>233</v>
      </c>
      <c r="S151" s="320">
        <v>234</v>
      </c>
      <c r="T151" s="320">
        <v>231</v>
      </c>
      <c r="U151" s="321">
        <v>231</v>
      </c>
      <c r="V151" s="329">
        <f t="shared" si="24"/>
        <v>0</v>
      </c>
      <c r="W151" s="323">
        <f t="shared" si="25"/>
        <v>0</v>
      </c>
      <c r="X151" s="323">
        <f t="shared" si="26"/>
        <v>0.35</v>
      </c>
      <c r="Y151" s="324">
        <f t="shared" si="27"/>
        <v>0.6</v>
      </c>
      <c r="Z151" s="1324"/>
      <c r="AA151" s="1309"/>
      <c r="AB151" s="1309"/>
      <c r="AC151" s="1309"/>
      <c r="AD151" s="1309"/>
      <c r="AE151" s="1309"/>
      <c r="AF151" s="1309"/>
      <c r="AG151" s="1309"/>
      <c r="AH151" s="1312"/>
      <c r="AI151" s="1315"/>
      <c r="AJ151" s="1312"/>
    </row>
    <row r="152" spans="1:36" ht="18.75" x14ac:dyDescent="0.25">
      <c r="A152" s="1327"/>
      <c r="B152" s="1330"/>
      <c r="C152" s="1357"/>
      <c r="D152" s="1336"/>
      <c r="E152" s="326"/>
      <c r="F152" s="491"/>
      <c r="G152" s="491"/>
      <c r="H152" s="491"/>
      <c r="I152" s="491"/>
      <c r="J152" s="491"/>
      <c r="K152" s="491"/>
      <c r="L152" s="326"/>
      <c r="M152" s="326"/>
      <c r="N152" s="326"/>
      <c r="O152" s="326"/>
      <c r="P152" s="326"/>
      <c r="Q152" s="326"/>
      <c r="R152" s="327"/>
      <c r="S152" s="327"/>
      <c r="T152" s="327"/>
      <c r="U152" s="328"/>
      <c r="V152" s="329">
        <f t="shared" si="24"/>
        <v>0</v>
      </c>
      <c r="W152" s="323">
        <f t="shared" si="25"/>
        <v>0</v>
      </c>
      <c r="X152" s="323">
        <f t="shared" si="26"/>
        <v>0</v>
      </c>
      <c r="Y152" s="324">
        <f t="shared" si="27"/>
        <v>0</v>
      </c>
      <c r="Z152" s="1324"/>
      <c r="AA152" s="1309"/>
      <c r="AB152" s="1309"/>
      <c r="AC152" s="1309"/>
      <c r="AD152" s="1309"/>
      <c r="AE152" s="1309"/>
      <c r="AF152" s="1309"/>
      <c r="AG152" s="1309"/>
      <c r="AH152" s="1312"/>
      <c r="AI152" s="1315"/>
      <c r="AJ152" s="1312"/>
    </row>
    <row r="153" spans="1:36" ht="18.75" x14ac:dyDescent="0.25">
      <c r="A153" s="1327"/>
      <c r="B153" s="1330"/>
      <c r="C153" s="1357"/>
      <c r="D153" s="1336"/>
      <c r="E153" s="273" t="s">
        <v>778</v>
      </c>
      <c r="F153" s="470">
        <v>29.5</v>
      </c>
      <c r="G153" s="470">
        <v>25</v>
      </c>
      <c r="H153" s="470">
        <v>13.2</v>
      </c>
      <c r="I153" s="490">
        <v>13.5</v>
      </c>
      <c r="J153" s="490">
        <v>28.9</v>
      </c>
      <c r="K153" s="490">
        <v>30</v>
      </c>
      <c r="L153" s="330">
        <v>63.2</v>
      </c>
      <c r="M153" s="330">
        <v>18.8</v>
      </c>
      <c r="N153" s="330">
        <v>13.3</v>
      </c>
      <c r="O153" s="330">
        <v>49.5</v>
      </c>
      <c r="P153" s="330">
        <v>33.5</v>
      </c>
      <c r="Q153" s="330">
        <v>9.1999999999999993</v>
      </c>
      <c r="R153" s="320">
        <v>233</v>
      </c>
      <c r="S153" s="320">
        <v>234</v>
      </c>
      <c r="T153" s="320">
        <v>231</v>
      </c>
      <c r="U153" s="321">
        <v>231</v>
      </c>
      <c r="V153" s="329">
        <f t="shared" si="24"/>
        <v>22.566666666666666</v>
      </c>
      <c r="W153" s="323">
        <f t="shared" si="25"/>
        <v>24.133333333333336</v>
      </c>
      <c r="X153" s="323">
        <f t="shared" si="26"/>
        <v>31.766666666666666</v>
      </c>
      <c r="Y153" s="324">
        <f t="shared" si="27"/>
        <v>30.733333333333334</v>
      </c>
      <c r="Z153" s="1324"/>
      <c r="AA153" s="1309"/>
      <c r="AB153" s="1309"/>
      <c r="AC153" s="1309"/>
      <c r="AD153" s="1309"/>
      <c r="AE153" s="1309"/>
      <c r="AF153" s="1309"/>
      <c r="AG153" s="1309"/>
      <c r="AH153" s="1312"/>
      <c r="AI153" s="1315"/>
      <c r="AJ153" s="1312"/>
    </row>
    <row r="154" spans="1:36" ht="18.75" x14ac:dyDescent="0.25">
      <c r="A154" s="1327"/>
      <c r="B154" s="1330"/>
      <c r="C154" s="1357"/>
      <c r="D154" s="1336"/>
      <c r="E154" s="326"/>
      <c r="F154" s="491"/>
      <c r="G154" s="491"/>
      <c r="H154" s="491"/>
      <c r="I154" s="491"/>
      <c r="J154" s="491"/>
      <c r="K154" s="491"/>
      <c r="L154" s="326"/>
      <c r="M154" s="326"/>
      <c r="N154" s="326"/>
      <c r="O154" s="326"/>
      <c r="P154" s="326"/>
      <c r="Q154" s="326"/>
      <c r="R154" s="327"/>
      <c r="S154" s="327"/>
      <c r="T154" s="327"/>
      <c r="U154" s="328"/>
      <c r="V154" s="329">
        <f t="shared" si="24"/>
        <v>0</v>
      </c>
      <c r="W154" s="323">
        <f t="shared" si="25"/>
        <v>0</v>
      </c>
      <c r="X154" s="323">
        <f t="shared" si="26"/>
        <v>0</v>
      </c>
      <c r="Y154" s="324">
        <f t="shared" si="27"/>
        <v>0</v>
      </c>
      <c r="Z154" s="1324"/>
      <c r="AA154" s="1309"/>
      <c r="AB154" s="1309"/>
      <c r="AC154" s="1309"/>
      <c r="AD154" s="1309"/>
      <c r="AE154" s="1309"/>
      <c r="AF154" s="1309"/>
      <c r="AG154" s="1309"/>
      <c r="AH154" s="1312"/>
      <c r="AI154" s="1315"/>
      <c r="AJ154" s="1312"/>
    </row>
    <row r="155" spans="1:36" ht="18.75" x14ac:dyDescent="0.25">
      <c r="A155" s="1327"/>
      <c r="B155" s="1330"/>
      <c r="C155" s="1357"/>
      <c r="D155" s="1336"/>
      <c r="E155" s="273" t="s">
        <v>779</v>
      </c>
      <c r="F155" s="470">
        <v>0</v>
      </c>
      <c r="G155" s="470">
        <v>0</v>
      </c>
      <c r="H155" s="470">
        <v>0</v>
      </c>
      <c r="I155" s="490">
        <v>0</v>
      </c>
      <c r="J155" s="490">
        <v>0.4</v>
      </c>
      <c r="K155" s="490">
        <v>0</v>
      </c>
      <c r="L155" s="330">
        <v>0</v>
      </c>
      <c r="M155" s="330">
        <v>0</v>
      </c>
      <c r="N155" s="330">
        <v>0</v>
      </c>
      <c r="O155" s="330">
        <v>0</v>
      </c>
      <c r="P155" s="330">
        <v>0</v>
      </c>
      <c r="Q155" s="330">
        <v>0</v>
      </c>
      <c r="R155" s="320">
        <v>233</v>
      </c>
      <c r="S155" s="320">
        <v>234</v>
      </c>
      <c r="T155" s="320">
        <v>231</v>
      </c>
      <c r="U155" s="321">
        <v>231</v>
      </c>
      <c r="V155" s="329">
        <f t="shared" si="24"/>
        <v>0</v>
      </c>
      <c r="W155" s="323">
        <f t="shared" si="25"/>
        <v>0.4</v>
      </c>
      <c r="X155" s="323">
        <f t="shared" si="26"/>
        <v>0</v>
      </c>
      <c r="Y155" s="324">
        <f t="shared" si="27"/>
        <v>0</v>
      </c>
      <c r="Z155" s="1324"/>
      <c r="AA155" s="1309"/>
      <c r="AB155" s="1309"/>
      <c r="AC155" s="1309"/>
      <c r="AD155" s="1309"/>
      <c r="AE155" s="1309"/>
      <c r="AF155" s="1309"/>
      <c r="AG155" s="1309"/>
      <c r="AH155" s="1312"/>
      <c r="AI155" s="1315"/>
      <c r="AJ155" s="1312"/>
    </row>
    <row r="156" spans="1:36" ht="18.75" x14ac:dyDescent="0.25">
      <c r="A156" s="1327"/>
      <c r="B156" s="1330"/>
      <c r="C156" s="1357"/>
      <c r="D156" s="1336"/>
      <c r="E156" s="326"/>
      <c r="F156" s="491"/>
      <c r="G156" s="491"/>
      <c r="H156" s="491"/>
      <c r="I156" s="491"/>
      <c r="J156" s="491"/>
      <c r="K156" s="491"/>
      <c r="L156" s="326"/>
      <c r="M156" s="326"/>
      <c r="N156" s="326"/>
      <c r="O156" s="326"/>
      <c r="P156" s="326"/>
      <c r="Q156" s="326"/>
      <c r="R156" s="327"/>
      <c r="S156" s="327"/>
      <c r="T156" s="327"/>
      <c r="U156" s="328"/>
      <c r="V156" s="329">
        <f t="shared" si="24"/>
        <v>0</v>
      </c>
      <c r="W156" s="323">
        <f t="shared" si="25"/>
        <v>0</v>
      </c>
      <c r="X156" s="323">
        <f t="shared" si="26"/>
        <v>0</v>
      </c>
      <c r="Y156" s="324">
        <f t="shared" si="27"/>
        <v>0</v>
      </c>
      <c r="Z156" s="1324"/>
      <c r="AA156" s="1309"/>
      <c r="AB156" s="1309"/>
      <c r="AC156" s="1309"/>
      <c r="AD156" s="1309"/>
      <c r="AE156" s="1309"/>
      <c r="AF156" s="1309"/>
      <c r="AG156" s="1309"/>
      <c r="AH156" s="1312"/>
      <c r="AI156" s="1315"/>
      <c r="AJ156" s="1312"/>
    </row>
    <row r="157" spans="1:36" ht="18.75" x14ac:dyDescent="0.25">
      <c r="A157" s="1327"/>
      <c r="B157" s="1330"/>
      <c r="C157" s="1357"/>
      <c r="D157" s="1336"/>
      <c r="E157" s="273" t="s">
        <v>780</v>
      </c>
      <c r="F157" s="470">
        <v>1.8</v>
      </c>
      <c r="G157" s="470">
        <v>3.3</v>
      </c>
      <c r="H157" s="470">
        <v>2.4</v>
      </c>
      <c r="I157" s="490">
        <v>3.4</v>
      </c>
      <c r="J157" s="490">
        <v>10.3</v>
      </c>
      <c r="K157" s="490">
        <v>0.8</v>
      </c>
      <c r="L157" s="330">
        <v>2.2000000000000002</v>
      </c>
      <c r="M157" s="330">
        <v>4.5</v>
      </c>
      <c r="N157" s="330">
        <v>3</v>
      </c>
      <c r="O157" s="330">
        <v>5</v>
      </c>
      <c r="P157" s="330">
        <v>19.2</v>
      </c>
      <c r="Q157" s="330">
        <v>5.8</v>
      </c>
      <c r="R157" s="320">
        <v>233</v>
      </c>
      <c r="S157" s="320">
        <v>234</v>
      </c>
      <c r="T157" s="320">
        <v>231</v>
      </c>
      <c r="U157" s="321">
        <v>231</v>
      </c>
      <c r="V157" s="329">
        <f t="shared" si="24"/>
        <v>2.5</v>
      </c>
      <c r="W157" s="323">
        <f t="shared" si="25"/>
        <v>4.8333333333333339</v>
      </c>
      <c r="X157" s="323">
        <f t="shared" si="26"/>
        <v>3.2333333333333329</v>
      </c>
      <c r="Y157" s="324">
        <f t="shared" si="27"/>
        <v>10</v>
      </c>
      <c r="Z157" s="1324"/>
      <c r="AA157" s="1309"/>
      <c r="AB157" s="1309"/>
      <c r="AC157" s="1309"/>
      <c r="AD157" s="1309"/>
      <c r="AE157" s="1309"/>
      <c r="AF157" s="1309"/>
      <c r="AG157" s="1309"/>
      <c r="AH157" s="1312"/>
      <c r="AI157" s="1315"/>
      <c r="AJ157" s="1312"/>
    </row>
    <row r="158" spans="1:36" ht="18.75" x14ac:dyDescent="0.25">
      <c r="A158" s="1327"/>
      <c r="B158" s="1330"/>
      <c r="C158" s="1357"/>
      <c r="D158" s="1336"/>
      <c r="E158" s="326"/>
      <c r="F158" s="491"/>
      <c r="G158" s="491"/>
      <c r="H158" s="491"/>
      <c r="I158" s="491"/>
      <c r="J158" s="491"/>
      <c r="K158" s="491"/>
      <c r="L158" s="326"/>
      <c r="M158" s="326"/>
      <c r="N158" s="326"/>
      <c r="O158" s="326"/>
      <c r="P158" s="326"/>
      <c r="Q158" s="326"/>
      <c r="R158" s="327"/>
      <c r="S158" s="327"/>
      <c r="T158" s="327"/>
      <c r="U158" s="328"/>
      <c r="V158" s="329">
        <f t="shared" si="24"/>
        <v>0</v>
      </c>
      <c r="W158" s="323">
        <f t="shared" si="25"/>
        <v>0</v>
      </c>
      <c r="X158" s="323">
        <f t="shared" si="26"/>
        <v>0</v>
      </c>
      <c r="Y158" s="324">
        <f t="shared" si="27"/>
        <v>0</v>
      </c>
      <c r="Z158" s="1324"/>
      <c r="AA158" s="1309"/>
      <c r="AB158" s="1309"/>
      <c r="AC158" s="1309"/>
      <c r="AD158" s="1309"/>
      <c r="AE158" s="1309"/>
      <c r="AF158" s="1309"/>
      <c r="AG158" s="1309"/>
      <c r="AH158" s="1312"/>
      <c r="AI158" s="1315"/>
      <c r="AJ158" s="1312"/>
    </row>
    <row r="159" spans="1:36" ht="18.75" x14ac:dyDescent="0.25">
      <c r="A159" s="1327"/>
      <c r="B159" s="1330"/>
      <c r="C159" s="1357"/>
      <c r="D159" s="1336"/>
      <c r="E159" s="273" t="s">
        <v>781</v>
      </c>
      <c r="F159" s="470">
        <v>1.5</v>
      </c>
      <c r="G159" s="470">
        <v>1.2</v>
      </c>
      <c r="H159" s="470">
        <v>4.5</v>
      </c>
      <c r="I159" s="490">
        <v>4.8</v>
      </c>
      <c r="J159" s="490">
        <v>1.4</v>
      </c>
      <c r="K159" s="490">
        <v>2.8</v>
      </c>
      <c r="L159" s="330">
        <v>1.8</v>
      </c>
      <c r="M159" s="330">
        <v>1.8</v>
      </c>
      <c r="N159" s="330">
        <v>4.2</v>
      </c>
      <c r="O159" s="330">
        <v>1.2</v>
      </c>
      <c r="P159" s="330">
        <v>2.5</v>
      </c>
      <c r="Q159" s="330">
        <v>5</v>
      </c>
      <c r="R159" s="320">
        <v>233</v>
      </c>
      <c r="S159" s="320">
        <v>234</v>
      </c>
      <c r="T159" s="320">
        <v>231</v>
      </c>
      <c r="U159" s="321">
        <v>231</v>
      </c>
      <c r="V159" s="329">
        <f t="shared" ref="V159:V222" si="40">IF(AND(F159=0,G159=0,H159=0),0,IF(AND(F159=0,G159=0),H159,IF(AND(F159=0,H159=0),G159,IF(AND(G159=0,H159=0),F159,IF(F159=0,(G159+H159)/2,IF(G159=0,(F159+H159)/2,IF(H159=0,(F159+G159)/2,(F159+G159+H159)/3)))))))</f>
        <v>2.4</v>
      </c>
      <c r="W159" s="323">
        <f t="shared" ref="W159:W222" si="41">IF(AND(I159=0,J159=0,K159=0),0,IF(AND(I159=0,J159=0),K159,IF(AND(I159=0,K159=0),J159,IF(AND(J159=0,K159=0),I159,IF(I159=0,(J159+K159)/2,IF(J159=0,(I159+K159)/2,IF(K159=0,(I159+J159)/2,(I159+J159+K159)/3)))))))</f>
        <v>3</v>
      </c>
      <c r="X159" s="323">
        <f t="shared" ref="X159:X222" si="42">IF(AND(L159=0,M159=0,N159=0),0,IF(AND(L159=0,M159=0),N159,IF(AND(L159=0,N159=0),M159,IF(AND(M159=0,N159=0),L159,IF(L159=0,(M159+N159)/2,IF(M159=0,(L159+N159)/2,IF(N159=0,(L159+M159)/2,(L159+M159+N159)/3)))))))</f>
        <v>2.6</v>
      </c>
      <c r="Y159" s="324">
        <f t="shared" ref="Y159:Y222" si="43">IF(AND(O159=0,P159=0,Q159=0),0,IF(AND(O159=0,P159=0),Q159,IF(AND(O159=0,Q159=0),P159,IF(AND(P159=0,Q159=0),O159,IF(O159=0,(P159+Q159)/2,IF(P159=0,(O159+Q159)/2,IF(Q159=0,(O159+P159)/2,(O159+P159+Q159)/3)))))))</f>
        <v>2.9</v>
      </c>
      <c r="Z159" s="1324"/>
      <c r="AA159" s="1309"/>
      <c r="AB159" s="1309"/>
      <c r="AC159" s="1309"/>
      <c r="AD159" s="1309"/>
      <c r="AE159" s="1309"/>
      <c r="AF159" s="1309"/>
      <c r="AG159" s="1309"/>
      <c r="AH159" s="1312"/>
      <c r="AI159" s="1315"/>
      <c r="AJ159" s="1312"/>
    </row>
    <row r="160" spans="1:36" ht="18.75" x14ac:dyDescent="0.25">
      <c r="A160" s="1327"/>
      <c r="B160" s="1330"/>
      <c r="C160" s="1357"/>
      <c r="D160" s="1336"/>
      <c r="E160" s="326"/>
      <c r="F160" s="326"/>
      <c r="G160" s="326"/>
      <c r="H160" s="326"/>
      <c r="I160" s="326"/>
      <c r="J160" s="326"/>
      <c r="K160" s="326"/>
      <c r="L160" s="326"/>
      <c r="M160" s="326"/>
      <c r="N160" s="326"/>
      <c r="O160" s="326"/>
      <c r="P160" s="326"/>
      <c r="Q160" s="326"/>
      <c r="R160" s="327"/>
      <c r="S160" s="327"/>
      <c r="T160" s="327"/>
      <c r="U160" s="328"/>
      <c r="V160" s="329">
        <f t="shared" si="40"/>
        <v>0</v>
      </c>
      <c r="W160" s="323">
        <f t="shared" si="41"/>
        <v>0</v>
      </c>
      <c r="X160" s="323">
        <f t="shared" si="42"/>
        <v>0</v>
      </c>
      <c r="Y160" s="324">
        <f t="shared" si="43"/>
        <v>0</v>
      </c>
      <c r="Z160" s="1324"/>
      <c r="AA160" s="1309"/>
      <c r="AB160" s="1309"/>
      <c r="AC160" s="1309"/>
      <c r="AD160" s="1309"/>
      <c r="AE160" s="1309"/>
      <c r="AF160" s="1309"/>
      <c r="AG160" s="1309"/>
      <c r="AH160" s="1312"/>
      <c r="AI160" s="1315"/>
      <c r="AJ160" s="1312"/>
    </row>
    <row r="161" spans="1:36" ht="18.75" x14ac:dyDescent="0.25">
      <c r="A161" s="1327"/>
      <c r="B161" s="1330"/>
      <c r="C161" s="1357"/>
      <c r="D161" s="1336"/>
      <c r="E161" s="330"/>
      <c r="F161" s="330"/>
      <c r="G161" s="330"/>
      <c r="H161" s="330"/>
      <c r="I161" s="330"/>
      <c r="J161" s="330"/>
      <c r="K161" s="330"/>
      <c r="L161" s="330"/>
      <c r="M161" s="330"/>
      <c r="N161" s="330"/>
      <c r="O161" s="330"/>
      <c r="P161" s="330"/>
      <c r="Q161" s="330"/>
      <c r="R161" s="320"/>
      <c r="S161" s="320"/>
      <c r="T161" s="320"/>
      <c r="U161" s="321"/>
      <c r="V161" s="329">
        <f t="shared" si="40"/>
        <v>0</v>
      </c>
      <c r="W161" s="323">
        <f t="shared" si="41"/>
        <v>0</v>
      </c>
      <c r="X161" s="323">
        <f t="shared" si="42"/>
        <v>0</v>
      </c>
      <c r="Y161" s="324">
        <f t="shared" si="43"/>
        <v>0</v>
      </c>
      <c r="Z161" s="1324"/>
      <c r="AA161" s="1309"/>
      <c r="AB161" s="1309"/>
      <c r="AC161" s="1309"/>
      <c r="AD161" s="1309"/>
      <c r="AE161" s="1309"/>
      <c r="AF161" s="1309"/>
      <c r="AG161" s="1309"/>
      <c r="AH161" s="1312"/>
      <c r="AI161" s="1315"/>
      <c r="AJ161" s="1312"/>
    </row>
    <row r="162" spans="1:36" ht="18.75" x14ac:dyDescent="0.25">
      <c r="A162" s="1327"/>
      <c r="B162" s="1330"/>
      <c r="C162" s="1357"/>
      <c r="D162" s="1336"/>
      <c r="E162" s="326"/>
      <c r="F162" s="326"/>
      <c r="G162" s="326"/>
      <c r="H162" s="326"/>
      <c r="I162" s="326"/>
      <c r="J162" s="326"/>
      <c r="K162" s="326"/>
      <c r="L162" s="326"/>
      <c r="M162" s="326"/>
      <c r="N162" s="326"/>
      <c r="O162" s="326"/>
      <c r="P162" s="326"/>
      <c r="Q162" s="326"/>
      <c r="R162" s="327"/>
      <c r="S162" s="327"/>
      <c r="T162" s="327"/>
      <c r="U162" s="328"/>
      <c r="V162" s="329">
        <f t="shared" si="40"/>
        <v>0</v>
      </c>
      <c r="W162" s="323">
        <f t="shared" si="41"/>
        <v>0</v>
      </c>
      <c r="X162" s="323">
        <f t="shared" si="42"/>
        <v>0</v>
      </c>
      <c r="Y162" s="324">
        <f t="shared" si="43"/>
        <v>0</v>
      </c>
      <c r="Z162" s="1324"/>
      <c r="AA162" s="1309"/>
      <c r="AB162" s="1309"/>
      <c r="AC162" s="1309"/>
      <c r="AD162" s="1309"/>
      <c r="AE162" s="1309"/>
      <c r="AF162" s="1309"/>
      <c r="AG162" s="1309"/>
      <c r="AH162" s="1312"/>
      <c r="AI162" s="1315"/>
      <c r="AJ162" s="1312"/>
    </row>
    <row r="163" spans="1:36" ht="18.75" x14ac:dyDescent="0.25">
      <c r="A163" s="1327"/>
      <c r="B163" s="1330"/>
      <c r="C163" s="1357"/>
      <c r="D163" s="1336"/>
      <c r="E163" s="330"/>
      <c r="F163" s="330"/>
      <c r="G163" s="330"/>
      <c r="H163" s="330"/>
      <c r="I163" s="330"/>
      <c r="J163" s="330"/>
      <c r="K163" s="330"/>
      <c r="L163" s="330"/>
      <c r="M163" s="330"/>
      <c r="N163" s="330"/>
      <c r="O163" s="330"/>
      <c r="P163" s="330"/>
      <c r="Q163" s="330"/>
      <c r="R163" s="320"/>
      <c r="S163" s="320"/>
      <c r="T163" s="320"/>
      <c r="U163" s="321"/>
      <c r="V163" s="329">
        <f t="shared" si="40"/>
        <v>0</v>
      </c>
      <c r="W163" s="323">
        <f t="shared" si="41"/>
        <v>0</v>
      </c>
      <c r="X163" s="323">
        <f t="shared" si="42"/>
        <v>0</v>
      </c>
      <c r="Y163" s="324">
        <f t="shared" si="43"/>
        <v>0</v>
      </c>
      <c r="Z163" s="1324"/>
      <c r="AA163" s="1309"/>
      <c r="AB163" s="1309"/>
      <c r="AC163" s="1309"/>
      <c r="AD163" s="1309"/>
      <c r="AE163" s="1309"/>
      <c r="AF163" s="1309"/>
      <c r="AG163" s="1309"/>
      <c r="AH163" s="1312"/>
      <c r="AI163" s="1315"/>
      <c r="AJ163" s="1312"/>
    </row>
    <row r="164" spans="1:36" ht="18.75" x14ac:dyDescent="0.25">
      <c r="A164" s="1327"/>
      <c r="B164" s="1330"/>
      <c r="C164" s="1357"/>
      <c r="D164" s="1336"/>
      <c r="E164" s="326"/>
      <c r="F164" s="326"/>
      <c r="G164" s="326"/>
      <c r="H164" s="326"/>
      <c r="I164" s="326"/>
      <c r="J164" s="326"/>
      <c r="K164" s="326"/>
      <c r="L164" s="326"/>
      <c r="M164" s="326"/>
      <c r="N164" s="326"/>
      <c r="O164" s="326"/>
      <c r="P164" s="326"/>
      <c r="Q164" s="326"/>
      <c r="R164" s="327"/>
      <c r="S164" s="327"/>
      <c r="T164" s="327"/>
      <c r="U164" s="328"/>
      <c r="V164" s="329">
        <f t="shared" si="40"/>
        <v>0</v>
      </c>
      <c r="W164" s="323">
        <f t="shared" si="41"/>
        <v>0</v>
      </c>
      <c r="X164" s="323">
        <f t="shared" si="42"/>
        <v>0</v>
      </c>
      <c r="Y164" s="324">
        <f t="shared" si="43"/>
        <v>0</v>
      </c>
      <c r="Z164" s="1324"/>
      <c r="AA164" s="1309"/>
      <c r="AB164" s="1309"/>
      <c r="AC164" s="1309"/>
      <c r="AD164" s="1309"/>
      <c r="AE164" s="1309"/>
      <c r="AF164" s="1309"/>
      <c r="AG164" s="1309"/>
      <c r="AH164" s="1312"/>
      <c r="AI164" s="1315"/>
      <c r="AJ164" s="1312"/>
    </row>
    <row r="165" spans="1:36" ht="18.75" x14ac:dyDescent="0.25">
      <c r="A165" s="1327"/>
      <c r="B165" s="1330"/>
      <c r="C165" s="1357"/>
      <c r="D165" s="1336"/>
      <c r="E165" s="330"/>
      <c r="F165" s="330"/>
      <c r="G165" s="330"/>
      <c r="H165" s="330"/>
      <c r="I165" s="330"/>
      <c r="J165" s="330"/>
      <c r="K165" s="330"/>
      <c r="L165" s="330"/>
      <c r="M165" s="330"/>
      <c r="N165" s="330"/>
      <c r="O165" s="330"/>
      <c r="P165" s="330"/>
      <c r="Q165" s="330"/>
      <c r="R165" s="320"/>
      <c r="S165" s="320"/>
      <c r="T165" s="320"/>
      <c r="U165" s="321"/>
      <c r="V165" s="329">
        <f t="shared" si="40"/>
        <v>0</v>
      </c>
      <c r="W165" s="323">
        <f t="shared" si="41"/>
        <v>0</v>
      </c>
      <c r="X165" s="323">
        <f t="shared" si="42"/>
        <v>0</v>
      </c>
      <c r="Y165" s="324">
        <f t="shared" si="43"/>
        <v>0</v>
      </c>
      <c r="Z165" s="1324"/>
      <c r="AA165" s="1309"/>
      <c r="AB165" s="1309"/>
      <c r="AC165" s="1309"/>
      <c r="AD165" s="1309"/>
      <c r="AE165" s="1309"/>
      <c r="AF165" s="1309"/>
      <c r="AG165" s="1309"/>
      <c r="AH165" s="1312"/>
      <c r="AI165" s="1315"/>
      <c r="AJ165" s="1312"/>
    </row>
    <row r="166" spans="1:36" ht="18.75" x14ac:dyDescent="0.25">
      <c r="A166" s="1327"/>
      <c r="B166" s="1330"/>
      <c r="C166" s="1357"/>
      <c r="D166" s="1336"/>
      <c r="E166" s="326"/>
      <c r="F166" s="326"/>
      <c r="G166" s="326"/>
      <c r="H166" s="326"/>
      <c r="I166" s="326"/>
      <c r="J166" s="326"/>
      <c r="K166" s="326"/>
      <c r="L166" s="326"/>
      <c r="M166" s="326"/>
      <c r="N166" s="326"/>
      <c r="O166" s="326"/>
      <c r="P166" s="326"/>
      <c r="Q166" s="326"/>
      <c r="R166" s="327"/>
      <c r="S166" s="327"/>
      <c r="T166" s="327"/>
      <c r="U166" s="328"/>
      <c r="V166" s="329">
        <f t="shared" si="40"/>
        <v>0</v>
      </c>
      <c r="W166" s="323">
        <f t="shared" si="41"/>
        <v>0</v>
      </c>
      <c r="X166" s="323">
        <f t="shared" si="42"/>
        <v>0</v>
      </c>
      <c r="Y166" s="324">
        <f t="shared" si="43"/>
        <v>0</v>
      </c>
      <c r="Z166" s="1324"/>
      <c r="AA166" s="1309"/>
      <c r="AB166" s="1309"/>
      <c r="AC166" s="1309"/>
      <c r="AD166" s="1309"/>
      <c r="AE166" s="1309"/>
      <c r="AF166" s="1309"/>
      <c r="AG166" s="1309"/>
      <c r="AH166" s="1312"/>
      <c r="AI166" s="1315"/>
      <c r="AJ166" s="1312"/>
    </row>
    <row r="167" spans="1:36" ht="18.75" x14ac:dyDescent="0.25">
      <c r="A167" s="1327"/>
      <c r="B167" s="1330"/>
      <c r="C167" s="1357"/>
      <c r="D167" s="1336"/>
      <c r="E167" s="330"/>
      <c r="F167" s="330"/>
      <c r="G167" s="330"/>
      <c r="H167" s="330"/>
      <c r="I167" s="330"/>
      <c r="J167" s="330"/>
      <c r="K167" s="330"/>
      <c r="L167" s="330"/>
      <c r="M167" s="330"/>
      <c r="N167" s="330"/>
      <c r="O167" s="330"/>
      <c r="P167" s="330"/>
      <c r="Q167" s="330"/>
      <c r="R167" s="320"/>
      <c r="S167" s="320"/>
      <c r="T167" s="320"/>
      <c r="U167" s="321"/>
      <c r="V167" s="329">
        <f t="shared" si="40"/>
        <v>0</v>
      </c>
      <c r="W167" s="323">
        <f t="shared" si="41"/>
        <v>0</v>
      </c>
      <c r="X167" s="323">
        <f t="shared" si="42"/>
        <v>0</v>
      </c>
      <c r="Y167" s="324">
        <f t="shared" si="43"/>
        <v>0</v>
      </c>
      <c r="Z167" s="1324"/>
      <c r="AA167" s="1309"/>
      <c r="AB167" s="1309"/>
      <c r="AC167" s="1309"/>
      <c r="AD167" s="1309"/>
      <c r="AE167" s="1309"/>
      <c r="AF167" s="1309"/>
      <c r="AG167" s="1309"/>
      <c r="AH167" s="1312"/>
      <c r="AI167" s="1315"/>
      <c r="AJ167" s="1312"/>
    </row>
    <row r="168" spans="1:36" ht="18.75" x14ac:dyDescent="0.25">
      <c r="A168" s="1327"/>
      <c r="B168" s="1330"/>
      <c r="C168" s="1357"/>
      <c r="D168" s="133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7"/>
      <c r="S168" s="327"/>
      <c r="T168" s="327"/>
      <c r="U168" s="328"/>
      <c r="V168" s="329">
        <f t="shared" si="40"/>
        <v>0</v>
      </c>
      <c r="W168" s="323">
        <f t="shared" si="41"/>
        <v>0</v>
      </c>
      <c r="X168" s="323">
        <f t="shared" si="42"/>
        <v>0</v>
      </c>
      <c r="Y168" s="324">
        <f t="shared" si="43"/>
        <v>0</v>
      </c>
      <c r="Z168" s="1324"/>
      <c r="AA168" s="1309"/>
      <c r="AB168" s="1309"/>
      <c r="AC168" s="1309"/>
      <c r="AD168" s="1309"/>
      <c r="AE168" s="1309"/>
      <c r="AF168" s="1309"/>
      <c r="AG168" s="1309"/>
      <c r="AH168" s="1312"/>
      <c r="AI168" s="1315"/>
      <c r="AJ168" s="1312"/>
    </row>
    <row r="169" spans="1:36" ht="19.5" thickBot="1" x14ac:dyDescent="0.3">
      <c r="A169" s="1328"/>
      <c r="B169" s="1331"/>
      <c r="C169" s="1358"/>
      <c r="D169" s="1337"/>
      <c r="E169" s="333"/>
      <c r="F169" s="333"/>
      <c r="G169" s="333"/>
      <c r="H169" s="333"/>
      <c r="I169" s="333"/>
      <c r="J169" s="333"/>
      <c r="K169" s="333"/>
      <c r="L169" s="333"/>
      <c r="M169" s="333"/>
      <c r="N169" s="333"/>
      <c r="O169" s="333"/>
      <c r="P169" s="333"/>
      <c r="Q169" s="333"/>
      <c r="R169" s="334"/>
      <c r="S169" s="334"/>
      <c r="T169" s="334"/>
      <c r="U169" s="335"/>
      <c r="V169" s="336">
        <f t="shared" si="40"/>
        <v>0</v>
      </c>
      <c r="W169" s="337">
        <f t="shared" si="41"/>
        <v>0</v>
      </c>
      <c r="X169" s="337">
        <f t="shared" si="42"/>
        <v>0</v>
      </c>
      <c r="Y169" s="338">
        <f t="shared" si="43"/>
        <v>0</v>
      </c>
      <c r="Z169" s="1325"/>
      <c r="AA169" s="1310"/>
      <c r="AB169" s="1310"/>
      <c r="AC169" s="1310"/>
      <c r="AD169" s="1310"/>
      <c r="AE169" s="1310"/>
      <c r="AF169" s="1310"/>
      <c r="AG169" s="1310"/>
      <c r="AH169" s="1313"/>
      <c r="AI169" s="1316"/>
      <c r="AJ169" s="1313"/>
    </row>
    <row r="170" spans="1:36" ht="18.75" x14ac:dyDescent="0.25">
      <c r="A170" s="1326">
        <v>8</v>
      </c>
      <c r="B170" s="1329" t="s">
        <v>96</v>
      </c>
      <c r="C170" s="1354" t="s">
        <v>300</v>
      </c>
      <c r="D170" s="1335">
        <f>40*0.9</f>
        <v>36</v>
      </c>
      <c r="E170" s="339"/>
      <c r="F170" s="296"/>
      <c r="G170" s="296"/>
      <c r="H170" s="296"/>
      <c r="I170" s="296"/>
      <c r="J170" s="296"/>
      <c r="K170" s="296"/>
      <c r="L170" s="296"/>
      <c r="M170" s="296"/>
      <c r="N170" s="296"/>
      <c r="O170" s="296"/>
      <c r="P170" s="296"/>
      <c r="Q170" s="296"/>
      <c r="R170" s="314"/>
      <c r="S170" s="314"/>
      <c r="T170" s="314"/>
      <c r="U170" s="315"/>
      <c r="V170" s="316">
        <f t="shared" si="40"/>
        <v>0</v>
      </c>
      <c r="W170" s="340">
        <f t="shared" si="41"/>
        <v>0</v>
      </c>
      <c r="X170" s="340">
        <f t="shared" si="42"/>
        <v>0</v>
      </c>
      <c r="Y170" s="341">
        <f t="shared" si="43"/>
        <v>0</v>
      </c>
      <c r="Z170" s="1323">
        <f t="shared" ref="Z170:AC170" si="44">SUM(V170:V189)</f>
        <v>10.799999999999999</v>
      </c>
      <c r="AA170" s="1308">
        <f t="shared" si="44"/>
        <v>11.766666666666666</v>
      </c>
      <c r="AB170" s="1308">
        <f t="shared" si="44"/>
        <v>17.766666666666666</v>
      </c>
      <c r="AC170" s="1308">
        <f t="shared" si="44"/>
        <v>16.2</v>
      </c>
      <c r="AD170" s="1308">
        <f t="shared" ref="AD170" si="45">Z170*0.38*0.9*SQRT(3)</f>
        <v>6.3975028628364043</v>
      </c>
      <c r="AE170" s="1308">
        <f t="shared" si="33"/>
        <v>6.9701188598186752</v>
      </c>
      <c r="AF170" s="1308">
        <f t="shared" si="33"/>
        <v>10.524287116950012</v>
      </c>
      <c r="AG170" s="1308">
        <f t="shared" si="33"/>
        <v>9.5962542942546065</v>
      </c>
      <c r="AH170" s="1311">
        <f>MAX(Z170:AC189)</f>
        <v>17.766666666666666</v>
      </c>
      <c r="AI170" s="1314">
        <f t="shared" ref="AI170" si="46">AH170*0.38*0.9*SQRT(3)</f>
        <v>10.524287116950012</v>
      </c>
      <c r="AJ170" s="1311">
        <f t="shared" ref="AJ170" si="47">D170-AI170</f>
        <v>25.475712883049987</v>
      </c>
    </row>
    <row r="171" spans="1:36" ht="18.75" x14ac:dyDescent="0.25">
      <c r="A171" s="1327"/>
      <c r="B171" s="1330"/>
      <c r="C171" s="1357"/>
      <c r="D171" s="1336"/>
      <c r="E171" s="273" t="s">
        <v>782</v>
      </c>
      <c r="F171" s="470">
        <v>4.4000000000000004</v>
      </c>
      <c r="G171" s="470">
        <v>10.8</v>
      </c>
      <c r="H171" s="470">
        <v>17.2</v>
      </c>
      <c r="I171" s="470">
        <v>4.5999999999999996</v>
      </c>
      <c r="J171" s="470">
        <v>19.399999999999999</v>
      </c>
      <c r="K171" s="470">
        <v>11.3</v>
      </c>
      <c r="L171" s="273">
        <v>13.5</v>
      </c>
      <c r="M171" s="273">
        <v>19</v>
      </c>
      <c r="N171" s="273">
        <v>20.8</v>
      </c>
      <c r="O171" s="273">
        <v>12.1</v>
      </c>
      <c r="P171" s="273">
        <v>17.5</v>
      </c>
      <c r="Q171" s="273">
        <v>19</v>
      </c>
      <c r="R171" s="320">
        <v>230</v>
      </c>
      <c r="S171" s="320">
        <v>230</v>
      </c>
      <c r="T171" s="320">
        <v>236</v>
      </c>
      <c r="U171" s="321">
        <v>236</v>
      </c>
      <c r="V171" s="329">
        <f t="shared" si="40"/>
        <v>10.799999999999999</v>
      </c>
      <c r="W171" s="323">
        <f t="shared" si="41"/>
        <v>11.766666666666666</v>
      </c>
      <c r="X171" s="323">
        <f t="shared" si="42"/>
        <v>17.766666666666666</v>
      </c>
      <c r="Y171" s="324">
        <f t="shared" si="43"/>
        <v>16.2</v>
      </c>
      <c r="Z171" s="1324"/>
      <c r="AA171" s="1309"/>
      <c r="AB171" s="1309"/>
      <c r="AC171" s="1309"/>
      <c r="AD171" s="1309"/>
      <c r="AE171" s="1309"/>
      <c r="AF171" s="1309"/>
      <c r="AG171" s="1309"/>
      <c r="AH171" s="1312"/>
      <c r="AI171" s="1315"/>
      <c r="AJ171" s="1312"/>
    </row>
    <row r="172" spans="1:36" ht="18.75" x14ac:dyDescent="0.25">
      <c r="A172" s="1327"/>
      <c r="B172" s="1330"/>
      <c r="C172" s="1357"/>
      <c r="D172" s="1336"/>
      <c r="E172" s="326"/>
      <c r="F172" s="326"/>
      <c r="G172" s="326"/>
      <c r="H172" s="326"/>
      <c r="I172" s="326"/>
      <c r="J172" s="326"/>
      <c r="K172" s="326"/>
      <c r="L172" s="326"/>
      <c r="M172" s="326"/>
      <c r="N172" s="326"/>
      <c r="O172" s="326"/>
      <c r="P172" s="326"/>
      <c r="Q172" s="326"/>
      <c r="R172" s="327"/>
      <c r="S172" s="327"/>
      <c r="T172" s="327"/>
      <c r="U172" s="328"/>
      <c r="V172" s="329">
        <f t="shared" si="40"/>
        <v>0</v>
      </c>
      <c r="W172" s="323">
        <f t="shared" si="41"/>
        <v>0</v>
      </c>
      <c r="X172" s="323">
        <f t="shared" si="42"/>
        <v>0</v>
      </c>
      <c r="Y172" s="324">
        <f t="shared" si="43"/>
        <v>0</v>
      </c>
      <c r="Z172" s="1324"/>
      <c r="AA172" s="1309"/>
      <c r="AB172" s="1309"/>
      <c r="AC172" s="1309"/>
      <c r="AD172" s="1309"/>
      <c r="AE172" s="1309"/>
      <c r="AF172" s="1309"/>
      <c r="AG172" s="1309"/>
      <c r="AH172" s="1312"/>
      <c r="AI172" s="1315"/>
      <c r="AJ172" s="1312"/>
    </row>
    <row r="173" spans="1:36" ht="18.75" x14ac:dyDescent="0.25">
      <c r="A173" s="1327"/>
      <c r="B173" s="1330"/>
      <c r="C173" s="1357"/>
      <c r="D173" s="1336"/>
      <c r="E173" s="330"/>
      <c r="F173" s="330"/>
      <c r="G173" s="330"/>
      <c r="H173" s="330"/>
      <c r="I173" s="330"/>
      <c r="J173" s="330"/>
      <c r="K173" s="330"/>
      <c r="L173" s="330"/>
      <c r="M173" s="330"/>
      <c r="N173" s="330"/>
      <c r="O173" s="330"/>
      <c r="P173" s="330"/>
      <c r="Q173" s="330"/>
      <c r="R173" s="320"/>
      <c r="S173" s="320"/>
      <c r="T173" s="320"/>
      <c r="U173" s="321"/>
      <c r="V173" s="329">
        <f t="shared" si="40"/>
        <v>0</v>
      </c>
      <c r="W173" s="323">
        <f t="shared" si="41"/>
        <v>0</v>
      </c>
      <c r="X173" s="323">
        <f t="shared" si="42"/>
        <v>0</v>
      </c>
      <c r="Y173" s="324">
        <f t="shared" si="43"/>
        <v>0</v>
      </c>
      <c r="Z173" s="1324"/>
      <c r="AA173" s="1309"/>
      <c r="AB173" s="1309"/>
      <c r="AC173" s="1309"/>
      <c r="AD173" s="1309"/>
      <c r="AE173" s="1309"/>
      <c r="AF173" s="1309"/>
      <c r="AG173" s="1309"/>
      <c r="AH173" s="1312"/>
      <c r="AI173" s="1315"/>
      <c r="AJ173" s="1312"/>
    </row>
    <row r="174" spans="1:36" ht="18.75" x14ac:dyDescent="0.25">
      <c r="A174" s="1327"/>
      <c r="B174" s="1330"/>
      <c r="C174" s="1357"/>
      <c r="D174" s="1336"/>
      <c r="E174" s="326"/>
      <c r="F174" s="326"/>
      <c r="G174" s="326"/>
      <c r="H174" s="326"/>
      <c r="I174" s="326"/>
      <c r="J174" s="326"/>
      <c r="K174" s="326"/>
      <c r="L174" s="326"/>
      <c r="M174" s="326"/>
      <c r="N174" s="326"/>
      <c r="O174" s="326"/>
      <c r="P174" s="326"/>
      <c r="Q174" s="326"/>
      <c r="R174" s="327"/>
      <c r="S174" s="327"/>
      <c r="T174" s="327"/>
      <c r="U174" s="328"/>
      <c r="V174" s="329">
        <f t="shared" si="40"/>
        <v>0</v>
      </c>
      <c r="W174" s="323">
        <f t="shared" si="41"/>
        <v>0</v>
      </c>
      <c r="X174" s="323">
        <f t="shared" si="42"/>
        <v>0</v>
      </c>
      <c r="Y174" s="324">
        <f t="shared" si="43"/>
        <v>0</v>
      </c>
      <c r="Z174" s="1324"/>
      <c r="AA174" s="1309"/>
      <c r="AB174" s="1309"/>
      <c r="AC174" s="1309"/>
      <c r="AD174" s="1309"/>
      <c r="AE174" s="1309"/>
      <c r="AF174" s="1309"/>
      <c r="AG174" s="1309"/>
      <c r="AH174" s="1312"/>
      <c r="AI174" s="1315"/>
      <c r="AJ174" s="1312"/>
    </row>
    <row r="175" spans="1:36" ht="18.75" x14ac:dyDescent="0.25">
      <c r="A175" s="1327"/>
      <c r="B175" s="1330"/>
      <c r="C175" s="1357"/>
      <c r="D175" s="1336"/>
      <c r="E175" s="330"/>
      <c r="F175" s="330"/>
      <c r="G175" s="330"/>
      <c r="H175" s="330"/>
      <c r="I175" s="330"/>
      <c r="J175" s="330"/>
      <c r="K175" s="330"/>
      <c r="L175" s="330"/>
      <c r="M175" s="330"/>
      <c r="N175" s="330"/>
      <c r="O175" s="330"/>
      <c r="P175" s="330"/>
      <c r="Q175" s="330"/>
      <c r="R175" s="320"/>
      <c r="S175" s="320"/>
      <c r="T175" s="320"/>
      <c r="U175" s="321"/>
      <c r="V175" s="329">
        <f t="shared" si="40"/>
        <v>0</v>
      </c>
      <c r="W175" s="323">
        <f t="shared" si="41"/>
        <v>0</v>
      </c>
      <c r="X175" s="323">
        <f t="shared" si="42"/>
        <v>0</v>
      </c>
      <c r="Y175" s="324">
        <f t="shared" si="43"/>
        <v>0</v>
      </c>
      <c r="Z175" s="1324"/>
      <c r="AA175" s="1309"/>
      <c r="AB175" s="1309"/>
      <c r="AC175" s="1309"/>
      <c r="AD175" s="1309"/>
      <c r="AE175" s="1309"/>
      <c r="AF175" s="1309"/>
      <c r="AG175" s="1309"/>
      <c r="AH175" s="1312"/>
      <c r="AI175" s="1315"/>
      <c r="AJ175" s="1312"/>
    </row>
    <row r="176" spans="1:36" ht="18.75" x14ac:dyDescent="0.25">
      <c r="A176" s="1327"/>
      <c r="B176" s="1330"/>
      <c r="C176" s="1357"/>
      <c r="D176" s="1336"/>
      <c r="E176" s="326"/>
      <c r="F176" s="326"/>
      <c r="G176" s="326"/>
      <c r="H176" s="326"/>
      <c r="I176" s="326"/>
      <c r="J176" s="326"/>
      <c r="K176" s="326"/>
      <c r="L176" s="326"/>
      <c r="M176" s="326"/>
      <c r="N176" s="326"/>
      <c r="O176" s="326"/>
      <c r="P176" s="326"/>
      <c r="Q176" s="326"/>
      <c r="R176" s="327"/>
      <c r="S176" s="327"/>
      <c r="T176" s="327"/>
      <c r="U176" s="328"/>
      <c r="V176" s="329">
        <f t="shared" si="40"/>
        <v>0</v>
      </c>
      <c r="W176" s="323">
        <f t="shared" si="41"/>
        <v>0</v>
      </c>
      <c r="X176" s="323">
        <f t="shared" si="42"/>
        <v>0</v>
      </c>
      <c r="Y176" s="324">
        <f t="shared" si="43"/>
        <v>0</v>
      </c>
      <c r="Z176" s="1324"/>
      <c r="AA176" s="1309"/>
      <c r="AB176" s="1309"/>
      <c r="AC176" s="1309"/>
      <c r="AD176" s="1309"/>
      <c r="AE176" s="1309"/>
      <c r="AF176" s="1309"/>
      <c r="AG176" s="1309"/>
      <c r="AH176" s="1312"/>
      <c r="AI176" s="1315"/>
      <c r="AJ176" s="1312"/>
    </row>
    <row r="177" spans="1:36" ht="18.75" x14ac:dyDescent="0.25">
      <c r="A177" s="1327"/>
      <c r="B177" s="1330"/>
      <c r="C177" s="1357"/>
      <c r="D177" s="1336"/>
      <c r="E177" s="330"/>
      <c r="F177" s="330"/>
      <c r="G177" s="330"/>
      <c r="H177" s="330"/>
      <c r="I177" s="330"/>
      <c r="J177" s="330"/>
      <c r="K177" s="330"/>
      <c r="L177" s="330"/>
      <c r="M177" s="330"/>
      <c r="N177" s="330"/>
      <c r="O177" s="330"/>
      <c r="P177" s="330"/>
      <c r="Q177" s="330"/>
      <c r="R177" s="320"/>
      <c r="S177" s="320"/>
      <c r="T177" s="320"/>
      <c r="U177" s="321"/>
      <c r="V177" s="329">
        <f t="shared" si="40"/>
        <v>0</v>
      </c>
      <c r="W177" s="323">
        <f t="shared" si="41"/>
        <v>0</v>
      </c>
      <c r="X177" s="323">
        <f t="shared" si="42"/>
        <v>0</v>
      </c>
      <c r="Y177" s="324">
        <f t="shared" si="43"/>
        <v>0</v>
      </c>
      <c r="Z177" s="1324"/>
      <c r="AA177" s="1309"/>
      <c r="AB177" s="1309"/>
      <c r="AC177" s="1309"/>
      <c r="AD177" s="1309"/>
      <c r="AE177" s="1309"/>
      <c r="AF177" s="1309"/>
      <c r="AG177" s="1309"/>
      <c r="AH177" s="1312"/>
      <c r="AI177" s="1315"/>
      <c r="AJ177" s="1312"/>
    </row>
    <row r="178" spans="1:36" ht="18.75" x14ac:dyDescent="0.25">
      <c r="A178" s="1327"/>
      <c r="B178" s="1330"/>
      <c r="C178" s="1357"/>
      <c r="D178" s="1336"/>
      <c r="E178" s="326"/>
      <c r="F178" s="326"/>
      <c r="G178" s="326"/>
      <c r="H178" s="326"/>
      <c r="I178" s="326"/>
      <c r="J178" s="326"/>
      <c r="K178" s="326"/>
      <c r="L178" s="326"/>
      <c r="M178" s="326"/>
      <c r="N178" s="326"/>
      <c r="O178" s="326"/>
      <c r="P178" s="326"/>
      <c r="Q178" s="326"/>
      <c r="R178" s="327"/>
      <c r="S178" s="327"/>
      <c r="T178" s="327"/>
      <c r="U178" s="328"/>
      <c r="V178" s="329">
        <f t="shared" si="40"/>
        <v>0</v>
      </c>
      <c r="W178" s="323">
        <f t="shared" si="41"/>
        <v>0</v>
      </c>
      <c r="X178" s="323">
        <f t="shared" si="42"/>
        <v>0</v>
      </c>
      <c r="Y178" s="324">
        <f t="shared" si="43"/>
        <v>0</v>
      </c>
      <c r="Z178" s="1324"/>
      <c r="AA178" s="1309"/>
      <c r="AB178" s="1309"/>
      <c r="AC178" s="1309"/>
      <c r="AD178" s="1309"/>
      <c r="AE178" s="1309"/>
      <c r="AF178" s="1309"/>
      <c r="AG178" s="1309"/>
      <c r="AH178" s="1312"/>
      <c r="AI178" s="1315"/>
      <c r="AJ178" s="1312"/>
    </row>
    <row r="179" spans="1:36" ht="18.75" x14ac:dyDescent="0.25">
      <c r="A179" s="1327"/>
      <c r="B179" s="1330"/>
      <c r="C179" s="1357"/>
      <c r="D179" s="1336"/>
      <c r="E179" s="330"/>
      <c r="F179" s="330"/>
      <c r="G179" s="330"/>
      <c r="H179" s="330"/>
      <c r="I179" s="330"/>
      <c r="J179" s="330"/>
      <c r="K179" s="330"/>
      <c r="L179" s="330"/>
      <c r="M179" s="330"/>
      <c r="N179" s="330"/>
      <c r="O179" s="330"/>
      <c r="P179" s="330"/>
      <c r="Q179" s="330"/>
      <c r="R179" s="320"/>
      <c r="S179" s="320"/>
      <c r="T179" s="320"/>
      <c r="U179" s="321"/>
      <c r="V179" s="329">
        <f t="shared" si="40"/>
        <v>0</v>
      </c>
      <c r="W179" s="323">
        <f t="shared" si="41"/>
        <v>0</v>
      </c>
      <c r="X179" s="323">
        <f t="shared" si="42"/>
        <v>0</v>
      </c>
      <c r="Y179" s="324">
        <f t="shared" si="43"/>
        <v>0</v>
      </c>
      <c r="Z179" s="1324"/>
      <c r="AA179" s="1309"/>
      <c r="AB179" s="1309"/>
      <c r="AC179" s="1309"/>
      <c r="AD179" s="1309"/>
      <c r="AE179" s="1309"/>
      <c r="AF179" s="1309"/>
      <c r="AG179" s="1309"/>
      <c r="AH179" s="1312"/>
      <c r="AI179" s="1315"/>
      <c r="AJ179" s="1312"/>
    </row>
    <row r="180" spans="1:36" ht="18.75" x14ac:dyDescent="0.25">
      <c r="A180" s="1327"/>
      <c r="B180" s="1330"/>
      <c r="C180" s="1357"/>
      <c r="D180" s="1336"/>
      <c r="E180" s="326"/>
      <c r="F180" s="326"/>
      <c r="G180" s="326"/>
      <c r="H180" s="326"/>
      <c r="I180" s="326"/>
      <c r="J180" s="326"/>
      <c r="K180" s="326"/>
      <c r="L180" s="326"/>
      <c r="M180" s="326"/>
      <c r="N180" s="326"/>
      <c r="O180" s="326"/>
      <c r="P180" s="326"/>
      <c r="Q180" s="326"/>
      <c r="R180" s="327"/>
      <c r="S180" s="327"/>
      <c r="T180" s="327"/>
      <c r="U180" s="328"/>
      <c r="V180" s="329">
        <f t="shared" si="40"/>
        <v>0</v>
      </c>
      <c r="W180" s="323">
        <f t="shared" si="41"/>
        <v>0</v>
      </c>
      <c r="X180" s="323">
        <f t="shared" si="42"/>
        <v>0</v>
      </c>
      <c r="Y180" s="324">
        <f t="shared" si="43"/>
        <v>0</v>
      </c>
      <c r="Z180" s="1324"/>
      <c r="AA180" s="1309"/>
      <c r="AB180" s="1309"/>
      <c r="AC180" s="1309"/>
      <c r="AD180" s="1309"/>
      <c r="AE180" s="1309"/>
      <c r="AF180" s="1309"/>
      <c r="AG180" s="1309"/>
      <c r="AH180" s="1312"/>
      <c r="AI180" s="1315"/>
      <c r="AJ180" s="1312"/>
    </row>
    <row r="181" spans="1:36" ht="18.75" x14ac:dyDescent="0.25">
      <c r="A181" s="1327"/>
      <c r="B181" s="1330"/>
      <c r="C181" s="1357"/>
      <c r="D181" s="1336"/>
      <c r="E181" s="330"/>
      <c r="F181" s="330"/>
      <c r="G181" s="330"/>
      <c r="H181" s="330"/>
      <c r="I181" s="330"/>
      <c r="J181" s="330"/>
      <c r="K181" s="330"/>
      <c r="L181" s="330"/>
      <c r="M181" s="330"/>
      <c r="N181" s="330"/>
      <c r="O181" s="330"/>
      <c r="P181" s="330"/>
      <c r="Q181" s="330"/>
      <c r="R181" s="320"/>
      <c r="S181" s="320"/>
      <c r="T181" s="320"/>
      <c r="U181" s="321"/>
      <c r="V181" s="329">
        <f t="shared" si="40"/>
        <v>0</v>
      </c>
      <c r="W181" s="323">
        <f t="shared" si="41"/>
        <v>0</v>
      </c>
      <c r="X181" s="323">
        <f t="shared" si="42"/>
        <v>0</v>
      </c>
      <c r="Y181" s="324">
        <f t="shared" si="43"/>
        <v>0</v>
      </c>
      <c r="Z181" s="1324"/>
      <c r="AA181" s="1309"/>
      <c r="AB181" s="1309"/>
      <c r="AC181" s="1309"/>
      <c r="AD181" s="1309"/>
      <c r="AE181" s="1309"/>
      <c r="AF181" s="1309"/>
      <c r="AG181" s="1309"/>
      <c r="AH181" s="1312"/>
      <c r="AI181" s="1315"/>
      <c r="AJ181" s="1312"/>
    </row>
    <row r="182" spans="1:36" ht="18.75" x14ac:dyDescent="0.25">
      <c r="A182" s="1327"/>
      <c r="B182" s="1330"/>
      <c r="C182" s="1357"/>
      <c r="D182" s="1336"/>
      <c r="E182" s="326"/>
      <c r="F182" s="326"/>
      <c r="G182" s="326"/>
      <c r="H182" s="326"/>
      <c r="I182" s="326"/>
      <c r="J182" s="326"/>
      <c r="K182" s="326"/>
      <c r="L182" s="326"/>
      <c r="M182" s="326"/>
      <c r="N182" s="326"/>
      <c r="O182" s="326"/>
      <c r="P182" s="326"/>
      <c r="Q182" s="326"/>
      <c r="R182" s="327"/>
      <c r="S182" s="327"/>
      <c r="T182" s="327"/>
      <c r="U182" s="328"/>
      <c r="V182" s="329">
        <f t="shared" si="40"/>
        <v>0</v>
      </c>
      <c r="W182" s="323">
        <f t="shared" si="41"/>
        <v>0</v>
      </c>
      <c r="X182" s="323">
        <f t="shared" si="42"/>
        <v>0</v>
      </c>
      <c r="Y182" s="324">
        <f t="shared" si="43"/>
        <v>0</v>
      </c>
      <c r="Z182" s="1324"/>
      <c r="AA182" s="1309"/>
      <c r="AB182" s="1309"/>
      <c r="AC182" s="1309"/>
      <c r="AD182" s="1309"/>
      <c r="AE182" s="1309"/>
      <c r="AF182" s="1309"/>
      <c r="AG182" s="1309"/>
      <c r="AH182" s="1312"/>
      <c r="AI182" s="1315"/>
      <c r="AJ182" s="1312"/>
    </row>
    <row r="183" spans="1:36" ht="18.75" x14ac:dyDescent="0.25">
      <c r="A183" s="1327"/>
      <c r="B183" s="1330"/>
      <c r="C183" s="1357"/>
      <c r="D183" s="1336"/>
      <c r="E183" s="330"/>
      <c r="F183" s="330"/>
      <c r="G183" s="330"/>
      <c r="H183" s="330"/>
      <c r="I183" s="330"/>
      <c r="J183" s="330"/>
      <c r="K183" s="330"/>
      <c r="L183" s="330"/>
      <c r="M183" s="330"/>
      <c r="N183" s="330"/>
      <c r="O183" s="330"/>
      <c r="P183" s="330"/>
      <c r="Q183" s="330"/>
      <c r="R183" s="320"/>
      <c r="S183" s="320"/>
      <c r="T183" s="320"/>
      <c r="U183" s="321"/>
      <c r="V183" s="329">
        <f t="shared" si="40"/>
        <v>0</v>
      </c>
      <c r="W183" s="323">
        <f t="shared" si="41"/>
        <v>0</v>
      </c>
      <c r="X183" s="323">
        <f t="shared" si="42"/>
        <v>0</v>
      </c>
      <c r="Y183" s="324">
        <f t="shared" si="43"/>
        <v>0</v>
      </c>
      <c r="Z183" s="1324"/>
      <c r="AA183" s="1309"/>
      <c r="AB183" s="1309"/>
      <c r="AC183" s="1309"/>
      <c r="AD183" s="1309"/>
      <c r="AE183" s="1309"/>
      <c r="AF183" s="1309"/>
      <c r="AG183" s="1309"/>
      <c r="AH183" s="1312"/>
      <c r="AI183" s="1315"/>
      <c r="AJ183" s="1312"/>
    </row>
    <row r="184" spans="1:36" ht="18.75" x14ac:dyDescent="0.25">
      <c r="A184" s="1327"/>
      <c r="B184" s="1330"/>
      <c r="C184" s="1357"/>
      <c r="D184" s="1336"/>
      <c r="E184" s="326"/>
      <c r="F184" s="326"/>
      <c r="G184" s="326"/>
      <c r="H184" s="326"/>
      <c r="I184" s="326"/>
      <c r="J184" s="326"/>
      <c r="K184" s="326"/>
      <c r="L184" s="326"/>
      <c r="M184" s="326"/>
      <c r="N184" s="326"/>
      <c r="O184" s="326"/>
      <c r="P184" s="326"/>
      <c r="Q184" s="326"/>
      <c r="R184" s="327"/>
      <c r="S184" s="327"/>
      <c r="T184" s="327"/>
      <c r="U184" s="328"/>
      <c r="V184" s="329">
        <f t="shared" si="40"/>
        <v>0</v>
      </c>
      <c r="W184" s="323">
        <f t="shared" si="41"/>
        <v>0</v>
      </c>
      <c r="X184" s="323">
        <f t="shared" si="42"/>
        <v>0</v>
      </c>
      <c r="Y184" s="324">
        <f t="shared" si="43"/>
        <v>0</v>
      </c>
      <c r="Z184" s="1324"/>
      <c r="AA184" s="1309"/>
      <c r="AB184" s="1309"/>
      <c r="AC184" s="1309"/>
      <c r="AD184" s="1309"/>
      <c r="AE184" s="1309"/>
      <c r="AF184" s="1309"/>
      <c r="AG184" s="1309"/>
      <c r="AH184" s="1312"/>
      <c r="AI184" s="1315"/>
      <c r="AJ184" s="1312"/>
    </row>
    <row r="185" spans="1:36" ht="18.75" x14ac:dyDescent="0.25">
      <c r="A185" s="1327"/>
      <c r="B185" s="1330"/>
      <c r="C185" s="1357"/>
      <c r="D185" s="1336"/>
      <c r="E185" s="330"/>
      <c r="F185" s="330"/>
      <c r="G185" s="330"/>
      <c r="H185" s="330"/>
      <c r="I185" s="330"/>
      <c r="J185" s="330"/>
      <c r="K185" s="330"/>
      <c r="L185" s="330"/>
      <c r="M185" s="330"/>
      <c r="N185" s="330"/>
      <c r="O185" s="330"/>
      <c r="P185" s="330"/>
      <c r="Q185" s="330"/>
      <c r="R185" s="320"/>
      <c r="S185" s="320"/>
      <c r="T185" s="320"/>
      <c r="U185" s="321"/>
      <c r="V185" s="329">
        <f t="shared" si="40"/>
        <v>0</v>
      </c>
      <c r="W185" s="323">
        <f t="shared" si="41"/>
        <v>0</v>
      </c>
      <c r="X185" s="323">
        <f t="shared" si="42"/>
        <v>0</v>
      </c>
      <c r="Y185" s="324">
        <f t="shared" si="43"/>
        <v>0</v>
      </c>
      <c r="Z185" s="1324"/>
      <c r="AA185" s="1309"/>
      <c r="AB185" s="1309"/>
      <c r="AC185" s="1309"/>
      <c r="AD185" s="1309"/>
      <c r="AE185" s="1309"/>
      <c r="AF185" s="1309"/>
      <c r="AG185" s="1309"/>
      <c r="AH185" s="1312"/>
      <c r="AI185" s="1315"/>
      <c r="AJ185" s="1312"/>
    </row>
    <row r="186" spans="1:36" ht="18.75" x14ac:dyDescent="0.25">
      <c r="A186" s="1327"/>
      <c r="B186" s="1330"/>
      <c r="C186" s="1357"/>
      <c r="D186" s="1336"/>
      <c r="E186" s="326"/>
      <c r="F186" s="326"/>
      <c r="G186" s="326"/>
      <c r="H186" s="326"/>
      <c r="I186" s="326"/>
      <c r="J186" s="326"/>
      <c r="K186" s="326"/>
      <c r="L186" s="326"/>
      <c r="M186" s="326"/>
      <c r="N186" s="326"/>
      <c r="O186" s="326"/>
      <c r="P186" s="326"/>
      <c r="Q186" s="326"/>
      <c r="R186" s="327"/>
      <c r="S186" s="327"/>
      <c r="T186" s="327"/>
      <c r="U186" s="328"/>
      <c r="V186" s="329">
        <f t="shared" si="40"/>
        <v>0</v>
      </c>
      <c r="W186" s="323">
        <f t="shared" si="41"/>
        <v>0</v>
      </c>
      <c r="X186" s="323">
        <f t="shared" si="42"/>
        <v>0</v>
      </c>
      <c r="Y186" s="324">
        <f t="shared" si="43"/>
        <v>0</v>
      </c>
      <c r="Z186" s="1324"/>
      <c r="AA186" s="1309"/>
      <c r="AB186" s="1309"/>
      <c r="AC186" s="1309"/>
      <c r="AD186" s="1309"/>
      <c r="AE186" s="1309"/>
      <c r="AF186" s="1309"/>
      <c r="AG186" s="1309"/>
      <c r="AH186" s="1312"/>
      <c r="AI186" s="1315"/>
      <c r="AJ186" s="1312"/>
    </row>
    <row r="187" spans="1:36" ht="18.75" x14ac:dyDescent="0.25">
      <c r="A187" s="1327"/>
      <c r="B187" s="1330"/>
      <c r="C187" s="1357"/>
      <c r="D187" s="1336"/>
      <c r="E187" s="330"/>
      <c r="F187" s="330"/>
      <c r="G187" s="330"/>
      <c r="H187" s="330"/>
      <c r="I187" s="330"/>
      <c r="J187" s="330"/>
      <c r="K187" s="330"/>
      <c r="L187" s="330"/>
      <c r="M187" s="330"/>
      <c r="N187" s="330"/>
      <c r="O187" s="330"/>
      <c r="P187" s="330"/>
      <c r="Q187" s="330"/>
      <c r="R187" s="320"/>
      <c r="S187" s="320"/>
      <c r="T187" s="320"/>
      <c r="U187" s="321"/>
      <c r="V187" s="329">
        <f t="shared" si="40"/>
        <v>0</v>
      </c>
      <c r="W187" s="323">
        <f t="shared" si="41"/>
        <v>0</v>
      </c>
      <c r="X187" s="323">
        <f t="shared" si="42"/>
        <v>0</v>
      </c>
      <c r="Y187" s="324">
        <f t="shared" si="43"/>
        <v>0</v>
      </c>
      <c r="Z187" s="1324"/>
      <c r="AA187" s="1309"/>
      <c r="AB187" s="1309"/>
      <c r="AC187" s="1309"/>
      <c r="AD187" s="1309"/>
      <c r="AE187" s="1309"/>
      <c r="AF187" s="1309"/>
      <c r="AG187" s="1309"/>
      <c r="AH187" s="1312"/>
      <c r="AI187" s="1315"/>
      <c r="AJ187" s="1312"/>
    </row>
    <row r="188" spans="1:36" ht="18.75" x14ac:dyDescent="0.25">
      <c r="A188" s="1327"/>
      <c r="B188" s="1330"/>
      <c r="C188" s="1357"/>
      <c r="D188" s="1336"/>
      <c r="E188" s="326"/>
      <c r="F188" s="326"/>
      <c r="G188" s="326"/>
      <c r="H188" s="326"/>
      <c r="I188" s="326"/>
      <c r="J188" s="326"/>
      <c r="K188" s="326"/>
      <c r="L188" s="326"/>
      <c r="M188" s="326"/>
      <c r="N188" s="326"/>
      <c r="O188" s="326"/>
      <c r="P188" s="326"/>
      <c r="Q188" s="326"/>
      <c r="R188" s="327"/>
      <c r="S188" s="327"/>
      <c r="T188" s="327"/>
      <c r="U188" s="328"/>
      <c r="V188" s="329">
        <f t="shared" si="40"/>
        <v>0</v>
      </c>
      <c r="W188" s="323">
        <f t="shared" si="41"/>
        <v>0</v>
      </c>
      <c r="X188" s="323">
        <f t="shared" si="42"/>
        <v>0</v>
      </c>
      <c r="Y188" s="324">
        <f t="shared" si="43"/>
        <v>0</v>
      </c>
      <c r="Z188" s="1324"/>
      <c r="AA188" s="1309"/>
      <c r="AB188" s="1309"/>
      <c r="AC188" s="1309"/>
      <c r="AD188" s="1309"/>
      <c r="AE188" s="1309"/>
      <c r="AF188" s="1309"/>
      <c r="AG188" s="1309"/>
      <c r="AH188" s="1312"/>
      <c r="AI188" s="1315"/>
      <c r="AJ188" s="1312"/>
    </row>
    <row r="189" spans="1:36" ht="19.5" thickBot="1" x14ac:dyDescent="0.3">
      <c r="A189" s="1328"/>
      <c r="B189" s="1331"/>
      <c r="C189" s="1358"/>
      <c r="D189" s="1337"/>
      <c r="E189" s="333"/>
      <c r="F189" s="333"/>
      <c r="G189" s="333"/>
      <c r="H189" s="333"/>
      <c r="I189" s="333"/>
      <c r="J189" s="333"/>
      <c r="K189" s="333"/>
      <c r="L189" s="333"/>
      <c r="M189" s="333"/>
      <c r="N189" s="333"/>
      <c r="O189" s="333"/>
      <c r="P189" s="333"/>
      <c r="Q189" s="333"/>
      <c r="R189" s="334"/>
      <c r="S189" s="334"/>
      <c r="T189" s="334"/>
      <c r="U189" s="335"/>
      <c r="V189" s="336">
        <f t="shared" si="40"/>
        <v>0</v>
      </c>
      <c r="W189" s="337">
        <f t="shared" si="41"/>
        <v>0</v>
      </c>
      <c r="X189" s="337">
        <f t="shared" si="42"/>
        <v>0</v>
      </c>
      <c r="Y189" s="338">
        <f t="shared" si="43"/>
        <v>0</v>
      </c>
      <c r="Z189" s="1325"/>
      <c r="AA189" s="1310"/>
      <c r="AB189" s="1310"/>
      <c r="AC189" s="1310"/>
      <c r="AD189" s="1310"/>
      <c r="AE189" s="1310"/>
      <c r="AF189" s="1310"/>
      <c r="AG189" s="1310"/>
      <c r="AH189" s="1313"/>
      <c r="AI189" s="1316"/>
      <c r="AJ189" s="1313"/>
    </row>
    <row r="190" spans="1:36" ht="18.75" x14ac:dyDescent="0.25">
      <c r="A190" s="1326">
        <v>9</v>
      </c>
      <c r="B190" s="1329" t="s">
        <v>200</v>
      </c>
      <c r="C190" s="1354" t="s">
        <v>60</v>
      </c>
      <c r="D190" s="1335">
        <f>400*0.9</f>
        <v>360</v>
      </c>
      <c r="E190" s="339"/>
      <c r="F190" s="296"/>
      <c r="G190" s="296"/>
      <c r="H190" s="296"/>
      <c r="I190" s="296"/>
      <c r="J190" s="296"/>
      <c r="K190" s="296"/>
      <c r="L190" s="296"/>
      <c r="M190" s="296"/>
      <c r="N190" s="296"/>
      <c r="O190" s="296"/>
      <c r="P190" s="296"/>
      <c r="Q190" s="296"/>
      <c r="R190" s="314"/>
      <c r="S190" s="314"/>
      <c r="T190" s="314"/>
      <c r="U190" s="315"/>
      <c r="V190" s="316">
        <f t="shared" si="40"/>
        <v>0</v>
      </c>
      <c r="W190" s="340">
        <f t="shared" si="41"/>
        <v>0</v>
      </c>
      <c r="X190" s="340">
        <f t="shared" si="42"/>
        <v>0</v>
      </c>
      <c r="Y190" s="341">
        <f t="shared" si="43"/>
        <v>0</v>
      </c>
      <c r="Z190" s="1323">
        <f t="shared" ref="Z190:AC190" si="48">SUM(V190:V209)</f>
        <v>77.866666666666674</v>
      </c>
      <c r="AA190" s="1308">
        <f t="shared" si="48"/>
        <v>75.566666666666663</v>
      </c>
      <c r="AB190" s="1308">
        <f t="shared" si="48"/>
        <v>98.6</v>
      </c>
      <c r="AC190" s="1308">
        <f t="shared" si="48"/>
        <v>196</v>
      </c>
      <c r="AD190" s="1308">
        <f t="shared" ref="AD190" si="49">Z190*0.38*0.9*SQRT(3)</f>
        <v>46.125205825882233</v>
      </c>
      <c r="AE190" s="1308">
        <f t="shared" si="33"/>
        <v>44.762774660648553</v>
      </c>
      <c r="AF190" s="1308">
        <f t="shared" si="33"/>
        <v>58.406831692191616</v>
      </c>
      <c r="AG190" s="1308">
        <f t="shared" si="33"/>
        <v>116.10282973295699</v>
      </c>
      <c r="AH190" s="1311">
        <f>MAX(Z190:AC209)</f>
        <v>196</v>
      </c>
      <c r="AI190" s="1314">
        <f t="shared" ref="AI190" si="50">AH190*0.38*0.9*SQRT(3)</f>
        <v>116.10282973295699</v>
      </c>
      <c r="AJ190" s="1311">
        <f t="shared" ref="AJ190" si="51">D190-AI190</f>
        <v>243.89717026704301</v>
      </c>
    </row>
    <row r="191" spans="1:36" ht="18.75" x14ac:dyDescent="0.25">
      <c r="A191" s="1327"/>
      <c r="B191" s="1330"/>
      <c r="C191" s="1357"/>
      <c r="D191" s="1336"/>
      <c r="E191" s="273" t="s">
        <v>243</v>
      </c>
      <c r="F191" s="470">
        <v>49</v>
      </c>
      <c r="G191" s="470">
        <v>25.5</v>
      </c>
      <c r="H191" s="470">
        <v>33</v>
      </c>
      <c r="I191" s="470">
        <v>36.799999999999997</v>
      </c>
      <c r="J191" s="470">
        <v>45</v>
      </c>
      <c r="K191" s="470">
        <v>38.5</v>
      </c>
      <c r="L191" s="273">
        <v>77.599999999999994</v>
      </c>
      <c r="M191" s="273">
        <v>42.4</v>
      </c>
      <c r="N191" s="273">
        <v>31.2</v>
      </c>
      <c r="O191" s="273">
        <v>57.7</v>
      </c>
      <c r="P191" s="273">
        <v>44.9</v>
      </c>
      <c r="Q191" s="273">
        <v>37.5</v>
      </c>
      <c r="R191" s="320">
        <v>235</v>
      </c>
      <c r="S191" s="320">
        <v>230</v>
      </c>
      <c r="T191" s="320">
        <v>230</v>
      </c>
      <c r="U191" s="321">
        <v>233</v>
      </c>
      <c r="V191" s="329">
        <f t="shared" si="40"/>
        <v>35.833333333333336</v>
      </c>
      <c r="W191" s="323">
        <f t="shared" si="41"/>
        <v>40.1</v>
      </c>
      <c r="X191" s="323">
        <f t="shared" si="42"/>
        <v>50.4</v>
      </c>
      <c r="Y191" s="324">
        <f t="shared" si="43"/>
        <v>46.699999999999996</v>
      </c>
      <c r="Z191" s="1324"/>
      <c r="AA191" s="1309"/>
      <c r="AB191" s="1309"/>
      <c r="AC191" s="1309"/>
      <c r="AD191" s="1309"/>
      <c r="AE191" s="1309"/>
      <c r="AF191" s="1309"/>
      <c r="AG191" s="1309"/>
      <c r="AH191" s="1312"/>
      <c r="AI191" s="1315"/>
      <c r="AJ191" s="1312"/>
    </row>
    <row r="192" spans="1:36" ht="18.75" x14ac:dyDescent="0.25">
      <c r="A192" s="1327"/>
      <c r="B192" s="1330"/>
      <c r="C192" s="1357"/>
      <c r="D192" s="1336"/>
      <c r="E192" s="326"/>
      <c r="F192" s="491"/>
      <c r="G192" s="491"/>
      <c r="H192" s="491"/>
      <c r="I192" s="491"/>
      <c r="J192" s="491"/>
      <c r="K192" s="491"/>
      <c r="L192" s="326"/>
      <c r="M192" s="326"/>
      <c r="N192" s="326"/>
      <c r="O192" s="326"/>
      <c r="P192" s="326"/>
      <c r="Q192" s="326"/>
      <c r="R192" s="327"/>
      <c r="S192" s="327"/>
      <c r="T192" s="327"/>
      <c r="U192" s="328"/>
      <c r="V192" s="329">
        <f t="shared" si="40"/>
        <v>0</v>
      </c>
      <c r="W192" s="323">
        <f t="shared" si="41"/>
        <v>0</v>
      </c>
      <c r="X192" s="323">
        <f t="shared" si="42"/>
        <v>0</v>
      </c>
      <c r="Y192" s="324">
        <f t="shared" si="43"/>
        <v>0</v>
      </c>
      <c r="Z192" s="1324"/>
      <c r="AA192" s="1309"/>
      <c r="AB192" s="1309"/>
      <c r="AC192" s="1309"/>
      <c r="AD192" s="1309"/>
      <c r="AE192" s="1309"/>
      <c r="AF192" s="1309"/>
      <c r="AG192" s="1309"/>
      <c r="AH192" s="1312"/>
      <c r="AI192" s="1315"/>
      <c r="AJ192" s="1312"/>
    </row>
    <row r="193" spans="1:36" ht="18.75" x14ac:dyDescent="0.25">
      <c r="A193" s="1327"/>
      <c r="B193" s="1330"/>
      <c r="C193" s="1357"/>
      <c r="D193" s="1336"/>
      <c r="E193" s="273" t="s">
        <v>783</v>
      </c>
      <c r="F193" s="470">
        <v>9.5</v>
      </c>
      <c r="G193" s="470">
        <v>48</v>
      </c>
      <c r="H193" s="470">
        <v>39.700000000000003</v>
      </c>
      <c r="I193" s="490">
        <v>18.600000000000001</v>
      </c>
      <c r="J193" s="490">
        <v>34.5</v>
      </c>
      <c r="K193" s="490">
        <v>38.200000000000003</v>
      </c>
      <c r="L193" s="330">
        <v>34.700000000000003</v>
      </c>
      <c r="M193" s="330">
        <v>34.200000000000003</v>
      </c>
      <c r="N193" s="330">
        <v>50.8</v>
      </c>
      <c r="O193" s="330">
        <v>28.6</v>
      </c>
      <c r="P193" s="330">
        <v>30</v>
      </c>
      <c r="Q193" s="330">
        <v>36.200000000000003</v>
      </c>
      <c r="R193" s="320">
        <v>235</v>
      </c>
      <c r="S193" s="320">
        <v>230</v>
      </c>
      <c r="T193" s="320">
        <v>230</v>
      </c>
      <c r="U193" s="321">
        <v>233</v>
      </c>
      <c r="V193" s="329">
        <f t="shared" si="40"/>
        <v>32.4</v>
      </c>
      <c r="W193" s="323">
        <f t="shared" si="41"/>
        <v>30.433333333333337</v>
      </c>
      <c r="X193" s="323">
        <f t="shared" si="42"/>
        <v>39.9</v>
      </c>
      <c r="Y193" s="324">
        <f t="shared" si="43"/>
        <v>31.600000000000005</v>
      </c>
      <c r="Z193" s="1324"/>
      <c r="AA193" s="1309"/>
      <c r="AB193" s="1309"/>
      <c r="AC193" s="1309"/>
      <c r="AD193" s="1309"/>
      <c r="AE193" s="1309"/>
      <c r="AF193" s="1309"/>
      <c r="AG193" s="1309"/>
      <c r="AH193" s="1312"/>
      <c r="AI193" s="1315"/>
      <c r="AJ193" s="1312"/>
    </row>
    <row r="194" spans="1:36" ht="18.75" x14ac:dyDescent="0.25">
      <c r="A194" s="1327"/>
      <c r="B194" s="1330"/>
      <c r="C194" s="1357"/>
      <c r="D194" s="1336"/>
      <c r="E194" s="326"/>
      <c r="F194" s="491"/>
      <c r="G194" s="491"/>
      <c r="H194" s="491"/>
      <c r="I194" s="491"/>
      <c r="J194" s="491"/>
      <c r="K194" s="491"/>
      <c r="L194" s="326"/>
      <c r="M194" s="326"/>
      <c r="N194" s="326"/>
      <c r="O194" s="326"/>
      <c r="P194" s="326"/>
      <c r="Q194" s="326"/>
      <c r="R194" s="327"/>
      <c r="S194" s="327"/>
      <c r="T194" s="327"/>
      <c r="U194" s="328"/>
      <c r="V194" s="329">
        <f t="shared" si="40"/>
        <v>0</v>
      </c>
      <c r="W194" s="323">
        <f t="shared" si="41"/>
        <v>0</v>
      </c>
      <c r="X194" s="323">
        <f t="shared" si="42"/>
        <v>0</v>
      </c>
      <c r="Y194" s="324">
        <f t="shared" si="43"/>
        <v>0</v>
      </c>
      <c r="Z194" s="1324"/>
      <c r="AA194" s="1309"/>
      <c r="AB194" s="1309"/>
      <c r="AC194" s="1309"/>
      <c r="AD194" s="1309"/>
      <c r="AE194" s="1309"/>
      <c r="AF194" s="1309"/>
      <c r="AG194" s="1309"/>
      <c r="AH194" s="1312"/>
      <c r="AI194" s="1315"/>
      <c r="AJ194" s="1312"/>
    </row>
    <row r="195" spans="1:36" ht="18.75" x14ac:dyDescent="0.25">
      <c r="A195" s="1327"/>
      <c r="B195" s="1330"/>
      <c r="C195" s="1357"/>
      <c r="D195" s="1336"/>
      <c r="E195" s="273" t="s">
        <v>784</v>
      </c>
      <c r="F195" s="470">
        <v>6.5</v>
      </c>
      <c r="G195" s="470">
        <v>15.3</v>
      </c>
      <c r="H195" s="490">
        <v>7.1</v>
      </c>
      <c r="I195" s="490">
        <v>2.6</v>
      </c>
      <c r="J195" s="490">
        <v>5.3</v>
      </c>
      <c r="K195" s="490">
        <v>7.2</v>
      </c>
      <c r="L195" s="330">
        <v>6.1</v>
      </c>
      <c r="M195" s="330">
        <v>12.6</v>
      </c>
      <c r="N195" s="330">
        <v>6.2</v>
      </c>
      <c r="O195" s="330">
        <v>3</v>
      </c>
      <c r="P195" s="330">
        <v>3.5</v>
      </c>
      <c r="Q195" s="330">
        <v>16.600000000000001</v>
      </c>
      <c r="R195" s="320">
        <v>235</v>
      </c>
      <c r="S195" s="320">
        <v>230</v>
      </c>
      <c r="T195" s="320">
        <v>230</v>
      </c>
      <c r="U195" s="321">
        <v>233</v>
      </c>
      <c r="V195" s="329">
        <f t="shared" si="40"/>
        <v>9.6333333333333329</v>
      </c>
      <c r="W195" s="323">
        <f t="shared" si="41"/>
        <v>5.0333333333333341</v>
      </c>
      <c r="X195" s="323">
        <f t="shared" si="42"/>
        <v>8.2999999999999989</v>
      </c>
      <c r="Y195" s="324">
        <f t="shared" si="43"/>
        <v>7.7</v>
      </c>
      <c r="Z195" s="1324"/>
      <c r="AA195" s="1309"/>
      <c r="AB195" s="1309"/>
      <c r="AC195" s="1309"/>
      <c r="AD195" s="1309"/>
      <c r="AE195" s="1309"/>
      <c r="AF195" s="1309"/>
      <c r="AG195" s="1309"/>
      <c r="AH195" s="1312"/>
      <c r="AI195" s="1315"/>
      <c r="AJ195" s="1312"/>
    </row>
    <row r="196" spans="1:36" ht="18.75" x14ac:dyDescent="0.25">
      <c r="A196" s="1327"/>
      <c r="B196" s="1330"/>
      <c r="C196" s="1357"/>
      <c r="D196" s="1336"/>
      <c r="E196" s="326"/>
      <c r="F196" s="326"/>
      <c r="G196" s="326"/>
      <c r="H196" s="326"/>
      <c r="I196" s="326"/>
      <c r="J196" s="326"/>
      <c r="K196" s="326"/>
      <c r="L196" s="326"/>
      <c r="M196" s="326"/>
      <c r="N196" s="326"/>
      <c r="O196" s="326"/>
      <c r="P196" s="326"/>
      <c r="Q196" s="326"/>
      <c r="R196" s="327"/>
      <c r="S196" s="327"/>
      <c r="T196" s="327"/>
      <c r="U196" s="328"/>
      <c r="V196" s="329">
        <f t="shared" si="40"/>
        <v>0</v>
      </c>
      <c r="W196" s="323">
        <f t="shared" si="41"/>
        <v>0</v>
      </c>
      <c r="X196" s="323">
        <f t="shared" si="42"/>
        <v>0</v>
      </c>
      <c r="Y196" s="324">
        <f t="shared" si="43"/>
        <v>0</v>
      </c>
      <c r="Z196" s="1324"/>
      <c r="AA196" s="1309"/>
      <c r="AB196" s="1309"/>
      <c r="AC196" s="1309"/>
      <c r="AD196" s="1309"/>
      <c r="AE196" s="1309"/>
      <c r="AF196" s="1309"/>
      <c r="AG196" s="1309"/>
      <c r="AH196" s="1312"/>
      <c r="AI196" s="1315"/>
      <c r="AJ196" s="1312"/>
    </row>
    <row r="197" spans="1:36" ht="18.75" x14ac:dyDescent="0.25">
      <c r="A197" s="1327"/>
      <c r="B197" s="1330"/>
      <c r="C197" s="1357"/>
      <c r="D197" s="1336"/>
      <c r="E197" s="330" t="s">
        <v>1234</v>
      </c>
      <c r="F197" s="330"/>
      <c r="G197" s="330"/>
      <c r="H197" s="330"/>
      <c r="I197" s="330"/>
      <c r="J197" s="330"/>
      <c r="K197" s="330"/>
      <c r="L197" s="330"/>
      <c r="M197" s="330"/>
      <c r="N197" s="330"/>
      <c r="O197" s="330">
        <v>110</v>
      </c>
      <c r="P197" s="330"/>
      <c r="Q197" s="330"/>
      <c r="R197" s="320"/>
      <c r="S197" s="320"/>
      <c r="T197" s="320"/>
      <c r="U197" s="321">
        <v>233</v>
      </c>
      <c r="V197" s="329">
        <f t="shared" si="40"/>
        <v>0</v>
      </c>
      <c r="W197" s="323">
        <f t="shared" si="41"/>
        <v>0</v>
      </c>
      <c r="X197" s="323">
        <f t="shared" si="42"/>
        <v>0</v>
      </c>
      <c r="Y197" s="324">
        <f t="shared" si="43"/>
        <v>110</v>
      </c>
      <c r="Z197" s="1324"/>
      <c r="AA197" s="1309"/>
      <c r="AB197" s="1309"/>
      <c r="AC197" s="1309"/>
      <c r="AD197" s="1309"/>
      <c r="AE197" s="1309"/>
      <c r="AF197" s="1309"/>
      <c r="AG197" s="1309"/>
      <c r="AH197" s="1312"/>
      <c r="AI197" s="1315"/>
      <c r="AJ197" s="1312"/>
    </row>
    <row r="198" spans="1:36" ht="18.75" x14ac:dyDescent="0.25">
      <c r="A198" s="1327"/>
      <c r="B198" s="1330"/>
      <c r="C198" s="1357"/>
      <c r="D198" s="1336"/>
      <c r="E198" s="326"/>
      <c r="F198" s="326"/>
      <c r="G198" s="326"/>
      <c r="H198" s="326"/>
      <c r="I198" s="326"/>
      <c r="J198" s="326"/>
      <c r="K198" s="326"/>
      <c r="L198" s="326"/>
      <c r="M198" s="326"/>
      <c r="N198" s="326"/>
      <c r="O198" s="326"/>
      <c r="P198" s="326"/>
      <c r="Q198" s="326"/>
      <c r="R198" s="327"/>
      <c r="S198" s="327"/>
      <c r="T198" s="327"/>
      <c r="U198" s="328"/>
      <c r="V198" s="329">
        <f t="shared" si="40"/>
        <v>0</v>
      </c>
      <c r="W198" s="323">
        <f t="shared" si="41"/>
        <v>0</v>
      </c>
      <c r="X198" s="323">
        <f t="shared" si="42"/>
        <v>0</v>
      </c>
      <c r="Y198" s="324">
        <f t="shared" si="43"/>
        <v>0</v>
      </c>
      <c r="Z198" s="1324"/>
      <c r="AA198" s="1309"/>
      <c r="AB198" s="1309"/>
      <c r="AC198" s="1309"/>
      <c r="AD198" s="1309"/>
      <c r="AE198" s="1309"/>
      <c r="AF198" s="1309"/>
      <c r="AG198" s="1309"/>
      <c r="AH198" s="1312"/>
      <c r="AI198" s="1315"/>
      <c r="AJ198" s="1312"/>
    </row>
    <row r="199" spans="1:36" ht="18.75" x14ac:dyDescent="0.25">
      <c r="A199" s="1327"/>
      <c r="B199" s="1330"/>
      <c r="C199" s="1357"/>
      <c r="D199" s="1336"/>
      <c r="E199" s="330"/>
      <c r="F199" s="330"/>
      <c r="G199" s="330"/>
      <c r="H199" s="330"/>
      <c r="I199" s="330"/>
      <c r="J199" s="330"/>
      <c r="K199" s="330"/>
      <c r="L199" s="330"/>
      <c r="M199" s="330"/>
      <c r="N199" s="330"/>
      <c r="O199" s="330"/>
      <c r="P199" s="330"/>
      <c r="Q199" s="330"/>
      <c r="R199" s="320"/>
      <c r="S199" s="320"/>
      <c r="T199" s="320"/>
      <c r="U199" s="321"/>
      <c r="V199" s="329">
        <f t="shared" si="40"/>
        <v>0</v>
      </c>
      <c r="W199" s="323">
        <f t="shared" si="41"/>
        <v>0</v>
      </c>
      <c r="X199" s="323">
        <f t="shared" si="42"/>
        <v>0</v>
      </c>
      <c r="Y199" s="324">
        <f t="shared" si="43"/>
        <v>0</v>
      </c>
      <c r="Z199" s="1324"/>
      <c r="AA199" s="1309"/>
      <c r="AB199" s="1309"/>
      <c r="AC199" s="1309"/>
      <c r="AD199" s="1309"/>
      <c r="AE199" s="1309"/>
      <c r="AF199" s="1309"/>
      <c r="AG199" s="1309"/>
      <c r="AH199" s="1312"/>
      <c r="AI199" s="1315"/>
      <c r="AJ199" s="1312"/>
    </row>
    <row r="200" spans="1:36" ht="18.75" x14ac:dyDescent="0.25">
      <c r="A200" s="1327"/>
      <c r="B200" s="1330"/>
      <c r="C200" s="1357"/>
      <c r="D200" s="1336"/>
      <c r="E200" s="326"/>
      <c r="F200" s="326"/>
      <c r="G200" s="326"/>
      <c r="H200" s="326"/>
      <c r="I200" s="326"/>
      <c r="J200" s="326"/>
      <c r="K200" s="326"/>
      <c r="L200" s="326"/>
      <c r="M200" s="326"/>
      <c r="N200" s="326"/>
      <c r="O200" s="326"/>
      <c r="P200" s="326"/>
      <c r="Q200" s="326"/>
      <c r="R200" s="327"/>
      <c r="S200" s="327"/>
      <c r="T200" s="327"/>
      <c r="U200" s="328"/>
      <c r="V200" s="329">
        <f t="shared" si="40"/>
        <v>0</v>
      </c>
      <c r="W200" s="323">
        <f t="shared" si="41"/>
        <v>0</v>
      </c>
      <c r="X200" s="323">
        <f t="shared" si="42"/>
        <v>0</v>
      </c>
      <c r="Y200" s="324">
        <f t="shared" si="43"/>
        <v>0</v>
      </c>
      <c r="Z200" s="1324"/>
      <c r="AA200" s="1309"/>
      <c r="AB200" s="1309"/>
      <c r="AC200" s="1309"/>
      <c r="AD200" s="1309"/>
      <c r="AE200" s="1309"/>
      <c r="AF200" s="1309"/>
      <c r="AG200" s="1309"/>
      <c r="AH200" s="1312"/>
      <c r="AI200" s="1315"/>
      <c r="AJ200" s="1312"/>
    </row>
    <row r="201" spans="1:36" ht="18.75" x14ac:dyDescent="0.25">
      <c r="A201" s="1327"/>
      <c r="B201" s="1330"/>
      <c r="C201" s="1357"/>
      <c r="D201" s="1336"/>
      <c r="E201" s="330"/>
      <c r="F201" s="330"/>
      <c r="G201" s="330"/>
      <c r="H201" s="330"/>
      <c r="I201" s="330"/>
      <c r="J201" s="330"/>
      <c r="K201" s="330"/>
      <c r="L201" s="330"/>
      <c r="M201" s="330"/>
      <c r="N201" s="330"/>
      <c r="O201" s="330"/>
      <c r="P201" s="330"/>
      <c r="Q201" s="330"/>
      <c r="R201" s="320"/>
      <c r="S201" s="320"/>
      <c r="T201" s="320"/>
      <c r="U201" s="321"/>
      <c r="V201" s="329">
        <f t="shared" si="40"/>
        <v>0</v>
      </c>
      <c r="W201" s="323">
        <f t="shared" si="41"/>
        <v>0</v>
      </c>
      <c r="X201" s="323">
        <f t="shared" si="42"/>
        <v>0</v>
      </c>
      <c r="Y201" s="324">
        <f t="shared" si="43"/>
        <v>0</v>
      </c>
      <c r="Z201" s="1324"/>
      <c r="AA201" s="1309"/>
      <c r="AB201" s="1309"/>
      <c r="AC201" s="1309"/>
      <c r="AD201" s="1309"/>
      <c r="AE201" s="1309"/>
      <c r="AF201" s="1309"/>
      <c r="AG201" s="1309"/>
      <c r="AH201" s="1312"/>
      <c r="AI201" s="1315"/>
      <c r="AJ201" s="1312"/>
    </row>
    <row r="202" spans="1:36" ht="18.75" x14ac:dyDescent="0.25">
      <c r="A202" s="1327"/>
      <c r="B202" s="1330"/>
      <c r="C202" s="1357"/>
      <c r="D202" s="1336"/>
      <c r="E202" s="326"/>
      <c r="F202" s="326"/>
      <c r="G202" s="326"/>
      <c r="H202" s="326"/>
      <c r="I202" s="326"/>
      <c r="J202" s="326"/>
      <c r="K202" s="326"/>
      <c r="L202" s="326"/>
      <c r="M202" s="326"/>
      <c r="N202" s="326"/>
      <c r="O202" s="326"/>
      <c r="P202" s="326"/>
      <c r="Q202" s="326"/>
      <c r="R202" s="327"/>
      <c r="S202" s="327"/>
      <c r="T202" s="327"/>
      <c r="U202" s="328"/>
      <c r="V202" s="329">
        <f t="shared" si="40"/>
        <v>0</v>
      </c>
      <c r="W202" s="323">
        <f t="shared" si="41"/>
        <v>0</v>
      </c>
      <c r="X202" s="323">
        <f t="shared" si="42"/>
        <v>0</v>
      </c>
      <c r="Y202" s="324">
        <f t="shared" si="43"/>
        <v>0</v>
      </c>
      <c r="Z202" s="1324"/>
      <c r="AA202" s="1309"/>
      <c r="AB202" s="1309"/>
      <c r="AC202" s="1309"/>
      <c r="AD202" s="1309"/>
      <c r="AE202" s="1309"/>
      <c r="AF202" s="1309"/>
      <c r="AG202" s="1309"/>
      <c r="AH202" s="1312"/>
      <c r="AI202" s="1315"/>
      <c r="AJ202" s="1312"/>
    </row>
    <row r="203" spans="1:36" ht="18.75" x14ac:dyDescent="0.25">
      <c r="A203" s="1327"/>
      <c r="B203" s="1330"/>
      <c r="C203" s="1357"/>
      <c r="D203" s="1336"/>
      <c r="E203" s="330"/>
      <c r="F203" s="330"/>
      <c r="G203" s="330"/>
      <c r="H203" s="330"/>
      <c r="I203" s="330"/>
      <c r="J203" s="330"/>
      <c r="K203" s="330"/>
      <c r="L203" s="330"/>
      <c r="M203" s="330"/>
      <c r="N203" s="330"/>
      <c r="O203" s="330"/>
      <c r="P203" s="330"/>
      <c r="Q203" s="330"/>
      <c r="R203" s="320"/>
      <c r="S203" s="320"/>
      <c r="T203" s="320"/>
      <c r="U203" s="321"/>
      <c r="V203" s="329">
        <f t="shared" si="40"/>
        <v>0</v>
      </c>
      <c r="W203" s="323">
        <f t="shared" si="41"/>
        <v>0</v>
      </c>
      <c r="X203" s="323">
        <f t="shared" si="42"/>
        <v>0</v>
      </c>
      <c r="Y203" s="324">
        <f t="shared" si="43"/>
        <v>0</v>
      </c>
      <c r="Z203" s="1324"/>
      <c r="AA203" s="1309"/>
      <c r="AB203" s="1309"/>
      <c r="AC203" s="1309"/>
      <c r="AD203" s="1309"/>
      <c r="AE203" s="1309"/>
      <c r="AF203" s="1309"/>
      <c r="AG203" s="1309"/>
      <c r="AH203" s="1312"/>
      <c r="AI203" s="1315"/>
      <c r="AJ203" s="1312"/>
    </row>
    <row r="204" spans="1:36" ht="18.75" x14ac:dyDescent="0.25">
      <c r="A204" s="1327"/>
      <c r="B204" s="1330"/>
      <c r="C204" s="1357"/>
      <c r="D204" s="1336"/>
      <c r="E204" s="326"/>
      <c r="F204" s="326"/>
      <c r="G204" s="326"/>
      <c r="H204" s="326"/>
      <c r="I204" s="326"/>
      <c r="J204" s="326"/>
      <c r="K204" s="326"/>
      <c r="L204" s="326"/>
      <c r="M204" s="326"/>
      <c r="N204" s="326"/>
      <c r="O204" s="326"/>
      <c r="P204" s="326"/>
      <c r="Q204" s="326"/>
      <c r="R204" s="327"/>
      <c r="S204" s="327"/>
      <c r="T204" s="327"/>
      <c r="U204" s="328"/>
      <c r="V204" s="329">
        <f t="shared" si="40"/>
        <v>0</v>
      </c>
      <c r="W204" s="323">
        <f t="shared" si="41"/>
        <v>0</v>
      </c>
      <c r="X204" s="323">
        <f t="shared" si="42"/>
        <v>0</v>
      </c>
      <c r="Y204" s="324">
        <f t="shared" si="43"/>
        <v>0</v>
      </c>
      <c r="Z204" s="1324"/>
      <c r="AA204" s="1309"/>
      <c r="AB204" s="1309"/>
      <c r="AC204" s="1309"/>
      <c r="AD204" s="1309"/>
      <c r="AE204" s="1309"/>
      <c r="AF204" s="1309"/>
      <c r="AG204" s="1309"/>
      <c r="AH204" s="1312"/>
      <c r="AI204" s="1315"/>
      <c r="AJ204" s="1312"/>
    </row>
    <row r="205" spans="1:36" ht="18.75" x14ac:dyDescent="0.25">
      <c r="A205" s="1327"/>
      <c r="B205" s="1330"/>
      <c r="C205" s="1357"/>
      <c r="D205" s="1336"/>
      <c r="E205" s="330"/>
      <c r="F205" s="330"/>
      <c r="G205" s="330"/>
      <c r="H205" s="330"/>
      <c r="I205" s="330"/>
      <c r="J205" s="330"/>
      <c r="K205" s="330"/>
      <c r="L205" s="330"/>
      <c r="M205" s="330"/>
      <c r="N205" s="330"/>
      <c r="O205" s="330"/>
      <c r="P205" s="330"/>
      <c r="Q205" s="330"/>
      <c r="R205" s="320"/>
      <c r="S205" s="320"/>
      <c r="T205" s="320"/>
      <c r="U205" s="321"/>
      <c r="V205" s="329">
        <f t="shared" si="40"/>
        <v>0</v>
      </c>
      <c r="W205" s="323">
        <f t="shared" si="41"/>
        <v>0</v>
      </c>
      <c r="X205" s="323">
        <f t="shared" si="42"/>
        <v>0</v>
      </c>
      <c r="Y205" s="324">
        <f t="shared" si="43"/>
        <v>0</v>
      </c>
      <c r="Z205" s="1324"/>
      <c r="AA205" s="1309"/>
      <c r="AB205" s="1309"/>
      <c r="AC205" s="1309"/>
      <c r="AD205" s="1309"/>
      <c r="AE205" s="1309"/>
      <c r="AF205" s="1309"/>
      <c r="AG205" s="1309"/>
      <c r="AH205" s="1312"/>
      <c r="AI205" s="1315"/>
      <c r="AJ205" s="1312"/>
    </row>
    <row r="206" spans="1:36" ht="18.75" x14ac:dyDescent="0.25">
      <c r="A206" s="1327"/>
      <c r="B206" s="1330"/>
      <c r="C206" s="1357"/>
      <c r="D206" s="1336"/>
      <c r="E206" s="326"/>
      <c r="F206" s="326"/>
      <c r="G206" s="326"/>
      <c r="H206" s="326"/>
      <c r="I206" s="326"/>
      <c r="J206" s="326"/>
      <c r="K206" s="326"/>
      <c r="L206" s="326"/>
      <c r="M206" s="326"/>
      <c r="N206" s="326"/>
      <c r="O206" s="326"/>
      <c r="P206" s="326"/>
      <c r="Q206" s="326"/>
      <c r="R206" s="327"/>
      <c r="S206" s="327"/>
      <c r="T206" s="327"/>
      <c r="U206" s="328"/>
      <c r="V206" s="329">
        <f t="shared" si="40"/>
        <v>0</v>
      </c>
      <c r="W206" s="323">
        <f t="shared" si="41"/>
        <v>0</v>
      </c>
      <c r="X206" s="323">
        <f t="shared" si="42"/>
        <v>0</v>
      </c>
      <c r="Y206" s="324">
        <f t="shared" si="43"/>
        <v>0</v>
      </c>
      <c r="Z206" s="1324"/>
      <c r="AA206" s="1309"/>
      <c r="AB206" s="1309"/>
      <c r="AC206" s="1309"/>
      <c r="AD206" s="1309"/>
      <c r="AE206" s="1309"/>
      <c r="AF206" s="1309"/>
      <c r="AG206" s="1309"/>
      <c r="AH206" s="1312"/>
      <c r="AI206" s="1315"/>
      <c r="AJ206" s="1312"/>
    </row>
    <row r="207" spans="1:36" ht="18.75" x14ac:dyDescent="0.25">
      <c r="A207" s="1327"/>
      <c r="B207" s="1330"/>
      <c r="C207" s="1357"/>
      <c r="D207" s="1336"/>
      <c r="E207" s="330"/>
      <c r="F207" s="330"/>
      <c r="G207" s="330"/>
      <c r="H207" s="330"/>
      <c r="I207" s="330"/>
      <c r="J207" s="330"/>
      <c r="K207" s="330"/>
      <c r="L207" s="330"/>
      <c r="M207" s="330"/>
      <c r="N207" s="330"/>
      <c r="O207" s="330"/>
      <c r="P207" s="330"/>
      <c r="Q207" s="330"/>
      <c r="R207" s="320"/>
      <c r="S207" s="320"/>
      <c r="T207" s="320"/>
      <c r="U207" s="321"/>
      <c r="V207" s="329">
        <f t="shared" si="40"/>
        <v>0</v>
      </c>
      <c r="W207" s="323">
        <f t="shared" si="41"/>
        <v>0</v>
      </c>
      <c r="X207" s="323">
        <f t="shared" si="42"/>
        <v>0</v>
      </c>
      <c r="Y207" s="324">
        <f t="shared" si="43"/>
        <v>0</v>
      </c>
      <c r="Z207" s="1324"/>
      <c r="AA207" s="1309"/>
      <c r="AB207" s="1309"/>
      <c r="AC207" s="1309"/>
      <c r="AD207" s="1309"/>
      <c r="AE207" s="1309"/>
      <c r="AF207" s="1309"/>
      <c r="AG207" s="1309"/>
      <c r="AH207" s="1312"/>
      <c r="AI207" s="1315"/>
      <c r="AJ207" s="1312"/>
    </row>
    <row r="208" spans="1:36" ht="18.75" x14ac:dyDescent="0.25">
      <c r="A208" s="1327"/>
      <c r="B208" s="1330"/>
      <c r="C208" s="1357"/>
      <c r="D208" s="1336"/>
      <c r="E208" s="326"/>
      <c r="F208" s="326"/>
      <c r="G208" s="326"/>
      <c r="H208" s="326"/>
      <c r="I208" s="326"/>
      <c r="J208" s="326"/>
      <c r="K208" s="326"/>
      <c r="L208" s="326"/>
      <c r="M208" s="326"/>
      <c r="N208" s="326"/>
      <c r="O208" s="326"/>
      <c r="P208" s="326"/>
      <c r="Q208" s="326"/>
      <c r="R208" s="327"/>
      <c r="S208" s="327"/>
      <c r="T208" s="327"/>
      <c r="U208" s="328"/>
      <c r="V208" s="329">
        <f t="shared" si="40"/>
        <v>0</v>
      </c>
      <c r="W208" s="323">
        <f t="shared" si="41"/>
        <v>0</v>
      </c>
      <c r="X208" s="323">
        <f t="shared" si="42"/>
        <v>0</v>
      </c>
      <c r="Y208" s="324">
        <f t="shared" si="43"/>
        <v>0</v>
      </c>
      <c r="Z208" s="1324"/>
      <c r="AA208" s="1309"/>
      <c r="AB208" s="1309"/>
      <c r="AC208" s="1309"/>
      <c r="AD208" s="1309"/>
      <c r="AE208" s="1309"/>
      <c r="AF208" s="1309"/>
      <c r="AG208" s="1309"/>
      <c r="AH208" s="1312"/>
      <c r="AI208" s="1315"/>
      <c r="AJ208" s="1312"/>
    </row>
    <row r="209" spans="1:36" ht="19.5" thickBot="1" x14ac:dyDescent="0.3">
      <c r="A209" s="1328"/>
      <c r="B209" s="1331"/>
      <c r="C209" s="1358"/>
      <c r="D209" s="1337"/>
      <c r="E209" s="333"/>
      <c r="F209" s="333"/>
      <c r="G209" s="333"/>
      <c r="H209" s="333"/>
      <c r="I209" s="333"/>
      <c r="J209" s="333"/>
      <c r="K209" s="333"/>
      <c r="L209" s="333"/>
      <c r="M209" s="333"/>
      <c r="N209" s="333"/>
      <c r="O209" s="333"/>
      <c r="P209" s="333"/>
      <c r="Q209" s="333"/>
      <c r="R209" s="334"/>
      <c r="S209" s="334"/>
      <c r="T209" s="334"/>
      <c r="U209" s="335"/>
      <c r="V209" s="336">
        <f t="shared" si="40"/>
        <v>0</v>
      </c>
      <c r="W209" s="337">
        <f t="shared" si="41"/>
        <v>0</v>
      </c>
      <c r="X209" s="337">
        <f t="shared" si="42"/>
        <v>0</v>
      </c>
      <c r="Y209" s="338">
        <f t="shared" si="43"/>
        <v>0</v>
      </c>
      <c r="Z209" s="1325"/>
      <c r="AA209" s="1310"/>
      <c r="AB209" s="1310"/>
      <c r="AC209" s="1310"/>
      <c r="AD209" s="1310"/>
      <c r="AE209" s="1310"/>
      <c r="AF209" s="1310"/>
      <c r="AG209" s="1310"/>
      <c r="AH209" s="1313"/>
      <c r="AI209" s="1316"/>
      <c r="AJ209" s="1313"/>
    </row>
    <row r="210" spans="1:36" ht="18.75" x14ac:dyDescent="0.25">
      <c r="A210" s="1326">
        <v>10</v>
      </c>
      <c r="B210" s="1329" t="s">
        <v>102</v>
      </c>
      <c r="C210" s="1354" t="s">
        <v>87</v>
      </c>
      <c r="D210" s="1335">
        <f>160*0.9</f>
        <v>144</v>
      </c>
      <c r="E210" s="339"/>
      <c r="F210" s="296"/>
      <c r="G210" s="296"/>
      <c r="H210" s="296"/>
      <c r="I210" s="296"/>
      <c r="J210" s="296"/>
      <c r="K210" s="296"/>
      <c r="L210" s="296"/>
      <c r="M210" s="296"/>
      <c r="N210" s="296"/>
      <c r="O210" s="296"/>
      <c r="P210" s="296"/>
      <c r="Q210" s="296"/>
      <c r="R210" s="314"/>
      <c r="S210" s="314"/>
      <c r="T210" s="314"/>
      <c r="U210" s="315"/>
      <c r="V210" s="316">
        <f t="shared" si="40"/>
        <v>0</v>
      </c>
      <c r="W210" s="340">
        <f t="shared" si="41"/>
        <v>0</v>
      </c>
      <c r="X210" s="340">
        <f t="shared" si="42"/>
        <v>0</v>
      </c>
      <c r="Y210" s="341">
        <f t="shared" si="43"/>
        <v>0</v>
      </c>
      <c r="Z210" s="1323">
        <f t="shared" ref="Z210:AC210" si="52">SUM(V210:V229)</f>
        <v>41.9</v>
      </c>
      <c r="AA210" s="1308">
        <f t="shared" si="52"/>
        <v>12.333333333333334</v>
      </c>
      <c r="AB210" s="1308">
        <f t="shared" si="52"/>
        <v>14.800000000000002</v>
      </c>
      <c r="AC210" s="1308">
        <f t="shared" si="52"/>
        <v>0.7</v>
      </c>
      <c r="AD210" s="1308">
        <f t="shared" ref="AD210:AG290" si="53">Z210*0.38*0.9*SQRT(3)</f>
        <v>24.819941662300494</v>
      </c>
      <c r="AE210" s="1308">
        <f t="shared" si="53"/>
        <v>7.3057903063255241</v>
      </c>
      <c r="AF210" s="1308">
        <f t="shared" si="53"/>
        <v>8.766948367590631</v>
      </c>
      <c r="AG210" s="1308">
        <f t="shared" si="53"/>
        <v>0.41465296333198914</v>
      </c>
      <c r="AH210" s="1311">
        <f>MAX(Z210:AC229)</f>
        <v>41.9</v>
      </c>
      <c r="AI210" s="1314">
        <f t="shared" ref="AI210" si="54">AH210*0.38*0.9*SQRT(3)</f>
        <v>24.819941662300494</v>
      </c>
      <c r="AJ210" s="1311">
        <f t="shared" ref="AJ210" si="55">D210-AI210</f>
        <v>119.18005833769951</v>
      </c>
    </row>
    <row r="211" spans="1:36" ht="18.75" x14ac:dyDescent="0.25">
      <c r="A211" s="1327"/>
      <c r="B211" s="1330"/>
      <c r="C211" s="1357"/>
      <c r="D211" s="1336"/>
      <c r="E211" s="273" t="s">
        <v>785</v>
      </c>
      <c r="F211" s="470">
        <v>25.9</v>
      </c>
      <c r="G211" s="470">
        <v>66.8</v>
      </c>
      <c r="H211" s="470">
        <v>33</v>
      </c>
      <c r="I211" s="470">
        <v>15.2</v>
      </c>
      <c r="J211" s="470">
        <v>9.6999999999999993</v>
      </c>
      <c r="K211" s="470">
        <v>12.1</v>
      </c>
      <c r="L211" s="273">
        <v>25.2</v>
      </c>
      <c r="M211" s="273">
        <v>9.4</v>
      </c>
      <c r="N211" s="273">
        <v>9.8000000000000007</v>
      </c>
      <c r="O211" s="273">
        <v>0</v>
      </c>
      <c r="P211" s="273">
        <v>0.7</v>
      </c>
      <c r="Q211" s="273">
        <v>0</v>
      </c>
      <c r="R211" s="320">
        <v>231</v>
      </c>
      <c r="S211" s="320">
        <v>231</v>
      </c>
      <c r="T211" s="320">
        <v>227</v>
      </c>
      <c r="U211" s="321">
        <v>227</v>
      </c>
      <c r="V211" s="329">
        <f t="shared" si="40"/>
        <v>41.9</v>
      </c>
      <c r="W211" s="323">
        <f t="shared" si="41"/>
        <v>12.333333333333334</v>
      </c>
      <c r="X211" s="323">
        <f t="shared" si="42"/>
        <v>14.800000000000002</v>
      </c>
      <c r="Y211" s="324">
        <f t="shared" si="43"/>
        <v>0.7</v>
      </c>
      <c r="Z211" s="1324"/>
      <c r="AA211" s="1309"/>
      <c r="AB211" s="1309"/>
      <c r="AC211" s="1309"/>
      <c r="AD211" s="1309"/>
      <c r="AE211" s="1309"/>
      <c r="AF211" s="1309"/>
      <c r="AG211" s="1309"/>
      <c r="AH211" s="1312"/>
      <c r="AI211" s="1315"/>
      <c r="AJ211" s="1312"/>
    </row>
    <row r="212" spans="1:36" ht="18.75" x14ac:dyDescent="0.25">
      <c r="A212" s="1327"/>
      <c r="B212" s="1330"/>
      <c r="C212" s="1357"/>
      <c r="D212" s="1336"/>
      <c r="E212" s="326"/>
      <c r="F212" s="491"/>
      <c r="G212" s="491"/>
      <c r="H212" s="491"/>
      <c r="I212" s="491"/>
      <c r="J212" s="491"/>
      <c r="K212" s="491"/>
      <c r="L212" s="326"/>
      <c r="M212" s="326"/>
      <c r="N212" s="326"/>
      <c r="O212" s="326"/>
      <c r="P212" s="326"/>
      <c r="Q212" s="326"/>
      <c r="R212" s="327"/>
      <c r="S212" s="327"/>
      <c r="T212" s="327"/>
      <c r="U212" s="328"/>
      <c r="V212" s="329">
        <f t="shared" si="40"/>
        <v>0</v>
      </c>
      <c r="W212" s="323">
        <f t="shared" si="41"/>
        <v>0</v>
      </c>
      <c r="X212" s="323">
        <f t="shared" si="42"/>
        <v>0</v>
      </c>
      <c r="Y212" s="324">
        <f t="shared" si="43"/>
        <v>0</v>
      </c>
      <c r="Z212" s="1324"/>
      <c r="AA212" s="1309"/>
      <c r="AB212" s="1309"/>
      <c r="AC212" s="1309"/>
      <c r="AD212" s="1309"/>
      <c r="AE212" s="1309"/>
      <c r="AF212" s="1309"/>
      <c r="AG212" s="1309"/>
      <c r="AH212" s="1312"/>
      <c r="AI212" s="1315"/>
      <c r="AJ212" s="1312"/>
    </row>
    <row r="213" spans="1:36" ht="18.75" x14ac:dyDescent="0.25">
      <c r="A213" s="1327"/>
      <c r="B213" s="1330"/>
      <c r="C213" s="1357"/>
      <c r="D213" s="1336"/>
      <c r="E213" s="273" t="s">
        <v>786</v>
      </c>
      <c r="F213" s="490">
        <v>0</v>
      </c>
      <c r="G213" s="490">
        <v>0</v>
      </c>
      <c r="H213" s="490">
        <v>0</v>
      </c>
      <c r="I213" s="490">
        <v>0</v>
      </c>
      <c r="J213" s="490">
        <v>0</v>
      </c>
      <c r="K213" s="490">
        <v>0</v>
      </c>
      <c r="L213" s="330">
        <v>0</v>
      </c>
      <c r="M213" s="330">
        <v>0</v>
      </c>
      <c r="N213" s="330">
        <v>0</v>
      </c>
      <c r="O213" s="330">
        <v>0</v>
      </c>
      <c r="P213" s="330">
        <v>0</v>
      </c>
      <c r="Q213" s="330">
        <v>0</v>
      </c>
      <c r="R213" s="320">
        <v>231</v>
      </c>
      <c r="S213" s="320">
        <v>231</v>
      </c>
      <c r="T213" s="320">
        <v>231</v>
      </c>
      <c r="U213" s="321">
        <v>231</v>
      </c>
      <c r="V213" s="329">
        <f t="shared" si="40"/>
        <v>0</v>
      </c>
      <c r="W213" s="323">
        <f t="shared" si="41"/>
        <v>0</v>
      </c>
      <c r="X213" s="323">
        <f t="shared" si="42"/>
        <v>0</v>
      </c>
      <c r="Y213" s="324">
        <f t="shared" si="43"/>
        <v>0</v>
      </c>
      <c r="Z213" s="1324"/>
      <c r="AA213" s="1309"/>
      <c r="AB213" s="1309"/>
      <c r="AC213" s="1309"/>
      <c r="AD213" s="1309"/>
      <c r="AE213" s="1309"/>
      <c r="AF213" s="1309"/>
      <c r="AG213" s="1309"/>
      <c r="AH213" s="1312"/>
      <c r="AI213" s="1315"/>
      <c r="AJ213" s="1312"/>
    </row>
    <row r="214" spans="1:36" ht="18.75" x14ac:dyDescent="0.25">
      <c r="A214" s="1327"/>
      <c r="B214" s="1330"/>
      <c r="C214" s="1357"/>
      <c r="D214" s="1336"/>
      <c r="E214" s="326"/>
      <c r="F214" s="326"/>
      <c r="G214" s="326"/>
      <c r="H214" s="326"/>
      <c r="I214" s="326"/>
      <c r="J214" s="326"/>
      <c r="K214" s="326"/>
      <c r="L214" s="326"/>
      <c r="M214" s="326"/>
      <c r="N214" s="326"/>
      <c r="O214" s="326"/>
      <c r="P214" s="326"/>
      <c r="Q214" s="326"/>
      <c r="R214" s="327"/>
      <c r="S214" s="327"/>
      <c r="T214" s="327"/>
      <c r="U214" s="328"/>
      <c r="V214" s="329">
        <f t="shared" si="40"/>
        <v>0</v>
      </c>
      <c r="W214" s="323">
        <f t="shared" si="41"/>
        <v>0</v>
      </c>
      <c r="X214" s="323">
        <f t="shared" si="42"/>
        <v>0</v>
      </c>
      <c r="Y214" s="324">
        <f t="shared" si="43"/>
        <v>0</v>
      </c>
      <c r="Z214" s="1324"/>
      <c r="AA214" s="1309"/>
      <c r="AB214" s="1309"/>
      <c r="AC214" s="1309"/>
      <c r="AD214" s="1309"/>
      <c r="AE214" s="1309"/>
      <c r="AF214" s="1309"/>
      <c r="AG214" s="1309"/>
      <c r="AH214" s="1312"/>
      <c r="AI214" s="1315"/>
      <c r="AJ214" s="1312"/>
    </row>
    <row r="215" spans="1:36" ht="18.75" x14ac:dyDescent="0.25">
      <c r="A215" s="1327"/>
      <c r="B215" s="1330"/>
      <c r="C215" s="1357"/>
      <c r="D215" s="1336"/>
      <c r="E215" s="330"/>
      <c r="F215" s="330"/>
      <c r="G215" s="330"/>
      <c r="H215" s="330"/>
      <c r="I215" s="330"/>
      <c r="J215" s="330"/>
      <c r="K215" s="330"/>
      <c r="L215" s="330"/>
      <c r="M215" s="330"/>
      <c r="N215" s="330"/>
      <c r="O215" s="330"/>
      <c r="P215" s="330"/>
      <c r="Q215" s="330"/>
      <c r="R215" s="320"/>
      <c r="S215" s="320"/>
      <c r="T215" s="320"/>
      <c r="U215" s="321"/>
      <c r="V215" s="329">
        <f t="shared" si="40"/>
        <v>0</v>
      </c>
      <c r="W215" s="323">
        <f t="shared" si="41"/>
        <v>0</v>
      </c>
      <c r="X215" s="323">
        <f t="shared" si="42"/>
        <v>0</v>
      </c>
      <c r="Y215" s="324">
        <f t="shared" si="43"/>
        <v>0</v>
      </c>
      <c r="Z215" s="1324"/>
      <c r="AA215" s="1309"/>
      <c r="AB215" s="1309"/>
      <c r="AC215" s="1309"/>
      <c r="AD215" s="1309"/>
      <c r="AE215" s="1309"/>
      <c r="AF215" s="1309"/>
      <c r="AG215" s="1309"/>
      <c r="AH215" s="1312"/>
      <c r="AI215" s="1315"/>
      <c r="AJ215" s="1312"/>
    </row>
    <row r="216" spans="1:36" ht="18.75" x14ac:dyDescent="0.25">
      <c r="A216" s="1327"/>
      <c r="B216" s="1330"/>
      <c r="C216" s="1357"/>
      <c r="D216" s="1336"/>
      <c r="E216" s="326"/>
      <c r="F216" s="326"/>
      <c r="G216" s="326"/>
      <c r="H216" s="326"/>
      <c r="I216" s="326"/>
      <c r="J216" s="326"/>
      <c r="K216" s="326"/>
      <c r="L216" s="326"/>
      <c r="M216" s="326"/>
      <c r="N216" s="326"/>
      <c r="O216" s="326"/>
      <c r="P216" s="326"/>
      <c r="Q216" s="326"/>
      <c r="R216" s="327"/>
      <c r="S216" s="327"/>
      <c r="T216" s="327"/>
      <c r="U216" s="328"/>
      <c r="V216" s="329">
        <f t="shared" si="40"/>
        <v>0</v>
      </c>
      <c r="W216" s="323">
        <f t="shared" si="41"/>
        <v>0</v>
      </c>
      <c r="X216" s="323">
        <f t="shared" si="42"/>
        <v>0</v>
      </c>
      <c r="Y216" s="324">
        <f t="shared" si="43"/>
        <v>0</v>
      </c>
      <c r="Z216" s="1324"/>
      <c r="AA216" s="1309"/>
      <c r="AB216" s="1309"/>
      <c r="AC216" s="1309"/>
      <c r="AD216" s="1309"/>
      <c r="AE216" s="1309"/>
      <c r="AF216" s="1309"/>
      <c r="AG216" s="1309"/>
      <c r="AH216" s="1312"/>
      <c r="AI216" s="1315"/>
      <c r="AJ216" s="1312"/>
    </row>
    <row r="217" spans="1:36" ht="18.75" x14ac:dyDescent="0.25">
      <c r="A217" s="1327"/>
      <c r="B217" s="1330"/>
      <c r="C217" s="1357"/>
      <c r="D217" s="1336"/>
      <c r="E217" s="330"/>
      <c r="F217" s="330"/>
      <c r="G217" s="330"/>
      <c r="H217" s="330"/>
      <c r="I217" s="330"/>
      <c r="J217" s="330"/>
      <c r="K217" s="330"/>
      <c r="L217" s="330"/>
      <c r="M217" s="330"/>
      <c r="N217" s="330"/>
      <c r="O217" s="330"/>
      <c r="P217" s="330"/>
      <c r="Q217" s="330"/>
      <c r="R217" s="320"/>
      <c r="S217" s="320"/>
      <c r="T217" s="320"/>
      <c r="U217" s="321"/>
      <c r="V217" s="329">
        <f t="shared" si="40"/>
        <v>0</v>
      </c>
      <c r="W217" s="323">
        <f t="shared" si="41"/>
        <v>0</v>
      </c>
      <c r="X217" s="323">
        <f t="shared" si="42"/>
        <v>0</v>
      </c>
      <c r="Y217" s="324">
        <f t="shared" si="43"/>
        <v>0</v>
      </c>
      <c r="Z217" s="1324"/>
      <c r="AA217" s="1309"/>
      <c r="AB217" s="1309"/>
      <c r="AC217" s="1309"/>
      <c r="AD217" s="1309"/>
      <c r="AE217" s="1309"/>
      <c r="AF217" s="1309"/>
      <c r="AG217" s="1309"/>
      <c r="AH217" s="1312"/>
      <c r="AI217" s="1315"/>
      <c r="AJ217" s="1312"/>
    </row>
    <row r="218" spans="1:36" ht="18.75" x14ac:dyDescent="0.25">
      <c r="A218" s="1327"/>
      <c r="B218" s="1330"/>
      <c r="C218" s="1357"/>
      <c r="D218" s="1336"/>
      <c r="E218" s="326"/>
      <c r="F218" s="326"/>
      <c r="G218" s="326"/>
      <c r="H218" s="326"/>
      <c r="I218" s="326"/>
      <c r="J218" s="326"/>
      <c r="K218" s="326"/>
      <c r="L218" s="326"/>
      <c r="M218" s="326"/>
      <c r="N218" s="326"/>
      <c r="O218" s="326"/>
      <c r="P218" s="326"/>
      <c r="Q218" s="326"/>
      <c r="R218" s="327"/>
      <c r="S218" s="327"/>
      <c r="T218" s="327"/>
      <c r="U218" s="328"/>
      <c r="V218" s="329">
        <f t="shared" si="40"/>
        <v>0</v>
      </c>
      <c r="W218" s="323">
        <f t="shared" si="41"/>
        <v>0</v>
      </c>
      <c r="X218" s="323">
        <f t="shared" si="42"/>
        <v>0</v>
      </c>
      <c r="Y218" s="324">
        <f t="shared" si="43"/>
        <v>0</v>
      </c>
      <c r="Z218" s="1324"/>
      <c r="AA218" s="1309"/>
      <c r="AB218" s="1309"/>
      <c r="AC218" s="1309"/>
      <c r="AD218" s="1309"/>
      <c r="AE218" s="1309"/>
      <c r="AF218" s="1309"/>
      <c r="AG218" s="1309"/>
      <c r="AH218" s="1312"/>
      <c r="AI218" s="1315"/>
      <c r="AJ218" s="1312"/>
    </row>
    <row r="219" spans="1:36" ht="18.75" x14ac:dyDescent="0.25">
      <c r="A219" s="1327"/>
      <c r="B219" s="1330"/>
      <c r="C219" s="1357"/>
      <c r="D219" s="1336"/>
      <c r="E219" s="330"/>
      <c r="F219" s="330"/>
      <c r="G219" s="330"/>
      <c r="H219" s="330"/>
      <c r="I219" s="330"/>
      <c r="J219" s="330"/>
      <c r="K219" s="330"/>
      <c r="L219" s="330"/>
      <c r="M219" s="330"/>
      <c r="N219" s="330"/>
      <c r="O219" s="330"/>
      <c r="P219" s="330"/>
      <c r="Q219" s="330"/>
      <c r="R219" s="320"/>
      <c r="S219" s="320"/>
      <c r="T219" s="320"/>
      <c r="U219" s="321"/>
      <c r="V219" s="329">
        <f t="shared" si="40"/>
        <v>0</v>
      </c>
      <c r="W219" s="323">
        <f t="shared" si="41"/>
        <v>0</v>
      </c>
      <c r="X219" s="323">
        <f t="shared" si="42"/>
        <v>0</v>
      </c>
      <c r="Y219" s="324">
        <f t="shared" si="43"/>
        <v>0</v>
      </c>
      <c r="Z219" s="1324"/>
      <c r="AA219" s="1309"/>
      <c r="AB219" s="1309"/>
      <c r="AC219" s="1309"/>
      <c r="AD219" s="1309"/>
      <c r="AE219" s="1309"/>
      <c r="AF219" s="1309"/>
      <c r="AG219" s="1309"/>
      <c r="AH219" s="1312"/>
      <c r="AI219" s="1315"/>
      <c r="AJ219" s="1312"/>
    </row>
    <row r="220" spans="1:36" ht="18.75" x14ac:dyDescent="0.25">
      <c r="A220" s="1327"/>
      <c r="B220" s="1330"/>
      <c r="C220" s="1357"/>
      <c r="D220" s="1336"/>
      <c r="E220" s="326"/>
      <c r="F220" s="326"/>
      <c r="G220" s="326"/>
      <c r="H220" s="326"/>
      <c r="I220" s="326"/>
      <c r="J220" s="326"/>
      <c r="K220" s="326"/>
      <c r="L220" s="326"/>
      <c r="M220" s="326"/>
      <c r="N220" s="326"/>
      <c r="O220" s="326"/>
      <c r="P220" s="326"/>
      <c r="Q220" s="326"/>
      <c r="R220" s="327"/>
      <c r="S220" s="327"/>
      <c r="T220" s="327"/>
      <c r="U220" s="328"/>
      <c r="V220" s="329">
        <f t="shared" si="40"/>
        <v>0</v>
      </c>
      <c r="W220" s="323">
        <f t="shared" si="41"/>
        <v>0</v>
      </c>
      <c r="X220" s="323">
        <f t="shared" si="42"/>
        <v>0</v>
      </c>
      <c r="Y220" s="324">
        <f t="shared" si="43"/>
        <v>0</v>
      </c>
      <c r="Z220" s="1324"/>
      <c r="AA220" s="1309"/>
      <c r="AB220" s="1309"/>
      <c r="AC220" s="1309"/>
      <c r="AD220" s="1309"/>
      <c r="AE220" s="1309"/>
      <c r="AF220" s="1309"/>
      <c r="AG220" s="1309"/>
      <c r="AH220" s="1312"/>
      <c r="AI220" s="1315"/>
      <c r="AJ220" s="1312"/>
    </row>
    <row r="221" spans="1:36" ht="18.75" x14ac:dyDescent="0.25">
      <c r="A221" s="1327"/>
      <c r="B221" s="1330"/>
      <c r="C221" s="1357"/>
      <c r="D221" s="1336"/>
      <c r="E221" s="330"/>
      <c r="F221" s="330"/>
      <c r="G221" s="330"/>
      <c r="H221" s="330"/>
      <c r="I221" s="330"/>
      <c r="J221" s="330"/>
      <c r="K221" s="330"/>
      <c r="L221" s="330"/>
      <c r="M221" s="330"/>
      <c r="N221" s="330"/>
      <c r="O221" s="330"/>
      <c r="P221" s="330"/>
      <c r="Q221" s="330"/>
      <c r="R221" s="320"/>
      <c r="S221" s="320"/>
      <c r="T221" s="320"/>
      <c r="U221" s="321"/>
      <c r="V221" s="329">
        <f t="shared" si="40"/>
        <v>0</v>
      </c>
      <c r="W221" s="323">
        <f t="shared" si="41"/>
        <v>0</v>
      </c>
      <c r="X221" s="323">
        <f t="shared" si="42"/>
        <v>0</v>
      </c>
      <c r="Y221" s="324">
        <f t="shared" si="43"/>
        <v>0</v>
      </c>
      <c r="Z221" s="1324"/>
      <c r="AA221" s="1309"/>
      <c r="AB221" s="1309"/>
      <c r="AC221" s="1309"/>
      <c r="AD221" s="1309"/>
      <c r="AE221" s="1309"/>
      <c r="AF221" s="1309"/>
      <c r="AG221" s="1309"/>
      <c r="AH221" s="1312"/>
      <c r="AI221" s="1315"/>
      <c r="AJ221" s="1312"/>
    </row>
    <row r="222" spans="1:36" ht="18.75" x14ac:dyDescent="0.25">
      <c r="A222" s="1327"/>
      <c r="B222" s="1330"/>
      <c r="C222" s="1357"/>
      <c r="D222" s="1336"/>
      <c r="E222" s="326"/>
      <c r="F222" s="326"/>
      <c r="G222" s="326"/>
      <c r="H222" s="326"/>
      <c r="I222" s="326"/>
      <c r="J222" s="326"/>
      <c r="K222" s="326"/>
      <c r="L222" s="326"/>
      <c r="M222" s="326"/>
      <c r="N222" s="326"/>
      <c r="O222" s="326"/>
      <c r="P222" s="326"/>
      <c r="Q222" s="326"/>
      <c r="R222" s="327"/>
      <c r="S222" s="327"/>
      <c r="T222" s="327"/>
      <c r="U222" s="328"/>
      <c r="V222" s="329">
        <f t="shared" si="40"/>
        <v>0</v>
      </c>
      <c r="W222" s="323">
        <f t="shared" si="41"/>
        <v>0</v>
      </c>
      <c r="X222" s="323">
        <f t="shared" si="42"/>
        <v>0</v>
      </c>
      <c r="Y222" s="324">
        <f t="shared" si="43"/>
        <v>0</v>
      </c>
      <c r="Z222" s="1324"/>
      <c r="AA222" s="1309"/>
      <c r="AB222" s="1309"/>
      <c r="AC222" s="1309"/>
      <c r="AD222" s="1309"/>
      <c r="AE222" s="1309"/>
      <c r="AF222" s="1309"/>
      <c r="AG222" s="1309"/>
      <c r="AH222" s="1312"/>
      <c r="AI222" s="1315"/>
      <c r="AJ222" s="1312"/>
    </row>
    <row r="223" spans="1:36" ht="18.75" x14ac:dyDescent="0.25">
      <c r="A223" s="1327"/>
      <c r="B223" s="1330"/>
      <c r="C223" s="1357"/>
      <c r="D223" s="1336"/>
      <c r="E223" s="330"/>
      <c r="F223" s="330"/>
      <c r="G223" s="330"/>
      <c r="H223" s="330"/>
      <c r="I223" s="330"/>
      <c r="J223" s="330"/>
      <c r="K223" s="330"/>
      <c r="L223" s="330"/>
      <c r="M223" s="330"/>
      <c r="N223" s="330"/>
      <c r="O223" s="330"/>
      <c r="P223" s="330"/>
      <c r="Q223" s="330"/>
      <c r="R223" s="320"/>
      <c r="S223" s="320"/>
      <c r="T223" s="320"/>
      <c r="U223" s="321"/>
      <c r="V223" s="329">
        <f t="shared" ref="V223:V306" si="56">IF(AND(F223=0,G223=0,H223=0),0,IF(AND(F223=0,G223=0),H223,IF(AND(F223=0,H223=0),G223,IF(AND(G223=0,H223=0),F223,IF(F223=0,(G223+H223)/2,IF(G223=0,(F223+H223)/2,IF(H223=0,(F223+G223)/2,(F223+G223+H223)/3)))))))</f>
        <v>0</v>
      </c>
      <c r="W223" s="323">
        <f t="shared" ref="W223:W306" si="57">IF(AND(I223=0,J223=0,K223=0),0,IF(AND(I223=0,J223=0),K223,IF(AND(I223=0,K223=0),J223,IF(AND(J223=0,K223=0),I223,IF(I223=0,(J223+K223)/2,IF(J223=0,(I223+K223)/2,IF(K223=0,(I223+J223)/2,(I223+J223+K223)/3)))))))</f>
        <v>0</v>
      </c>
      <c r="X223" s="323">
        <f t="shared" ref="X223:X306" si="58">IF(AND(L223=0,M223=0,N223=0),0,IF(AND(L223=0,M223=0),N223,IF(AND(L223=0,N223=0),M223,IF(AND(M223=0,N223=0),L223,IF(L223=0,(M223+N223)/2,IF(M223=0,(L223+N223)/2,IF(N223=0,(L223+M223)/2,(L223+M223+N223)/3)))))))</f>
        <v>0</v>
      </c>
      <c r="Y223" s="324">
        <f t="shared" ref="Y223:Y306" si="59">IF(AND(O223=0,P223=0,Q223=0),0,IF(AND(O223=0,P223=0),Q223,IF(AND(O223=0,Q223=0),P223,IF(AND(P223=0,Q223=0),O223,IF(O223=0,(P223+Q223)/2,IF(P223=0,(O223+Q223)/2,IF(Q223=0,(O223+P223)/2,(O223+P223+Q223)/3)))))))</f>
        <v>0</v>
      </c>
      <c r="Z223" s="1324"/>
      <c r="AA223" s="1309"/>
      <c r="AB223" s="1309"/>
      <c r="AC223" s="1309"/>
      <c r="AD223" s="1309"/>
      <c r="AE223" s="1309"/>
      <c r="AF223" s="1309"/>
      <c r="AG223" s="1309"/>
      <c r="AH223" s="1312"/>
      <c r="AI223" s="1315"/>
      <c r="AJ223" s="1312"/>
    </row>
    <row r="224" spans="1:36" ht="18.75" x14ac:dyDescent="0.25">
      <c r="A224" s="1327"/>
      <c r="B224" s="1330"/>
      <c r="C224" s="1357"/>
      <c r="D224" s="1336"/>
      <c r="E224" s="326"/>
      <c r="F224" s="326"/>
      <c r="G224" s="326"/>
      <c r="H224" s="326"/>
      <c r="I224" s="326"/>
      <c r="J224" s="326"/>
      <c r="K224" s="326"/>
      <c r="L224" s="326"/>
      <c r="M224" s="326"/>
      <c r="N224" s="326"/>
      <c r="O224" s="326"/>
      <c r="P224" s="326"/>
      <c r="Q224" s="326"/>
      <c r="R224" s="327"/>
      <c r="S224" s="327"/>
      <c r="T224" s="327"/>
      <c r="U224" s="328"/>
      <c r="V224" s="329">
        <f t="shared" si="56"/>
        <v>0</v>
      </c>
      <c r="W224" s="323">
        <f t="shared" si="57"/>
        <v>0</v>
      </c>
      <c r="X224" s="323">
        <f t="shared" si="58"/>
        <v>0</v>
      </c>
      <c r="Y224" s="324">
        <f t="shared" si="59"/>
        <v>0</v>
      </c>
      <c r="Z224" s="1324"/>
      <c r="AA224" s="1309"/>
      <c r="AB224" s="1309"/>
      <c r="AC224" s="1309"/>
      <c r="AD224" s="1309"/>
      <c r="AE224" s="1309"/>
      <c r="AF224" s="1309"/>
      <c r="AG224" s="1309"/>
      <c r="AH224" s="1312"/>
      <c r="AI224" s="1315"/>
      <c r="AJ224" s="1312"/>
    </row>
    <row r="225" spans="1:36" ht="18.75" x14ac:dyDescent="0.25">
      <c r="A225" s="1327"/>
      <c r="B225" s="1330"/>
      <c r="C225" s="1357"/>
      <c r="D225" s="1336"/>
      <c r="E225" s="330"/>
      <c r="F225" s="330"/>
      <c r="G225" s="330"/>
      <c r="H225" s="330"/>
      <c r="I225" s="330"/>
      <c r="J225" s="330"/>
      <c r="K225" s="330"/>
      <c r="L225" s="330"/>
      <c r="M225" s="330"/>
      <c r="N225" s="330"/>
      <c r="O225" s="330"/>
      <c r="P225" s="330"/>
      <c r="Q225" s="330"/>
      <c r="R225" s="320"/>
      <c r="S225" s="320"/>
      <c r="T225" s="320"/>
      <c r="U225" s="321"/>
      <c r="V225" s="329">
        <f t="shared" si="56"/>
        <v>0</v>
      </c>
      <c r="W225" s="323">
        <f t="shared" si="57"/>
        <v>0</v>
      </c>
      <c r="X225" s="323">
        <f t="shared" si="58"/>
        <v>0</v>
      </c>
      <c r="Y225" s="324">
        <f t="shared" si="59"/>
        <v>0</v>
      </c>
      <c r="Z225" s="1324"/>
      <c r="AA225" s="1309"/>
      <c r="AB225" s="1309"/>
      <c r="AC225" s="1309"/>
      <c r="AD225" s="1309"/>
      <c r="AE225" s="1309"/>
      <c r="AF225" s="1309"/>
      <c r="AG225" s="1309"/>
      <c r="AH225" s="1312"/>
      <c r="AI225" s="1315"/>
      <c r="AJ225" s="1312"/>
    </row>
    <row r="226" spans="1:36" ht="18.75" x14ac:dyDescent="0.25">
      <c r="A226" s="1327"/>
      <c r="B226" s="1330"/>
      <c r="C226" s="1357"/>
      <c r="D226" s="1336"/>
      <c r="E226" s="326"/>
      <c r="F226" s="326"/>
      <c r="G226" s="326"/>
      <c r="H226" s="326"/>
      <c r="I226" s="326"/>
      <c r="J226" s="326"/>
      <c r="K226" s="326"/>
      <c r="L226" s="326"/>
      <c r="M226" s="326"/>
      <c r="N226" s="326"/>
      <c r="O226" s="326"/>
      <c r="P226" s="326"/>
      <c r="Q226" s="326"/>
      <c r="R226" s="327"/>
      <c r="S226" s="327"/>
      <c r="T226" s="327"/>
      <c r="U226" s="328"/>
      <c r="V226" s="329">
        <f t="shared" si="56"/>
        <v>0</v>
      </c>
      <c r="W226" s="323">
        <f t="shared" si="57"/>
        <v>0</v>
      </c>
      <c r="X226" s="323">
        <f t="shared" si="58"/>
        <v>0</v>
      </c>
      <c r="Y226" s="324">
        <f t="shared" si="59"/>
        <v>0</v>
      </c>
      <c r="Z226" s="1324"/>
      <c r="AA226" s="1309"/>
      <c r="AB226" s="1309"/>
      <c r="AC226" s="1309"/>
      <c r="AD226" s="1309"/>
      <c r="AE226" s="1309"/>
      <c r="AF226" s="1309"/>
      <c r="AG226" s="1309"/>
      <c r="AH226" s="1312"/>
      <c r="AI226" s="1315"/>
      <c r="AJ226" s="1312"/>
    </row>
    <row r="227" spans="1:36" ht="18.75" x14ac:dyDescent="0.25">
      <c r="A227" s="1327"/>
      <c r="B227" s="1330"/>
      <c r="C227" s="1357"/>
      <c r="D227" s="1336"/>
      <c r="E227" s="330"/>
      <c r="F227" s="330"/>
      <c r="G227" s="330"/>
      <c r="H227" s="330"/>
      <c r="I227" s="330"/>
      <c r="J227" s="330"/>
      <c r="K227" s="330"/>
      <c r="L227" s="330"/>
      <c r="M227" s="330"/>
      <c r="N227" s="330"/>
      <c r="O227" s="330"/>
      <c r="P227" s="330"/>
      <c r="Q227" s="330"/>
      <c r="R227" s="320"/>
      <c r="S227" s="320"/>
      <c r="T227" s="320"/>
      <c r="U227" s="321"/>
      <c r="V227" s="329">
        <f t="shared" si="56"/>
        <v>0</v>
      </c>
      <c r="W227" s="323">
        <f t="shared" si="57"/>
        <v>0</v>
      </c>
      <c r="X227" s="323">
        <f t="shared" si="58"/>
        <v>0</v>
      </c>
      <c r="Y227" s="324">
        <f t="shared" si="59"/>
        <v>0</v>
      </c>
      <c r="Z227" s="1324"/>
      <c r="AA227" s="1309"/>
      <c r="AB227" s="1309"/>
      <c r="AC227" s="1309"/>
      <c r="AD227" s="1309"/>
      <c r="AE227" s="1309"/>
      <c r="AF227" s="1309"/>
      <c r="AG227" s="1309"/>
      <c r="AH227" s="1312"/>
      <c r="AI227" s="1315"/>
      <c r="AJ227" s="1312"/>
    </row>
    <row r="228" spans="1:36" ht="18.75" x14ac:dyDescent="0.25">
      <c r="A228" s="1327"/>
      <c r="B228" s="1330"/>
      <c r="C228" s="1357"/>
      <c r="D228" s="1336"/>
      <c r="E228" s="326"/>
      <c r="F228" s="326"/>
      <c r="G228" s="326"/>
      <c r="H228" s="326"/>
      <c r="I228" s="326"/>
      <c r="J228" s="326"/>
      <c r="K228" s="326"/>
      <c r="L228" s="326"/>
      <c r="M228" s="326"/>
      <c r="N228" s="326"/>
      <c r="O228" s="326"/>
      <c r="P228" s="326"/>
      <c r="Q228" s="326"/>
      <c r="R228" s="327"/>
      <c r="S228" s="327"/>
      <c r="T228" s="327"/>
      <c r="U228" s="328"/>
      <c r="V228" s="329">
        <f t="shared" si="56"/>
        <v>0</v>
      </c>
      <c r="W228" s="323">
        <f t="shared" si="57"/>
        <v>0</v>
      </c>
      <c r="X228" s="323">
        <f t="shared" si="58"/>
        <v>0</v>
      </c>
      <c r="Y228" s="324">
        <f t="shared" si="59"/>
        <v>0</v>
      </c>
      <c r="Z228" s="1324"/>
      <c r="AA228" s="1309"/>
      <c r="AB228" s="1309"/>
      <c r="AC228" s="1309"/>
      <c r="AD228" s="1309"/>
      <c r="AE228" s="1309"/>
      <c r="AF228" s="1309"/>
      <c r="AG228" s="1309"/>
      <c r="AH228" s="1312"/>
      <c r="AI228" s="1315"/>
      <c r="AJ228" s="1312"/>
    </row>
    <row r="229" spans="1:36" ht="19.5" thickBot="1" x14ac:dyDescent="0.3">
      <c r="A229" s="1328"/>
      <c r="B229" s="1331"/>
      <c r="C229" s="1358"/>
      <c r="D229" s="1337"/>
      <c r="E229" s="333"/>
      <c r="F229" s="333"/>
      <c r="G229" s="333"/>
      <c r="H229" s="333"/>
      <c r="I229" s="333"/>
      <c r="J229" s="333"/>
      <c r="K229" s="333"/>
      <c r="L229" s="333"/>
      <c r="M229" s="333"/>
      <c r="N229" s="333"/>
      <c r="O229" s="333"/>
      <c r="P229" s="333"/>
      <c r="Q229" s="333"/>
      <c r="R229" s="334"/>
      <c r="S229" s="334"/>
      <c r="T229" s="334"/>
      <c r="U229" s="335"/>
      <c r="V229" s="336">
        <f t="shared" si="56"/>
        <v>0</v>
      </c>
      <c r="W229" s="337">
        <f t="shared" si="57"/>
        <v>0</v>
      </c>
      <c r="X229" s="337">
        <f t="shared" si="58"/>
        <v>0</v>
      </c>
      <c r="Y229" s="338">
        <f t="shared" si="59"/>
        <v>0</v>
      </c>
      <c r="Z229" s="1325"/>
      <c r="AA229" s="1310"/>
      <c r="AB229" s="1310"/>
      <c r="AC229" s="1310"/>
      <c r="AD229" s="1310"/>
      <c r="AE229" s="1310"/>
      <c r="AF229" s="1310"/>
      <c r="AG229" s="1310"/>
      <c r="AH229" s="1313"/>
      <c r="AI229" s="1316"/>
      <c r="AJ229" s="1313"/>
    </row>
    <row r="230" spans="1:36" ht="18.75" x14ac:dyDescent="0.25">
      <c r="A230" s="1326">
        <v>11</v>
      </c>
      <c r="B230" s="1329" t="s">
        <v>105</v>
      </c>
      <c r="C230" s="1354" t="s">
        <v>87</v>
      </c>
      <c r="D230" s="1335">
        <f>160*0.9</f>
        <v>144</v>
      </c>
      <c r="E230" s="339"/>
      <c r="F230" s="296"/>
      <c r="G230" s="296"/>
      <c r="H230" s="296"/>
      <c r="I230" s="296"/>
      <c r="J230" s="296"/>
      <c r="K230" s="296"/>
      <c r="L230" s="296"/>
      <c r="M230" s="296"/>
      <c r="N230" s="296"/>
      <c r="O230" s="296"/>
      <c r="P230" s="296"/>
      <c r="Q230" s="296"/>
      <c r="R230" s="314"/>
      <c r="S230" s="314"/>
      <c r="T230" s="314"/>
      <c r="U230" s="315"/>
      <c r="V230" s="316">
        <f t="shared" si="56"/>
        <v>0</v>
      </c>
      <c r="W230" s="340">
        <f t="shared" si="57"/>
        <v>0</v>
      </c>
      <c r="X230" s="340">
        <f t="shared" si="58"/>
        <v>0</v>
      </c>
      <c r="Y230" s="341">
        <f t="shared" si="59"/>
        <v>0</v>
      </c>
      <c r="Z230" s="1323">
        <f t="shared" ref="Z230:AC230" si="60">SUM(V230:V249)</f>
        <v>31.033333333333331</v>
      </c>
      <c r="AA230" s="1308">
        <f t="shared" si="60"/>
        <v>34.63333333333334</v>
      </c>
      <c r="AB230" s="1308">
        <f t="shared" si="60"/>
        <v>25.633333333333333</v>
      </c>
      <c r="AC230" s="1308">
        <f t="shared" si="60"/>
        <v>52.533333333333331</v>
      </c>
      <c r="AD230" s="1308">
        <f t="shared" ref="AD230" si="61">Z230*0.38*0.9*SQRT(3)</f>
        <v>18.38294804105152</v>
      </c>
      <c r="AE230" s="1308">
        <f t="shared" si="53"/>
        <v>20.515448995330328</v>
      </c>
      <c r="AF230" s="1308">
        <f t="shared" si="53"/>
        <v>15.18419660963332</v>
      </c>
      <c r="AG230" s="1308">
        <f t="shared" si="53"/>
        <v>31.118717629105475</v>
      </c>
      <c r="AH230" s="1311">
        <f>MAX(Z230:AC249)</f>
        <v>52.533333333333331</v>
      </c>
      <c r="AI230" s="1314">
        <f t="shared" ref="AI230" si="62">AH230*0.38*0.9*SQRT(3)</f>
        <v>31.118717629105475</v>
      </c>
      <c r="AJ230" s="1311">
        <f t="shared" ref="AJ230" si="63">D230-AI230</f>
        <v>112.88128237089452</v>
      </c>
    </row>
    <row r="231" spans="1:36" ht="18.75" x14ac:dyDescent="0.25">
      <c r="A231" s="1327"/>
      <c r="B231" s="1330"/>
      <c r="C231" s="1357"/>
      <c r="D231" s="1336"/>
      <c r="E231" s="273" t="s">
        <v>787</v>
      </c>
      <c r="F231" s="470">
        <v>1.5</v>
      </c>
      <c r="G231" s="470">
        <v>0.7</v>
      </c>
      <c r="H231" s="470">
        <v>6.3</v>
      </c>
      <c r="I231" s="470">
        <v>1.1000000000000001</v>
      </c>
      <c r="J231" s="470">
        <v>0.8</v>
      </c>
      <c r="K231" s="470">
        <v>6.4</v>
      </c>
      <c r="L231" s="273">
        <v>13.5</v>
      </c>
      <c r="M231" s="273">
        <v>3.6</v>
      </c>
      <c r="N231" s="273">
        <v>8.4</v>
      </c>
      <c r="O231" s="273">
        <v>12.4</v>
      </c>
      <c r="P231" s="273">
        <v>2.9</v>
      </c>
      <c r="Q231" s="273">
        <v>4.8</v>
      </c>
      <c r="R231" s="320">
        <v>233</v>
      </c>
      <c r="S231" s="320">
        <v>230</v>
      </c>
      <c r="T231" s="320">
        <v>235</v>
      </c>
      <c r="U231" s="321">
        <v>235</v>
      </c>
      <c r="V231" s="329">
        <f t="shared" si="56"/>
        <v>2.8333333333333335</v>
      </c>
      <c r="W231" s="323">
        <f t="shared" si="57"/>
        <v>2.7666666666666671</v>
      </c>
      <c r="X231" s="323">
        <f t="shared" si="58"/>
        <v>8.5</v>
      </c>
      <c r="Y231" s="324">
        <f t="shared" si="59"/>
        <v>6.7</v>
      </c>
      <c r="Z231" s="1324"/>
      <c r="AA231" s="1309"/>
      <c r="AB231" s="1309"/>
      <c r="AC231" s="1309"/>
      <c r="AD231" s="1309"/>
      <c r="AE231" s="1309"/>
      <c r="AF231" s="1309"/>
      <c r="AG231" s="1309"/>
      <c r="AH231" s="1312"/>
      <c r="AI231" s="1315"/>
      <c r="AJ231" s="1312"/>
    </row>
    <row r="232" spans="1:36" ht="18.75" x14ac:dyDescent="0.25">
      <c r="A232" s="1327"/>
      <c r="B232" s="1330"/>
      <c r="C232" s="1357"/>
      <c r="D232" s="1336"/>
      <c r="E232" s="326"/>
      <c r="F232" s="491"/>
      <c r="G232" s="491"/>
      <c r="H232" s="491"/>
      <c r="I232" s="491"/>
      <c r="J232" s="491"/>
      <c r="K232" s="491"/>
      <c r="L232" s="326"/>
      <c r="M232" s="326"/>
      <c r="N232" s="326"/>
      <c r="O232" s="326"/>
      <c r="P232" s="326"/>
      <c r="Q232" s="326"/>
      <c r="R232" s="327"/>
      <c r="S232" s="327"/>
      <c r="T232" s="327"/>
      <c r="U232" s="328"/>
      <c r="V232" s="329">
        <f t="shared" si="56"/>
        <v>0</v>
      </c>
      <c r="W232" s="323">
        <f t="shared" si="57"/>
        <v>0</v>
      </c>
      <c r="X232" s="323">
        <f t="shared" si="58"/>
        <v>0</v>
      </c>
      <c r="Y232" s="324">
        <f t="shared" si="59"/>
        <v>0</v>
      </c>
      <c r="Z232" s="1324"/>
      <c r="AA232" s="1309"/>
      <c r="AB232" s="1309"/>
      <c r="AC232" s="1309"/>
      <c r="AD232" s="1309"/>
      <c r="AE232" s="1309"/>
      <c r="AF232" s="1309"/>
      <c r="AG232" s="1309"/>
      <c r="AH232" s="1312"/>
      <c r="AI232" s="1315"/>
      <c r="AJ232" s="1312"/>
    </row>
    <row r="233" spans="1:36" ht="18.75" x14ac:dyDescent="0.25">
      <c r="A233" s="1327"/>
      <c r="B233" s="1330"/>
      <c r="C233" s="1357"/>
      <c r="D233" s="1336"/>
      <c r="E233" s="330" t="s">
        <v>788</v>
      </c>
      <c r="F233" s="470">
        <v>8.5</v>
      </c>
      <c r="G233" s="470">
        <v>3.5</v>
      </c>
      <c r="H233" s="470">
        <v>5.7</v>
      </c>
      <c r="I233" s="490">
        <v>15.2</v>
      </c>
      <c r="J233" s="490">
        <v>3.3</v>
      </c>
      <c r="K233" s="490">
        <v>5.3</v>
      </c>
      <c r="L233" s="330">
        <v>13.6</v>
      </c>
      <c r="M233" s="330">
        <v>1.6</v>
      </c>
      <c r="N233" s="330">
        <v>6.6</v>
      </c>
      <c r="O233" s="330">
        <v>30.8</v>
      </c>
      <c r="P233" s="330">
        <v>3</v>
      </c>
      <c r="Q233" s="330">
        <v>25.5</v>
      </c>
      <c r="R233" s="320">
        <v>233</v>
      </c>
      <c r="S233" s="320">
        <v>230</v>
      </c>
      <c r="T233" s="320">
        <v>235</v>
      </c>
      <c r="U233" s="321">
        <v>235</v>
      </c>
      <c r="V233" s="329">
        <f t="shared" si="56"/>
        <v>5.8999999999999995</v>
      </c>
      <c r="W233" s="323">
        <f t="shared" si="57"/>
        <v>7.9333333333333336</v>
      </c>
      <c r="X233" s="323">
        <f t="shared" si="58"/>
        <v>7.2666666666666657</v>
      </c>
      <c r="Y233" s="324">
        <f t="shared" si="59"/>
        <v>19.766666666666666</v>
      </c>
      <c r="Z233" s="1324"/>
      <c r="AA233" s="1309"/>
      <c r="AB233" s="1309"/>
      <c r="AC233" s="1309"/>
      <c r="AD233" s="1309"/>
      <c r="AE233" s="1309"/>
      <c r="AF233" s="1309"/>
      <c r="AG233" s="1309"/>
      <c r="AH233" s="1312"/>
      <c r="AI233" s="1315"/>
      <c r="AJ233" s="1312"/>
    </row>
    <row r="234" spans="1:36" ht="18.75" x14ac:dyDescent="0.25">
      <c r="A234" s="1327"/>
      <c r="B234" s="1330"/>
      <c r="C234" s="1357"/>
      <c r="D234" s="1336"/>
      <c r="E234" s="326"/>
      <c r="F234" s="491"/>
      <c r="G234" s="491"/>
      <c r="H234" s="491"/>
      <c r="I234" s="491"/>
      <c r="J234" s="491"/>
      <c r="K234" s="491"/>
      <c r="L234" s="326"/>
      <c r="M234" s="326"/>
      <c r="N234" s="326"/>
      <c r="O234" s="326"/>
      <c r="P234" s="326"/>
      <c r="Q234" s="326"/>
      <c r="R234" s="327"/>
      <c r="S234" s="327"/>
      <c r="T234" s="327"/>
      <c r="U234" s="328"/>
      <c r="V234" s="329">
        <f t="shared" si="56"/>
        <v>0</v>
      </c>
      <c r="W234" s="323">
        <f t="shared" si="57"/>
        <v>0</v>
      </c>
      <c r="X234" s="323">
        <f t="shared" si="58"/>
        <v>0</v>
      </c>
      <c r="Y234" s="324">
        <f t="shared" si="59"/>
        <v>0</v>
      </c>
      <c r="Z234" s="1324"/>
      <c r="AA234" s="1309"/>
      <c r="AB234" s="1309"/>
      <c r="AC234" s="1309"/>
      <c r="AD234" s="1309"/>
      <c r="AE234" s="1309"/>
      <c r="AF234" s="1309"/>
      <c r="AG234" s="1309"/>
      <c r="AH234" s="1312"/>
      <c r="AI234" s="1315"/>
      <c r="AJ234" s="1312"/>
    </row>
    <row r="235" spans="1:36" ht="18.75" x14ac:dyDescent="0.25">
      <c r="A235" s="1327"/>
      <c r="B235" s="1330"/>
      <c r="C235" s="1357"/>
      <c r="D235" s="1336"/>
      <c r="E235" s="330" t="s">
        <v>789</v>
      </c>
      <c r="F235" s="470">
        <v>13.8</v>
      </c>
      <c r="G235" s="470">
        <v>29.5</v>
      </c>
      <c r="H235" s="470">
        <v>23.6</v>
      </c>
      <c r="I235" s="490">
        <v>25.8</v>
      </c>
      <c r="J235" s="490">
        <v>23.1</v>
      </c>
      <c r="K235" s="490">
        <v>22.9</v>
      </c>
      <c r="L235" s="330">
        <v>10.5</v>
      </c>
      <c r="M235" s="330">
        <v>12.3</v>
      </c>
      <c r="N235" s="330">
        <v>6.8</v>
      </c>
      <c r="O235" s="330">
        <v>24.4</v>
      </c>
      <c r="P235" s="330">
        <v>17.8</v>
      </c>
      <c r="Q235" s="330">
        <v>36</v>
      </c>
      <c r="R235" s="320">
        <v>233</v>
      </c>
      <c r="S235" s="320">
        <v>230</v>
      </c>
      <c r="T235" s="320">
        <v>235</v>
      </c>
      <c r="U235" s="321">
        <v>235</v>
      </c>
      <c r="V235" s="329">
        <f t="shared" si="56"/>
        <v>22.3</v>
      </c>
      <c r="W235" s="323">
        <f t="shared" si="57"/>
        <v>23.933333333333337</v>
      </c>
      <c r="X235" s="323">
        <f t="shared" si="58"/>
        <v>9.8666666666666671</v>
      </c>
      <c r="Y235" s="324">
        <f t="shared" si="59"/>
        <v>26.066666666666666</v>
      </c>
      <c r="Z235" s="1324"/>
      <c r="AA235" s="1309"/>
      <c r="AB235" s="1309"/>
      <c r="AC235" s="1309"/>
      <c r="AD235" s="1309"/>
      <c r="AE235" s="1309"/>
      <c r="AF235" s="1309"/>
      <c r="AG235" s="1309"/>
      <c r="AH235" s="1312"/>
      <c r="AI235" s="1315"/>
      <c r="AJ235" s="1312"/>
    </row>
    <row r="236" spans="1:36" ht="18.75" x14ac:dyDescent="0.25">
      <c r="A236" s="1327"/>
      <c r="B236" s="1330"/>
      <c r="C236" s="1357"/>
      <c r="D236" s="1336"/>
      <c r="E236" s="326"/>
      <c r="F236" s="326"/>
      <c r="G236" s="326"/>
      <c r="H236" s="326"/>
      <c r="I236" s="326"/>
      <c r="J236" s="326"/>
      <c r="K236" s="326"/>
      <c r="L236" s="326"/>
      <c r="M236" s="326"/>
      <c r="N236" s="326"/>
      <c r="O236" s="326"/>
      <c r="P236" s="326"/>
      <c r="Q236" s="326"/>
      <c r="R236" s="327"/>
      <c r="S236" s="327"/>
      <c r="T236" s="327"/>
      <c r="U236" s="328"/>
      <c r="V236" s="329">
        <f t="shared" si="56"/>
        <v>0</v>
      </c>
      <c r="W236" s="323">
        <f t="shared" si="57"/>
        <v>0</v>
      </c>
      <c r="X236" s="323">
        <f t="shared" si="58"/>
        <v>0</v>
      </c>
      <c r="Y236" s="324">
        <f t="shared" si="59"/>
        <v>0</v>
      </c>
      <c r="Z236" s="1324"/>
      <c r="AA236" s="1309"/>
      <c r="AB236" s="1309"/>
      <c r="AC236" s="1309"/>
      <c r="AD236" s="1309"/>
      <c r="AE236" s="1309"/>
      <c r="AF236" s="1309"/>
      <c r="AG236" s="1309"/>
      <c r="AH236" s="1312"/>
      <c r="AI236" s="1315"/>
      <c r="AJ236" s="1312"/>
    </row>
    <row r="237" spans="1:36" ht="18.75" x14ac:dyDescent="0.25">
      <c r="A237" s="1327"/>
      <c r="B237" s="1330"/>
      <c r="C237" s="1357"/>
      <c r="D237" s="1336"/>
      <c r="E237" s="330"/>
      <c r="F237" s="330"/>
      <c r="G237" s="330"/>
      <c r="H237" s="330"/>
      <c r="I237" s="330"/>
      <c r="J237" s="330"/>
      <c r="K237" s="330"/>
      <c r="L237" s="330"/>
      <c r="M237" s="330"/>
      <c r="N237" s="330"/>
      <c r="O237" s="330"/>
      <c r="P237" s="330"/>
      <c r="Q237" s="330"/>
      <c r="R237" s="320"/>
      <c r="S237" s="320"/>
      <c r="T237" s="320"/>
      <c r="U237" s="321"/>
      <c r="V237" s="329">
        <f t="shared" si="56"/>
        <v>0</v>
      </c>
      <c r="W237" s="323">
        <f t="shared" si="57"/>
        <v>0</v>
      </c>
      <c r="X237" s="323">
        <f t="shared" si="58"/>
        <v>0</v>
      </c>
      <c r="Y237" s="324">
        <f t="shared" si="59"/>
        <v>0</v>
      </c>
      <c r="Z237" s="1324"/>
      <c r="AA237" s="1309"/>
      <c r="AB237" s="1309"/>
      <c r="AC237" s="1309"/>
      <c r="AD237" s="1309"/>
      <c r="AE237" s="1309"/>
      <c r="AF237" s="1309"/>
      <c r="AG237" s="1309"/>
      <c r="AH237" s="1312"/>
      <c r="AI237" s="1315"/>
      <c r="AJ237" s="1312"/>
    </row>
    <row r="238" spans="1:36" ht="18.75" x14ac:dyDescent="0.25">
      <c r="A238" s="1327"/>
      <c r="B238" s="1330"/>
      <c r="C238" s="1357"/>
      <c r="D238" s="1336"/>
      <c r="E238" s="326"/>
      <c r="F238" s="326"/>
      <c r="G238" s="326"/>
      <c r="H238" s="326"/>
      <c r="I238" s="326"/>
      <c r="J238" s="326"/>
      <c r="K238" s="326"/>
      <c r="L238" s="326"/>
      <c r="M238" s="326"/>
      <c r="N238" s="326"/>
      <c r="O238" s="326"/>
      <c r="P238" s="326"/>
      <c r="Q238" s="326"/>
      <c r="R238" s="327"/>
      <c r="S238" s="327"/>
      <c r="T238" s="327"/>
      <c r="U238" s="328"/>
      <c r="V238" s="329">
        <f t="shared" si="56"/>
        <v>0</v>
      </c>
      <c r="W238" s="323">
        <f t="shared" si="57"/>
        <v>0</v>
      </c>
      <c r="X238" s="323">
        <f t="shared" si="58"/>
        <v>0</v>
      </c>
      <c r="Y238" s="324">
        <f t="shared" si="59"/>
        <v>0</v>
      </c>
      <c r="Z238" s="1324"/>
      <c r="AA238" s="1309"/>
      <c r="AB238" s="1309"/>
      <c r="AC238" s="1309"/>
      <c r="AD238" s="1309"/>
      <c r="AE238" s="1309"/>
      <c r="AF238" s="1309"/>
      <c r="AG238" s="1309"/>
      <c r="AH238" s="1312"/>
      <c r="AI238" s="1315"/>
      <c r="AJ238" s="1312"/>
    </row>
    <row r="239" spans="1:36" ht="18.75" x14ac:dyDescent="0.25">
      <c r="A239" s="1327"/>
      <c r="B239" s="1330"/>
      <c r="C239" s="1357"/>
      <c r="D239" s="1336"/>
      <c r="E239" s="330"/>
      <c r="F239" s="330"/>
      <c r="G239" s="330"/>
      <c r="H239" s="330"/>
      <c r="I239" s="330"/>
      <c r="J239" s="330"/>
      <c r="K239" s="330"/>
      <c r="L239" s="330"/>
      <c r="M239" s="330"/>
      <c r="N239" s="330"/>
      <c r="O239" s="330"/>
      <c r="P239" s="330"/>
      <c r="Q239" s="330"/>
      <c r="R239" s="320"/>
      <c r="S239" s="320"/>
      <c r="T239" s="320"/>
      <c r="U239" s="321"/>
      <c r="V239" s="329">
        <f t="shared" si="56"/>
        <v>0</v>
      </c>
      <c r="W239" s="323">
        <f t="shared" si="57"/>
        <v>0</v>
      </c>
      <c r="X239" s="323">
        <f t="shared" si="58"/>
        <v>0</v>
      </c>
      <c r="Y239" s="324">
        <f t="shared" si="59"/>
        <v>0</v>
      </c>
      <c r="Z239" s="1324"/>
      <c r="AA239" s="1309"/>
      <c r="AB239" s="1309"/>
      <c r="AC239" s="1309"/>
      <c r="AD239" s="1309"/>
      <c r="AE239" s="1309"/>
      <c r="AF239" s="1309"/>
      <c r="AG239" s="1309"/>
      <c r="AH239" s="1312"/>
      <c r="AI239" s="1315"/>
      <c r="AJ239" s="1312"/>
    </row>
    <row r="240" spans="1:36" ht="18.75" x14ac:dyDescent="0.25">
      <c r="A240" s="1327"/>
      <c r="B240" s="1330"/>
      <c r="C240" s="1357"/>
      <c r="D240" s="1336"/>
      <c r="E240" s="326"/>
      <c r="F240" s="326"/>
      <c r="G240" s="326"/>
      <c r="H240" s="326"/>
      <c r="I240" s="326"/>
      <c r="J240" s="326"/>
      <c r="K240" s="326"/>
      <c r="L240" s="326"/>
      <c r="M240" s="326"/>
      <c r="N240" s="326"/>
      <c r="O240" s="326"/>
      <c r="P240" s="326"/>
      <c r="Q240" s="326"/>
      <c r="R240" s="327"/>
      <c r="S240" s="327"/>
      <c r="T240" s="327"/>
      <c r="U240" s="328"/>
      <c r="V240" s="329">
        <f t="shared" si="56"/>
        <v>0</v>
      </c>
      <c r="W240" s="323">
        <f t="shared" si="57"/>
        <v>0</v>
      </c>
      <c r="X240" s="323">
        <f t="shared" si="58"/>
        <v>0</v>
      </c>
      <c r="Y240" s="324">
        <f t="shared" si="59"/>
        <v>0</v>
      </c>
      <c r="Z240" s="1324"/>
      <c r="AA240" s="1309"/>
      <c r="AB240" s="1309"/>
      <c r="AC240" s="1309"/>
      <c r="AD240" s="1309"/>
      <c r="AE240" s="1309"/>
      <c r="AF240" s="1309"/>
      <c r="AG240" s="1309"/>
      <c r="AH240" s="1312"/>
      <c r="AI240" s="1315"/>
      <c r="AJ240" s="1312"/>
    </row>
    <row r="241" spans="1:36" ht="18.75" x14ac:dyDescent="0.25">
      <c r="A241" s="1327"/>
      <c r="B241" s="1330"/>
      <c r="C241" s="1357"/>
      <c r="D241" s="1336"/>
      <c r="E241" s="330"/>
      <c r="F241" s="330"/>
      <c r="G241" s="330"/>
      <c r="H241" s="330"/>
      <c r="I241" s="330"/>
      <c r="J241" s="330"/>
      <c r="K241" s="330"/>
      <c r="L241" s="330"/>
      <c r="M241" s="330"/>
      <c r="N241" s="330"/>
      <c r="O241" s="330"/>
      <c r="P241" s="330"/>
      <c r="Q241" s="330"/>
      <c r="R241" s="320"/>
      <c r="S241" s="320"/>
      <c r="T241" s="320"/>
      <c r="U241" s="321"/>
      <c r="V241" s="329">
        <f t="shared" si="56"/>
        <v>0</v>
      </c>
      <c r="W241" s="323">
        <f t="shared" si="57"/>
        <v>0</v>
      </c>
      <c r="X241" s="323">
        <f t="shared" si="58"/>
        <v>0</v>
      </c>
      <c r="Y241" s="324">
        <f t="shared" si="59"/>
        <v>0</v>
      </c>
      <c r="Z241" s="1324"/>
      <c r="AA241" s="1309"/>
      <c r="AB241" s="1309"/>
      <c r="AC241" s="1309"/>
      <c r="AD241" s="1309"/>
      <c r="AE241" s="1309"/>
      <c r="AF241" s="1309"/>
      <c r="AG241" s="1309"/>
      <c r="AH241" s="1312"/>
      <c r="AI241" s="1315"/>
      <c r="AJ241" s="1312"/>
    </row>
    <row r="242" spans="1:36" ht="18.75" x14ac:dyDescent="0.25">
      <c r="A242" s="1327"/>
      <c r="B242" s="1330"/>
      <c r="C242" s="1357"/>
      <c r="D242" s="1336"/>
      <c r="E242" s="326"/>
      <c r="F242" s="326"/>
      <c r="G242" s="326"/>
      <c r="H242" s="326"/>
      <c r="I242" s="326"/>
      <c r="J242" s="326"/>
      <c r="K242" s="326"/>
      <c r="L242" s="326"/>
      <c r="M242" s="326"/>
      <c r="N242" s="326"/>
      <c r="O242" s="326"/>
      <c r="P242" s="326"/>
      <c r="Q242" s="326"/>
      <c r="R242" s="327"/>
      <c r="S242" s="327"/>
      <c r="T242" s="327"/>
      <c r="U242" s="328"/>
      <c r="V242" s="329">
        <f t="shared" si="56"/>
        <v>0</v>
      </c>
      <c r="W242" s="323">
        <f t="shared" si="57"/>
        <v>0</v>
      </c>
      <c r="X242" s="323">
        <f t="shared" si="58"/>
        <v>0</v>
      </c>
      <c r="Y242" s="324">
        <f t="shared" si="59"/>
        <v>0</v>
      </c>
      <c r="Z242" s="1324"/>
      <c r="AA242" s="1309"/>
      <c r="AB242" s="1309"/>
      <c r="AC242" s="1309"/>
      <c r="AD242" s="1309"/>
      <c r="AE242" s="1309"/>
      <c r="AF242" s="1309"/>
      <c r="AG242" s="1309"/>
      <c r="AH242" s="1312"/>
      <c r="AI242" s="1315"/>
      <c r="AJ242" s="1312"/>
    </row>
    <row r="243" spans="1:36" ht="18.75" x14ac:dyDescent="0.25">
      <c r="A243" s="1327"/>
      <c r="B243" s="1330"/>
      <c r="C243" s="1357"/>
      <c r="D243" s="1336"/>
      <c r="E243" s="330"/>
      <c r="F243" s="330"/>
      <c r="G243" s="330"/>
      <c r="H243" s="330"/>
      <c r="I243" s="330"/>
      <c r="J243" s="330"/>
      <c r="K243" s="330"/>
      <c r="L243" s="330"/>
      <c r="M243" s="330"/>
      <c r="N243" s="330"/>
      <c r="O243" s="330"/>
      <c r="P243" s="330"/>
      <c r="Q243" s="330"/>
      <c r="R243" s="320"/>
      <c r="S243" s="320"/>
      <c r="T243" s="320"/>
      <c r="U243" s="321"/>
      <c r="V243" s="329">
        <f t="shared" si="56"/>
        <v>0</v>
      </c>
      <c r="W243" s="323">
        <f t="shared" si="57"/>
        <v>0</v>
      </c>
      <c r="X243" s="323">
        <f t="shared" si="58"/>
        <v>0</v>
      </c>
      <c r="Y243" s="324">
        <f t="shared" si="59"/>
        <v>0</v>
      </c>
      <c r="Z243" s="1324"/>
      <c r="AA243" s="1309"/>
      <c r="AB243" s="1309"/>
      <c r="AC243" s="1309"/>
      <c r="AD243" s="1309"/>
      <c r="AE243" s="1309"/>
      <c r="AF243" s="1309"/>
      <c r="AG243" s="1309"/>
      <c r="AH243" s="1312"/>
      <c r="AI243" s="1315"/>
      <c r="AJ243" s="1312"/>
    </row>
    <row r="244" spans="1:36" ht="18.75" x14ac:dyDescent="0.25">
      <c r="A244" s="1327"/>
      <c r="B244" s="1330"/>
      <c r="C244" s="1357"/>
      <c r="D244" s="1336"/>
      <c r="E244" s="326"/>
      <c r="F244" s="326"/>
      <c r="G244" s="326"/>
      <c r="H244" s="326"/>
      <c r="I244" s="326"/>
      <c r="J244" s="326"/>
      <c r="K244" s="326"/>
      <c r="L244" s="326"/>
      <c r="M244" s="326"/>
      <c r="N244" s="326"/>
      <c r="O244" s="326"/>
      <c r="P244" s="326"/>
      <c r="Q244" s="326"/>
      <c r="R244" s="327"/>
      <c r="S244" s="327"/>
      <c r="T244" s="327"/>
      <c r="U244" s="328"/>
      <c r="V244" s="329">
        <f t="shared" si="56"/>
        <v>0</v>
      </c>
      <c r="W244" s="323">
        <f t="shared" si="57"/>
        <v>0</v>
      </c>
      <c r="X244" s="323">
        <f t="shared" si="58"/>
        <v>0</v>
      </c>
      <c r="Y244" s="324">
        <f t="shared" si="59"/>
        <v>0</v>
      </c>
      <c r="Z244" s="1324"/>
      <c r="AA244" s="1309"/>
      <c r="AB244" s="1309"/>
      <c r="AC244" s="1309"/>
      <c r="AD244" s="1309"/>
      <c r="AE244" s="1309"/>
      <c r="AF244" s="1309"/>
      <c r="AG244" s="1309"/>
      <c r="AH244" s="1312"/>
      <c r="AI244" s="1315"/>
      <c r="AJ244" s="1312"/>
    </row>
    <row r="245" spans="1:36" ht="18.75" x14ac:dyDescent="0.25">
      <c r="A245" s="1327"/>
      <c r="B245" s="1330"/>
      <c r="C245" s="1357"/>
      <c r="D245" s="1336"/>
      <c r="E245" s="330"/>
      <c r="F245" s="330"/>
      <c r="G245" s="330"/>
      <c r="H245" s="330"/>
      <c r="I245" s="330"/>
      <c r="J245" s="330"/>
      <c r="K245" s="330"/>
      <c r="L245" s="330"/>
      <c r="M245" s="330"/>
      <c r="N245" s="330"/>
      <c r="O245" s="330"/>
      <c r="P245" s="330"/>
      <c r="Q245" s="330"/>
      <c r="R245" s="320"/>
      <c r="S245" s="320"/>
      <c r="T245" s="320"/>
      <c r="U245" s="321"/>
      <c r="V245" s="329">
        <f t="shared" si="56"/>
        <v>0</v>
      </c>
      <c r="W245" s="323">
        <f t="shared" si="57"/>
        <v>0</v>
      </c>
      <c r="X245" s="323">
        <f t="shared" si="58"/>
        <v>0</v>
      </c>
      <c r="Y245" s="324">
        <f t="shared" si="59"/>
        <v>0</v>
      </c>
      <c r="Z245" s="1324"/>
      <c r="AA245" s="1309"/>
      <c r="AB245" s="1309"/>
      <c r="AC245" s="1309"/>
      <c r="AD245" s="1309"/>
      <c r="AE245" s="1309"/>
      <c r="AF245" s="1309"/>
      <c r="AG245" s="1309"/>
      <c r="AH245" s="1312"/>
      <c r="AI245" s="1315"/>
      <c r="AJ245" s="1312"/>
    </row>
    <row r="246" spans="1:36" ht="18.75" x14ac:dyDescent="0.25">
      <c r="A246" s="1327"/>
      <c r="B246" s="1330"/>
      <c r="C246" s="1357"/>
      <c r="D246" s="1336"/>
      <c r="E246" s="326"/>
      <c r="F246" s="326"/>
      <c r="G246" s="326"/>
      <c r="H246" s="326"/>
      <c r="I246" s="326"/>
      <c r="J246" s="326"/>
      <c r="K246" s="326"/>
      <c r="L246" s="326"/>
      <c r="M246" s="326"/>
      <c r="N246" s="326"/>
      <c r="O246" s="326"/>
      <c r="P246" s="326"/>
      <c r="Q246" s="326"/>
      <c r="R246" s="327"/>
      <c r="S246" s="327"/>
      <c r="T246" s="327"/>
      <c r="U246" s="328"/>
      <c r="V246" s="329">
        <f t="shared" si="56"/>
        <v>0</v>
      </c>
      <c r="W246" s="323">
        <f t="shared" si="57"/>
        <v>0</v>
      </c>
      <c r="X246" s="323">
        <f t="shared" si="58"/>
        <v>0</v>
      </c>
      <c r="Y246" s="324">
        <f t="shared" si="59"/>
        <v>0</v>
      </c>
      <c r="Z246" s="1324"/>
      <c r="AA246" s="1309"/>
      <c r="AB246" s="1309"/>
      <c r="AC246" s="1309"/>
      <c r="AD246" s="1309"/>
      <c r="AE246" s="1309"/>
      <c r="AF246" s="1309"/>
      <c r="AG246" s="1309"/>
      <c r="AH246" s="1312"/>
      <c r="AI246" s="1315"/>
      <c r="AJ246" s="1312"/>
    </row>
    <row r="247" spans="1:36" ht="18.75" x14ac:dyDescent="0.25">
      <c r="A247" s="1327"/>
      <c r="B247" s="1330"/>
      <c r="C247" s="1357"/>
      <c r="D247" s="1336"/>
      <c r="E247" s="330"/>
      <c r="F247" s="330"/>
      <c r="G247" s="330"/>
      <c r="H247" s="330"/>
      <c r="I247" s="330"/>
      <c r="J247" s="330"/>
      <c r="K247" s="330"/>
      <c r="L247" s="330"/>
      <c r="M247" s="330"/>
      <c r="N247" s="330"/>
      <c r="O247" s="330"/>
      <c r="P247" s="330"/>
      <c r="Q247" s="330"/>
      <c r="R247" s="320"/>
      <c r="S247" s="320"/>
      <c r="T247" s="320"/>
      <c r="U247" s="321"/>
      <c r="V247" s="329">
        <f t="shared" si="56"/>
        <v>0</v>
      </c>
      <c r="W247" s="323">
        <f t="shared" si="57"/>
        <v>0</v>
      </c>
      <c r="X247" s="323">
        <f t="shared" si="58"/>
        <v>0</v>
      </c>
      <c r="Y247" s="324">
        <f t="shared" si="59"/>
        <v>0</v>
      </c>
      <c r="Z247" s="1324"/>
      <c r="AA247" s="1309"/>
      <c r="AB247" s="1309"/>
      <c r="AC247" s="1309"/>
      <c r="AD247" s="1309"/>
      <c r="AE247" s="1309"/>
      <c r="AF247" s="1309"/>
      <c r="AG247" s="1309"/>
      <c r="AH247" s="1312"/>
      <c r="AI247" s="1315"/>
      <c r="AJ247" s="1312"/>
    </row>
    <row r="248" spans="1:36" ht="18.75" x14ac:dyDescent="0.25">
      <c r="A248" s="1327"/>
      <c r="B248" s="1330"/>
      <c r="C248" s="1357"/>
      <c r="D248" s="1336"/>
      <c r="E248" s="326"/>
      <c r="F248" s="326"/>
      <c r="G248" s="326"/>
      <c r="H248" s="326"/>
      <c r="I248" s="326"/>
      <c r="J248" s="326"/>
      <c r="K248" s="326"/>
      <c r="L248" s="326"/>
      <c r="M248" s="326"/>
      <c r="N248" s="326"/>
      <c r="O248" s="326"/>
      <c r="P248" s="326"/>
      <c r="Q248" s="326"/>
      <c r="R248" s="327"/>
      <c r="S248" s="327"/>
      <c r="T248" s="327"/>
      <c r="U248" s="328"/>
      <c r="V248" s="329">
        <f t="shared" si="56"/>
        <v>0</v>
      </c>
      <c r="W248" s="323">
        <f t="shared" si="57"/>
        <v>0</v>
      </c>
      <c r="X248" s="323">
        <f t="shared" si="58"/>
        <v>0</v>
      </c>
      <c r="Y248" s="324">
        <f t="shared" si="59"/>
        <v>0</v>
      </c>
      <c r="Z248" s="1324"/>
      <c r="AA248" s="1309"/>
      <c r="AB248" s="1309"/>
      <c r="AC248" s="1309"/>
      <c r="AD248" s="1309"/>
      <c r="AE248" s="1309"/>
      <c r="AF248" s="1309"/>
      <c r="AG248" s="1309"/>
      <c r="AH248" s="1312"/>
      <c r="AI248" s="1315"/>
      <c r="AJ248" s="1312"/>
    </row>
    <row r="249" spans="1:36" ht="19.5" thickBot="1" x14ac:dyDescent="0.3">
      <c r="A249" s="1328"/>
      <c r="B249" s="1331"/>
      <c r="C249" s="1358"/>
      <c r="D249" s="1337"/>
      <c r="E249" s="333"/>
      <c r="F249" s="333"/>
      <c r="G249" s="333"/>
      <c r="H249" s="333"/>
      <c r="I249" s="333"/>
      <c r="J249" s="333"/>
      <c r="K249" s="333"/>
      <c r="L249" s="333"/>
      <c r="M249" s="333"/>
      <c r="N249" s="333"/>
      <c r="O249" s="333"/>
      <c r="P249" s="333"/>
      <c r="Q249" s="333"/>
      <c r="R249" s="334"/>
      <c r="S249" s="334"/>
      <c r="T249" s="334"/>
      <c r="U249" s="335"/>
      <c r="V249" s="336">
        <f t="shared" si="56"/>
        <v>0</v>
      </c>
      <c r="W249" s="337">
        <f t="shared" si="57"/>
        <v>0</v>
      </c>
      <c r="X249" s="337">
        <f t="shared" si="58"/>
        <v>0</v>
      </c>
      <c r="Y249" s="338">
        <f t="shared" si="59"/>
        <v>0</v>
      </c>
      <c r="Z249" s="1325"/>
      <c r="AA249" s="1310"/>
      <c r="AB249" s="1310"/>
      <c r="AC249" s="1310"/>
      <c r="AD249" s="1310"/>
      <c r="AE249" s="1310"/>
      <c r="AF249" s="1310"/>
      <c r="AG249" s="1310"/>
      <c r="AH249" s="1313"/>
      <c r="AI249" s="1316"/>
      <c r="AJ249" s="1313"/>
    </row>
    <row r="250" spans="1:36" ht="18.75" x14ac:dyDescent="0.25">
      <c r="A250" s="1326">
        <v>12</v>
      </c>
      <c r="B250" s="1329" t="s">
        <v>107</v>
      </c>
      <c r="C250" s="1354" t="s">
        <v>103</v>
      </c>
      <c r="D250" s="1335">
        <f>250*0.9</f>
        <v>225</v>
      </c>
      <c r="E250" s="339"/>
      <c r="F250" s="296"/>
      <c r="G250" s="296"/>
      <c r="H250" s="296"/>
      <c r="I250" s="296"/>
      <c r="J250" s="296"/>
      <c r="K250" s="296"/>
      <c r="L250" s="296"/>
      <c r="M250" s="296"/>
      <c r="N250" s="296"/>
      <c r="O250" s="296"/>
      <c r="P250" s="296"/>
      <c r="Q250" s="296"/>
      <c r="R250" s="314"/>
      <c r="S250" s="314"/>
      <c r="T250" s="314"/>
      <c r="U250" s="315"/>
      <c r="V250" s="316">
        <f t="shared" si="56"/>
        <v>0</v>
      </c>
      <c r="W250" s="340">
        <f t="shared" si="57"/>
        <v>0</v>
      </c>
      <c r="X250" s="340">
        <f t="shared" si="58"/>
        <v>0</v>
      </c>
      <c r="Y250" s="341">
        <f t="shared" si="59"/>
        <v>0</v>
      </c>
      <c r="Z250" s="1323">
        <f t="shared" ref="Z250:AC250" si="64">SUM(V250:V269)</f>
        <v>30.8</v>
      </c>
      <c r="AA250" s="1308">
        <f t="shared" si="64"/>
        <v>40.633333333333333</v>
      </c>
      <c r="AB250" s="1308">
        <f t="shared" si="64"/>
        <v>34.4</v>
      </c>
      <c r="AC250" s="1308">
        <f t="shared" si="64"/>
        <v>40.833333333333329</v>
      </c>
      <c r="AD250" s="1308">
        <f t="shared" ref="AD250" si="65">Z250*0.38*0.9*SQRT(3)</f>
        <v>18.244730386607529</v>
      </c>
      <c r="AE250" s="1308">
        <f t="shared" si="53"/>
        <v>24.069617252461661</v>
      </c>
      <c r="AF250" s="1308">
        <f t="shared" si="53"/>
        <v>20.377231340886325</v>
      </c>
      <c r="AG250" s="1308">
        <f t="shared" si="53"/>
        <v>24.188089527699368</v>
      </c>
      <c r="AH250" s="1311">
        <f>MAX(Z250:AC269)</f>
        <v>40.833333333333329</v>
      </c>
      <c r="AI250" s="1314">
        <f t="shared" ref="AI250" si="66">AH250*0.38*0.9*SQRT(3)</f>
        <v>24.188089527699368</v>
      </c>
      <c r="AJ250" s="1311">
        <f t="shared" ref="AJ250" si="67">D250-AI250</f>
        <v>200.81191047230064</v>
      </c>
    </row>
    <row r="251" spans="1:36" ht="18.75" x14ac:dyDescent="0.25">
      <c r="A251" s="1327"/>
      <c r="B251" s="1330"/>
      <c r="C251" s="1357"/>
      <c r="D251" s="1336"/>
      <c r="E251" s="273" t="s">
        <v>790</v>
      </c>
      <c r="F251" s="470">
        <v>30.6</v>
      </c>
      <c r="G251" s="470">
        <v>12.5</v>
      </c>
      <c r="H251" s="470">
        <v>18.5</v>
      </c>
      <c r="I251" s="470">
        <v>46.5</v>
      </c>
      <c r="J251" s="470">
        <v>18</v>
      </c>
      <c r="K251" s="470">
        <v>25.8</v>
      </c>
      <c r="L251" s="273">
        <v>30.7</v>
      </c>
      <c r="M251" s="273">
        <v>8.3000000000000007</v>
      </c>
      <c r="N251" s="273">
        <v>29.3</v>
      </c>
      <c r="O251" s="273">
        <v>28.2</v>
      </c>
      <c r="P251" s="273">
        <v>18.2</v>
      </c>
      <c r="Q251" s="273">
        <v>18.399999999999999</v>
      </c>
      <c r="R251" s="320">
        <v>233</v>
      </c>
      <c r="S251" s="320">
        <v>233</v>
      </c>
      <c r="T251" s="320">
        <v>230</v>
      </c>
      <c r="U251" s="321">
        <v>230</v>
      </c>
      <c r="V251" s="329">
        <f t="shared" si="56"/>
        <v>20.533333333333335</v>
      </c>
      <c r="W251" s="323">
        <f t="shared" si="57"/>
        <v>30.099999999999998</v>
      </c>
      <c r="X251" s="323">
        <f t="shared" si="58"/>
        <v>22.766666666666666</v>
      </c>
      <c r="Y251" s="324">
        <f t="shared" si="59"/>
        <v>21.599999999999998</v>
      </c>
      <c r="Z251" s="1324"/>
      <c r="AA251" s="1309"/>
      <c r="AB251" s="1309"/>
      <c r="AC251" s="1309"/>
      <c r="AD251" s="1309"/>
      <c r="AE251" s="1309"/>
      <c r="AF251" s="1309"/>
      <c r="AG251" s="1309"/>
      <c r="AH251" s="1312"/>
      <c r="AI251" s="1315"/>
      <c r="AJ251" s="1312"/>
    </row>
    <row r="252" spans="1:36" ht="18.75" x14ac:dyDescent="0.25">
      <c r="A252" s="1327"/>
      <c r="B252" s="1330"/>
      <c r="C252" s="1357"/>
      <c r="D252" s="1336"/>
      <c r="E252" s="326"/>
      <c r="F252" s="491"/>
      <c r="G252" s="491"/>
      <c r="H252" s="491"/>
      <c r="I252" s="491"/>
      <c r="J252" s="491"/>
      <c r="K252" s="491"/>
      <c r="L252" s="326"/>
      <c r="M252" s="326"/>
      <c r="N252" s="326"/>
      <c r="O252" s="326"/>
      <c r="P252" s="326"/>
      <c r="Q252" s="326"/>
      <c r="R252" s="327"/>
      <c r="S252" s="327"/>
      <c r="T252" s="327"/>
      <c r="U252" s="328"/>
      <c r="V252" s="329">
        <f t="shared" si="56"/>
        <v>0</v>
      </c>
      <c r="W252" s="323">
        <f t="shared" si="57"/>
        <v>0</v>
      </c>
      <c r="X252" s="323">
        <f t="shared" si="58"/>
        <v>0</v>
      </c>
      <c r="Y252" s="324">
        <f t="shared" si="59"/>
        <v>0</v>
      </c>
      <c r="Z252" s="1324"/>
      <c r="AA252" s="1309"/>
      <c r="AB252" s="1309"/>
      <c r="AC252" s="1309"/>
      <c r="AD252" s="1309"/>
      <c r="AE252" s="1309"/>
      <c r="AF252" s="1309"/>
      <c r="AG252" s="1309"/>
      <c r="AH252" s="1312"/>
      <c r="AI252" s="1315"/>
      <c r="AJ252" s="1312"/>
    </row>
    <row r="253" spans="1:36" ht="18.75" x14ac:dyDescent="0.25">
      <c r="A253" s="1327"/>
      <c r="B253" s="1330"/>
      <c r="C253" s="1357"/>
      <c r="D253" s="1336"/>
      <c r="E253" s="273" t="s">
        <v>791</v>
      </c>
      <c r="F253" s="470">
        <v>2.2999999999999998</v>
      </c>
      <c r="G253" s="470">
        <v>7.2</v>
      </c>
      <c r="H253" s="470">
        <v>4.3</v>
      </c>
      <c r="I253" s="490">
        <v>2.4</v>
      </c>
      <c r="J253" s="490">
        <v>9.1999999999999993</v>
      </c>
      <c r="K253" s="490">
        <v>12.4</v>
      </c>
      <c r="L253" s="330">
        <v>10.199999999999999</v>
      </c>
      <c r="M253" s="330">
        <v>9.4</v>
      </c>
      <c r="N253" s="330">
        <v>7.5</v>
      </c>
      <c r="O253" s="330">
        <v>1.7</v>
      </c>
      <c r="P253" s="330">
        <v>8.1999999999999993</v>
      </c>
      <c r="Q253" s="330">
        <v>3.2</v>
      </c>
      <c r="R253" s="320">
        <v>233</v>
      </c>
      <c r="S253" s="320">
        <v>233</v>
      </c>
      <c r="T253" s="320">
        <v>230</v>
      </c>
      <c r="U253" s="321">
        <v>230</v>
      </c>
      <c r="V253" s="329">
        <f t="shared" si="56"/>
        <v>4.6000000000000005</v>
      </c>
      <c r="W253" s="323">
        <f t="shared" si="57"/>
        <v>8</v>
      </c>
      <c r="X253" s="323">
        <f t="shared" si="58"/>
        <v>9.0333333333333332</v>
      </c>
      <c r="Y253" s="324">
        <f t="shared" si="59"/>
        <v>4.3666666666666663</v>
      </c>
      <c r="Z253" s="1324"/>
      <c r="AA253" s="1309"/>
      <c r="AB253" s="1309"/>
      <c r="AC253" s="1309"/>
      <c r="AD253" s="1309"/>
      <c r="AE253" s="1309"/>
      <c r="AF253" s="1309"/>
      <c r="AG253" s="1309"/>
      <c r="AH253" s="1312"/>
      <c r="AI253" s="1315"/>
      <c r="AJ253" s="1312"/>
    </row>
    <row r="254" spans="1:36" ht="18.75" x14ac:dyDescent="0.25">
      <c r="A254" s="1327"/>
      <c r="B254" s="1330"/>
      <c r="C254" s="1357"/>
      <c r="D254" s="1336"/>
      <c r="E254" s="326"/>
      <c r="F254" s="491"/>
      <c r="G254" s="491"/>
      <c r="H254" s="491"/>
      <c r="I254" s="491"/>
      <c r="J254" s="491"/>
      <c r="K254" s="491"/>
      <c r="L254" s="326"/>
      <c r="M254" s="326"/>
      <c r="N254" s="326"/>
      <c r="O254" s="326"/>
      <c r="P254" s="326"/>
      <c r="Q254" s="326"/>
      <c r="R254" s="327"/>
      <c r="S254" s="327"/>
      <c r="T254" s="327"/>
      <c r="U254" s="328"/>
      <c r="V254" s="329">
        <f t="shared" si="56"/>
        <v>0</v>
      </c>
      <c r="W254" s="323">
        <f t="shared" si="57"/>
        <v>0</v>
      </c>
      <c r="X254" s="323">
        <f t="shared" si="58"/>
        <v>0</v>
      </c>
      <c r="Y254" s="324">
        <f t="shared" si="59"/>
        <v>0</v>
      </c>
      <c r="Z254" s="1324"/>
      <c r="AA254" s="1309"/>
      <c r="AB254" s="1309"/>
      <c r="AC254" s="1309"/>
      <c r="AD254" s="1309"/>
      <c r="AE254" s="1309"/>
      <c r="AF254" s="1309"/>
      <c r="AG254" s="1309"/>
      <c r="AH254" s="1312"/>
      <c r="AI254" s="1315"/>
      <c r="AJ254" s="1312"/>
    </row>
    <row r="255" spans="1:36" ht="18.75" x14ac:dyDescent="0.25">
      <c r="A255" s="1327"/>
      <c r="B255" s="1330"/>
      <c r="C255" s="1357"/>
      <c r="D255" s="1336"/>
      <c r="E255" s="273" t="s">
        <v>792</v>
      </c>
      <c r="F255" s="470">
        <v>4.3</v>
      </c>
      <c r="G255" s="470">
        <v>6.5</v>
      </c>
      <c r="H255" s="470">
        <v>2.6</v>
      </c>
      <c r="I255" s="490">
        <v>1.4</v>
      </c>
      <c r="J255" s="490">
        <v>1.2</v>
      </c>
      <c r="K255" s="490">
        <v>1.4</v>
      </c>
      <c r="L255" s="330">
        <v>1.1000000000000001</v>
      </c>
      <c r="M255" s="330">
        <v>2.9</v>
      </c>
      <c r="N255" s="330">
        <v>3.8</v>
      </c>
      <c r="O255" s="330">
        <v>1.8</v>
      </c>
      <c r="P255" s="330">
        <v>1.2</v>
      </c>
      <c r="Q255" s="330">
        <v>3.5</v>
      </c>
      <c r="R255" s="320">
        <v>233</v>
      </c>
      <c r="S255" s="320">
        <v>233</v>
      </c>
      <c r="T255" s="320">
        <v>230</v>
      </c>
      <c r="U255" s="321">
        <v>230</v>
      </c>
      <c r="V255" s="329">
        <f t="shared" si="56"/>
        <v>4.4666666666666668</v>
      </c>
      <c r="W255" s="323">
        <f t="shared" si="57"/>
        <v>1.3333333333333333</v>
      </c>
      <c r="X255" s="323">
        <f t="shared" si="58"/>
        <v>2.6</v>
      </c>
      <c r="Y255" s="324">
        <f t="shared" si="59"/>
        <v>2.1666666666666665</v>
      </c>
      <c r="Z255" s="1324"/>
      <c r="AA255" s="1309"/>
      <c r="AB255" s="1309"/>
      <c r="AC255" s="1309"/>
      <c r="AD255" s="1309"/>
      <c r="AE255" s="1309"/>
      <c r="AF255" s="1309"/>
      <c r="AG255" s="1309"/>
      <c r="AH255" s="1312"/>
      <c r="AI255" s="1315"/>
      <c r="AJ255" s="1312"/>
    </row>
    <row r="256" spans="1:36" ht="18.75" x14ac:dyDescent="0.25">
      <c r="A256" s="1327"/>
      <c r="B256" s="1330"/>
      <c r="C256" s="1357"/>
      <c r="D256" s="1336"/>
      <c r="E256" s="326"/>
      <c r="F256" s="491"/>
      <c r="G256" s="491"/>
      <c r="H256" s="491"/>
      <c r="I256" s="491"/>
      <c r="J256" s="491"/>
      <c r="K256" s="491"/>
      <c r="L256" s="326"/>
      <c r="M256" s="326"/>
      <c r="N256" s="326"/>
      <c r="O256" s="326"/>
      <c r="P256" s="326"/>
      <c r="Q256" s="326"/>
      <c r="R256" s="327"/>
      <c r="S256" s="327"/>
      <c r="T256" s="327"/>
      <c r="U256" s="328"/>
      <c r="V256" s="329">
        <f t="shared" si="56"/>
        <v>0</v>
      </c>
      <c r="W256" s="323">
        <f t="shared" si="57"/>
        <v>0</v>
      </c>
      <c r="X256" s="323">
        <f t="shared" si="58"/>
        <v>0</v>
      </c>
      <c r="Y256" s="324">
        <f t="shared" si="59"/>
        <v>0</v>
      </c>
      <c r="Z256" s="1324"/>
      <c r="AA256" s="1309"/>
      <c r="AB256" s="1309"/>
      <c r="AC256" s="1309"/>
      <c r="AD256" s="1309"/>
      <c r="AE256" s="1309"/>
      <c r="AF256" s="1309"/>
      <c r="AG256" s="1309"/>
      <c r="AH256" s="1312"/>
      <c r="AI256" s="1315"/>
      <c r="AJ256" s="1312"/>
    </row>
    <row r="257" spans="1:36" ht="18.75" x14ac:dyDescent="0.25">
      <c r="A257" s="1327"/>
      <c r="B257" s="1330"/>
      <c r="C257" s="1357"/>
      <c r="D257" s="1336"/>
      <c r="E257" s="273" t="s">
        <v>793</v>
      </c>
      <c r="F257" s="470">
        <v>1.2</v>
      </c>
      <c r="G257" s="470">
        <v>0</v>
      </c>
      <c r="H257" s="470">
        <v>0</v>
      </c>
      <c r="I257" s="490">
        <v>1.2</v>
      </c>
      <c r="J257" s="490">
        <v>0</v>
      </c>
      <c r="K257" s="490">
        <v>0</v>
      </c>
      <c r="L257" s="330"/>
      <c r="M257" s="330"/>
      <c r="N257" s="330"/>
      <c r="O257" s="330"/>
      <c r="P257" s="330"/>
      <c r="Q257" s="330"/>
      <c r="R257" s="320"/>
      <c r="S257" s="320"/>
      <c r="T257" s="320"/>
      <c r="U257" s="321"/>
      <c r="V257" s="329">
        <f t="shared" si="56"/>
        <v>1.2</v>
      </c>
      <c r="W257" s="323">
        <f t="shared" si="57"/>
        <v>1.2</v>
      </c>
      <c r="X257" s="323">
        <f t="shared" si="58"/>
        <v>0</v>
      </c>
      <c r="Y257" s="324">
        <f t="shared" si="59"/>
        <v>0</v>
      </c>
      <c r="Z257" s="1324"/>
      <c r="AA257" s="1309"/>
      <c r="AB257" s="1309"/>
      <c r="AC257" s="1309"/>
      <c r="AD257" s="1309"/>
      <c r="AE257" s="1309"/>
      <c r="AF257" s="1309"/>
      <c r="AG257" s="1309"/>
      <c r="AH257" s="1312"/>
      <c r="AI257" s="1315"/>
      <c r="AJ257" s="1312"/>
    </row>
    <row r="258" spans="1:36" ht="18.75" x14ac:dyDescent="0.25">
      <c r="A258" s="1327"/>
      <c r="B258" s="1330"/>
      <c r="C258" s="1357"/>
      <c r="D258" s="1336"/>
      <c r="E258" s="326"/>
      <c r="F258" s="326"/>
      <c r="G258" s="326"/>
      <c r="H258" s="326"/>
      <c r="I258" s="326"/>
      <c r="J258" s="326"/>
      <c r="K258" s="326"/>
      <c r="L258" s="326"/>
      <c r="M258" s="326"/>
      <c r="N258" s="326"/>
      <c r="O258" s="326"/>
      <c r="P258" s="326"/>
      <c r="Q258" s="326"/>
      <c r="R258" s="327"/>
      <c r="S258" s="327"/>
      <c r="T258" s="327"/>
      <c r="U258" s="328"/>
      <c r="V258" s="329">
        <f t="shared" si="56"/>
        <v>0</v>
      </c>
      <c r="W258" s="323">
        <f t="shared" si="57"/>
        <v>0</v>
      </c>
      <c r="X258" s="323">
        <f t="shared" si="58"/>
        <v>0</v>
      </c>
      <c r="Y258" s="324">
        <f t="shared" si="59"/>
        <v>0</v>
      </c>
      <c r="Z258" s="1324"/>
      <c r="AA258" s="1309"/>
      <c r="AB258" s="1309"/>
      <c r="AC258" s="1309"/>
      <c r="AD258" s="1309"/>
      <c r="AE258" s="1309"/>
      <c r="AF258" s="1309"/>
      <c r="AG258" s="1309"/>
      <c r="AH258" s="1312"/>
      <c r="AI258" s="1315"/>
      <c r="AJ258" s="1312"/>
    </row>
    <row r="259" spans="1:36" ht="18.75" x14ac:dyDescent="0.25">
      <c r="A259" s="1327"/>
      <c r="B259" s="1330"/>
      <c r="C259" s="1357"/>
      <c r="D259" s="1336"/>
      <c r="E259" s="330" t="s">
        <v>1233</v>
      </c>
      <c r="F259" s="330"/>
      <c r="G259" s="330"/>
      <c r="H259" s="330"/>
      <c r="I259" s="330"/>
      <c r="J259" s="330"/>
      <c r="K259" s="330"/>
      <c r="L259" s="330"/>
      <c r="M259" s="330"/>
      <c r="N259" s="330"/>
      <c r="O259" s="330"/>
      <c r="P259" s="330">
        <v>12.7</v>
      </c>
      <c r="Q259" s="330"/>
      <c r="R259" s="320"/>
      <c r="S259" s="320"/>
      <c r="T259" s="320"/>
      <c r="U259" s="321">
        <v>230</v>
      </c>
      <c r="V259" s="329">
        <f t="shared" si="56"/>
        <v>0</v>
      </c>
      <c r="W259" s="323">
        <f t="shared" si="57"/>
        <v>0</v>
      </c>
      <c r="X259" s="323">
        <f t="shared" si="58"/>
        <v>0</v>
      </c>
      <c r="Y259" s="324">
        <f t="shared" si="59"/>
        <v>12.7</v>
      </c>
      <c r="Z259" s="1324"/>
      <c r="AA259" s="1309"/>
      <c r="AB259" s="1309"/>
      <c r="AC259" s="1309"/>
      <c r="AD259" s="1309"/>
      <c r="AE259" s="1309"/>
      <c r="AF259" s="1309"/>
      <c r="AG259" s="1309"/>
      <c r="AH259" s="1312"/>
      <c r="AI259" s="1315"/>
      <c r="AJ259" s="1312"/>
    </row>
    <row r="260" spans="1:36" ht="18.75" x14ac:dyDescent="0.25">
      <c r="A260" s="1327"/>
      <c r="B260" s="1330"/>
      <c r="C260" s="1357"/>
      <c r="D260" s="1336"/>
      <c r="E260" s="326"/>
      <c r="F260" s="326"/>
      <c r="G260" s="326"/>
      <c r="H260" s="326"/>
      <c r="I260" s="326"/>
      <c r="J260" s="326"/>
      <c r="K260" s="326"/>
      <c r="L260" s="326"/>
      <c r="M260" s="326"/>
      <c r="N260" s="326"/>
      <c r="O260" s="326"/>
      <c r="P260" s="326"/>
      <c r="Q260" s="326"/>
      <c r="R260" s="327"/>
      <c r="S260" s="327"/>
      <c r="T260" s="327"/>
      <c r="U260" s="328"/>
      <c r="V260" s="329">
        <f t="shared" si="56"/>
        <v>0</v>
      </c>
      <c r="W260" s="323">
        <f t="shared" si="57"/>
        <v>0</v>
      </c>
      <c r="X260" s="323">
        <f t="shared" si="58"/>
        <v>0</v>
      </c>
      <c r="Y260" s="324">
        <f t="shared" si="59"/>
        <v>0</v>
      </c>
      <c r="Z260" s="1324"/>
      <c r="AA260" s="1309"/>
      <c r="AB260" s="1309"/>
      <c r="AC260" s="1309"/>
      <c r="AD260" s="1309"/>
      <c r="AE260" s="1309"/>
      <c r="AF260" s="1309"/>
      <c r="AG260" s="1309"/>
      <c r="AH260" s="1312"/>
      <c r="AI260" s="1315"/>
      <c r="AJ260" s="1312"/>
    </row>
    <row r="261" spans="1:36" ht="18.75" x14ac:dyDescent="0.25">
      <c r="A261" s="1327"/>
      <c r="B261" s="1330"/>
      <c r="C261" s="1357"/>
      <c r="D261" s="1336"/>
      <c r="E261" s="330"/>
      <c r="F261" s="330"/>
      <c r="G261" s="330"/>
      <c r="H261" s="330"/>
      <c r="I261" s="330"/>
      <c r="J261" s="330"/>
      <c r="K261" s="330"/>
      <c r="L261" s="330"/>
      <c r="M261" s="330"/>
      <c r="N261" s="330"/>
      <c r="O261" s="330"/>
      <c r="P261" s="330"/>
      <c r="Q261" s="330"/>
      <c r="R261" s="320"/>
      <c r="S261" s="320"/>
      <c r="T261" s="320"/>
      <c r="U261" s="321"/>
      <c r="V261" s="329">
        <f t="shared" si="56"/>
        <v>0</v>
      </c>
      <c r="W261" s="323">
        <f t="shared" si="57"/>
        <v>0</v>
      </c>
      <c r="X261" s="323">
        <f t="shared" si="58"/>
        <v>0</v>
      </c>
      <c r="Y261" s="324">
        <f t="shared" si="59"/>
        <v>0</v>
      </c>
      <c r="Z261" s="1324"/>
      <c r="AA261" s="1309"/>
      <c r="AB261" s="1309"/>
      <c r="AC261" s="1309"/>
      <c r="AD261" s="1309"/>
      <c r="AE261" s="1309"/>
      <c r="AF261" s="1309"/>
      <c r="AG261" s="1309"/>
      <c r="AH261" s="1312"/>
      <c r="AI261" s="1315"/>
      <c r="AJ261" s="1312"/>
    </row>
    <row r="262" spans="1:36" ht="18.75" x14ac:dyDescent="0.25">
      <c r="A262" s="1327"/>
      <c r="B262" s="1330"/>
      <c r="C262" s="1357"/>
      <c r="D262" s="1336"/>
      <c r="E262" s="326"/>
      <c r="F262" s="326"/>
      <c r="G262" s="326"/>
      <c r="H262" s="326"/>
      <c r="I262" s="326"/>
      <c r="J262" s="326"/>
      <c r="K262" s="326"/>
      <c r="L262" s="326"/>
      <c r="M262" s="326"/>
      <c r="N262" s="326"/>
      <c r="O262" s="326"/>
      <c r="P262" s="326"/>
      <c r="Q262" s="326"/>
      <c r="R262" s="327"/>
      <c r="S262" s="327"/>
      <c r="T262" s="327"/>
      <c r="U262" s="328"/>
      <c r="V262" s="329">
        <f t="shared" si="56"/>
        <v>0</v>
      </c>
      <c r="W262" s="323">
        <f t="shared" si="57"/>
        <v>0</v>
      </c>
      <c r="X262" s="323">
        <f t="shared" si="58"/>
        <v>0</v>
      </c>
      <c r="Y262" s="324">
        <f t="shared" si="59"/>
        <v>0</v>
      </c>
      <c r="Z262" s="1324"/>
      <c r="AA262" s="1309"/>
      <c r="AB262" s="1309"/>
      <c r="AC262" s="1309"/>
      <c r="AD262" s="1309"/>
      <c r="AE262" s="1309"/>
      <c r="AF262" s="1309"/>
      <c r="AG262" s="1309"/>
      <c r="AH262" s="1312"/>
      <c r="AI262" s="1315"/>
      <c r="AJ262" s="1312"/>
    </row>
    <row r="263" spans="1:36" ht="18.75" x14ac:dyDescent="0.25">
      <c r="A263" s="1327"/>
      <c r="B263" s="1330"/>
      <c r="C263" s="1357"/>
      <c r="D263" s="1336"/>
      <c r="E263" s="330"/>
      <c r="F263" s="330"/>
      <c r="G263" s="330"/>
      <c r="H263" s="330"/>
      <c r="I263" s="330"/>
      <c r="J263" s="330"/>
      <c r="K263" s="330"/>
      <c r="L263" s="330"/>
      <c r="M263" s="330"/>
      <c r="N263" s="330"/>
      <c r="O263" s="330"/>
      <c r="P263" s="330"/>
      <c r="Q263" s="330"/>
      <c r="R263" s="320"/>
      <c r="S263" s="320"/>
      <c r="T263" s="320"/>
      <c r="U263" s="321"/>
      <c r="V263" s="329">
        <f t="shared" si="56"/>
        <v>0</v>
      </c>
      <c r="W263" s="323">
        <f t="shared" si="57"/>
        <v>0</v>
      </c>
      <c r="X263" s="323">
        <f t="shared" si="58"/>
        <v>0</v>
      </c>
      <c r="Y263" s="324">
        <f t="shared" si="59"/>
        <v>0</v>
      </c>
      <c r="Z263" s="1324"/>
      <c r="AA263" s="1309"/>
      <c r="AB263" s="1309"/>
      <c r="AC263" s="1309"/>
      <c r="AD263" s="1309"/>
      <c r="AE263" s="1309"/>
      <c r="AF263" s="1309"/>
      <c r="AG263" s="1309"/>
      <c r="AH263" s="1312"/>
      <c r="AI263" s="1315"/>
      <c r="AJ263" s="1312"/>
    </row>
    <row r="264" spans="1:36" ht="18.75" x14ac:dyDescent="0.25">
      <c r="A264" s="1327"/>
      <c r="B264" s="1330"/>
      <c r="C264" s="1357"/>
      <c r="D264" s="1336"/>
      <c r="E264" s="326"/>
      <c r="F264" s="326"/>
      <c r="G264" s="326"/>
      <c r="H264" s="326"/>
      <c r="I264" s="326"/>
      <c r="J264" s="326"/>
      <c r="K264" s="326"/>
      <c r="L264" s="326"/>
      <c r="M264" s="326"/>
      <c r="N264" s="326"/>
      <c r="O264" s="326"/>
      <c r="P264" s="326"/>
      <c r="Q264" s="326"/>
      <c r="R264" s="327"/>
      <c r="S264" s="327"/>
      <c r="T264" s="327"/>
      <c r="U264" s="328"/>
      <c r="V264" s="329">
        <f t="shared" si="56"/>
        <v>0</v>
      </c>
      <c r="W264" s="323">
        <f t="shared" si="57"/>
        <v>0</v>
      </c>
      <c r="X264" s="323">
        <f t="shared" si="58"/>
        <v>0</v>
      </c>
      <c r="Y264" s="324">
        <f t="shared" si="59"/>
        <v>0</v>
      </c>
      <c r="Z264" s="1324"/>
      <c r="AA264" s="1309"/>
      <c r="AB264" s="1309"/>
      <c r="AC264" s="1309"/>
      <c r="AD264" s="1309"/>
      <c r="AE264" s="1309"/>
      <c r="AF264" s="1309"/>
      <c r="AG264" s="1309"/>
      <c r="AH264" s="1312"/>
      <c r="AI264" s="1315"/>
      <c r="AJ264" s="1312"/>
    </row>
    <row r="265" spans="1:36" ht="18.75" x14ac:dyDescent="0.25">
      <c r="A265" s="1327"/>
      <c r="B265" s="1330"/>
      <c r="C265" s="1357"/>
      <c r="D265" s="1336"/>
      <c r="E265" s="330"/>
      <c r="F265" s="330"/>
      <c r="G265" s="330"/>
      <c r="H265" s="330"/>
      <c r="I265" s="330"/>
      <c r="J265" s="330"/>
      <c r="K265" s="330"/>
      <c r="L265" s="330"/>
      <c r="M265" s="330"/>
      <c r="N265" s="330"/>
      <c r="O265" s="330"/>
      <c r="P265" s="330"/>
      <c r="Q265" s="330"/>
      <c r="R265" s="320"/>
      <c r="S265" s="320"/>
      <c r="T265" s="320"/>
      <c r="U265" s="321"/>
      <c r="V265" s="329">
        <f t="shared" si="56"/>
        <v>0</v>
      </c>
      <c r="W265" s="323">
        <f t="shared" si="57"/>
        <v>0</v>
      </c>
      <c r="X265" s="323">
        <f t="shared" si="58"/>
        <v>0</v>
      </c>
      <c r="Y265" s="324">
        <f t="shared" si="59"/>
        <v>0</v>
      </c>
      <c r="Z265" s="1324"/>
      <c r="AA265" s="1309"/>
      <c r="AB265" s="1309"/>
      <c r="AC265" s="1309"/>
      <c r="AD265" s="1309"/>
      <c r="AE265" s="1309"/>
      <c r="AF265" s="1309"/>
      <c r="AG265" s="1309"/>
      <c r="AH265" s="1312"/>
      <c r="AI265" s="1315"/>
      <c r="AJ265" s="1312"/>
    </row>
    <row r="266" spans="1:36" ht="18.75" x14ac:dyDescent="0.25">
      <c r="A266" s="1327"/>
      <c r="B266" s="1330"/>
      <c r="C266" s="1357"/>
      <c r="D266" s="1336"/>
      <c r="E266" s="326"/>
      <c r="F266" s="326"/>
      <c r="G266" s="326"/>
      <c r="H266" s="326"/>
      <c r="I266" s="326"/>
      <c r="J266" s="326"/>
      <c r="K266" s="326"/>
      <c r="L266" s="326"/>
      <c r="M266" s="326"/>
      <c r="N266" s="326"/>
      <c r="O266" s="326"/>
      <c r="P266" s="326"/>
      <c r="Q266" s="326"/>
      <c r="R266" s="327"/>
      <c r="S266" s="327"/>
      <c r="T266" s="327"/>
      <c r="U266" s="328"/>
      <c r="V266" s="329">
        <f t="shared" si="56"/>
        <v>0</v>
      </c>
      <c r="W266" s="323">
        <f t="shared" si="57"/>
        <v>0</v>
      </c>
      <c r="X266" s="323">
        <f t="shared" si="58"/>
        <v>0</v>
      </c>
      <c r="Y266" s="324">
        <f t="shared" si="59"/>
        <v>0</v>
      </c>
      <c r="Z266" s="1324"/>
      <c r="AA266" s="1309"/>
      <c r="AB266" s="1309"/>
      <c r="AC266" s="1309"/>
      <c r="AD266" s="1309"/>
      <c r="AE266" s="1309"/>
      <c r="AF266" s="1309"/>
      <c r="AG266" s="1309"/>
      <c r="AH266" s="1312"/>
      <c r="AI266" s="1315"/>
      <c r="AJ266" s="1312"/>
    </row>
    <row r="267" spans="1:36" ht="18.75" x14ac:dyDescent="0.25">
      <c r="A267" s="1327"/>
      <c r="B267" s="1330"/>
      <c r="C267" s="1357"/>
      <c r="D267" s="1336"/>
      <c r="E267" s="330"/>
      <c r="F267" s="330"/>
      <c r="G267" s="330"/>
      <c r="H267" s="330"/>
      <c r="I267" s="330"/>
      <c r="J267" s="330"/>
      <c r="K267" s="330"/>
      <c r="L267" s="330"/>
      <c r="M267" s="330"/>
      <c r="N267" s="330"/>
      <c r="O267" s="330"/>
      <c r="P267" s="330"/>
      <c r="Q267" s="330"/>
      <c r="R267" s="320"/>
      <c r="S267" s="320"/>
      <c r="T267" s="320"/>
      <c r="U267" s="321"/>
      <c r="V267" s="329">
        <f t="shared" si="56"/>
        <v>0</v>
      </c>
      <c r="W267" s="323">
        <f t="shared" si="57"/>
        <v>0</v>
      </c>
      <c r="X267" s="323">
        <f t="shared" si="58"/>
        <v>0</v>
      </c>
      <c r="Y267" s="324">
        <f t="shared" si="59"/>
        <v>0</v>
      </c>
      <c r="Z267" s="1324"/>
      <c r="AA267" s="1309"/>
      <c r="AB267" s="1309"/>
      <c r="AC267" s="1309"/>
      <c r="AD267" s="1309"/>
      <c r="AE267" s="1309"/>
      <c r="AF267" s="1309"/>
      <c r="AG267" s="1309"/>
      <c r="AH267" s="1312"/>
      <c r="AI267" s="1315"/>
      <c r="AJ267" s="1312"/>
    </row>
    <row r="268" spans="1:36" ht="18.75" x14ac:dyDescent="0.25">
      <c r="A268" s="1327"/>
      <c r="B268" s="1330"/>
      <c r="C268" s="1357"/>
      <c r="D268" s="1336"/>
      <c r="E268" s="326"/>
      <c r="F268" s="326"/>
      <c r="G268" s="326"/>
      <c r="H268" s="326"/>
      <c r="I268" s="326"/>
      <c r="J268" s="326"/>
      <c r="K268" s="326"/>
      <c r="L268" s="326"/>
      <c r="M268" s="326"/>
      <c r="N268" s="326"/>
      <c r="O268" s="326"/>
      <c r="P268" s="326"/>
      <c r="Q268" s="326"/>
      <c r="R268" s="327"/>
      <c r="S268" s="327"/>
      <c r="T268" s="327"/>
      <c r="U268" s="328"/>
      <c r="V268" s="329">
        <f t="shared" si="56"/>
        <v>0</v>
      </c>
      <c r="W268" s="323">
        <f t="shared" si="57"/>
        <v>0</v>
      </c>
      <c r="X268" s="323">
        <f t="shared" si="58"/>
        <v>0</v>
      </c>
      <c r="Y268" s="324">
        <f t="shared" si="59"/>
        <v>0</v>
      </c>
      <c r="Z268" s="1324"/>
      <c r="AA268" s="1309"/>
      <c r="AB268" s="1309"/>
      <c r="AC268" s="1309"/>
      <c r="AD268" s="1309"/>
      <c r="AE268" s="1309"/>
      <c r="AF268" s="1309"/>
      <c r="AG268" s="1309"/>
      <c r="AH268" s="1312"/>
      <c r="AI268" s="1315"/>
      <c r="AJ268" s="1312"/>
    </row>
    <row r="269" spans="1:36" ht="19.5" thickBot="1" x14ac:dyDescent="0.3">
      <c r="A269" s="1328"/>
      <c r="B269" s="1331"/>
      <c r="C269" s="1358"/>
      <c r="D269" s="1337"/>
      <c r="E269" s="333"/>
      <c r="F269" s="333"/>
      <c r="G269" s="333"/>
      <c r="H269" s="333"/>
      <c r="I269" s="333"/>
      <c r="J269" s="333"/>
      <c r="K269" s="333"/>
      <c r="L269" s="333"/>
      <c r="M269" s="333"/>
      <c r="N269" s="333"/>
      <c r="O269" s="333"/>
      <c r="P269" s="333"/>
      <c r="Q269" s="333"/>
      <c r="R269" s="334"/>
      <c r="S269" s="334"/>
      <c r="T269" s="334"/>
      <c r="U269" s="335"/>
      <c r="V269" s="336">
        <f t="shared" si="56"/>
        <v>0</v>
      </c>
      <c r="W269" s="337">
        <f t="shared" si="57"/>
        <v>0</v>
      </c>
      <c r="X269" s="337">
        <f t="shared" si="58"/>
        <v>0</v>
      </c>
      <c r="Y269" s="338">
        <f t="shared" si="59"/>
        <v>0</v>
      </c>
      <c r="Z269" s="1325"/>
      <c r="AA269" s="1310"/>
      <c r="AB269" s="1310"/>
      <c r="AC269" s="1310"/>
      <c r="AD269" s="1310"/>
      <c r="AE269" s="1310"/>
      <c r="AF269" s="1310"/>
      <c r="AG269" s="1310"/>
      <c r="AH269" s="1313"/>
      <c r="AI269" s="1316"/>
      <c r="AJ269" s="1313"/>
    </row>
    <row r="270" spans="1:36" ht="18.75" x14ac:dyDescent="0.25">
      <c r="A270" s="1326">
        <v>13</v>
      </c>
      <c r="B270" s="1329" t="s">
        <v>110</v>
      </c>
      <c r="C270" s="1332" t="s">
        <v>60</v>
      </c>
      <c r="D270" s="1335">
        <f>400*0.9</f>
        <v>360</v>
      </c>
      <c r="E270" s="339"/>
      <c r="F270" s="296"/>
      <c r="G270" s="296"/>
      <c r="H270" s="296"/>
      <c r="I270" s="296"/>
      <c r="J270" s="296"/>
      <c r="K270" s="296"/>
      <c r="L270" s="296"/>
      <c r="M270" s="296"/>
      <c r="N270" s="296"/>
      <c r="O270" s="296"/>
      <c r="P270" s="296"/>
      <c r="Q270" s="296"/>
      <c r="R270" s="314"/>
      <c r="S270" s="314"/>
      <c r="T270" s="314"/>
      <c r="U270" s="315"/>
      <c r="V270" s="316">
        <f t="shared" ref="V270:V289" si="68">IF(AND(F270=0,G270=0,H270=0),0,IF(AND(F270=0,G270=0),H270,IF(AND(F270=0,H270=0),G270,IF(AND(G270=0,H270=0),F270,IF(F270=0,(G270+H270)/2,IF(G270=0,(F270+H270)/2,IF(H270=0,(F270+G270)/2,(F270+G270+H270)/3)))))))</f>
        <v>0</v>
      </c>
      <c r="W270" s="340">
        <f t="shared" ref="W270:W289" si="69">IF(AND(I270=0,J270=0,K270=0),0,IF(AND(I270=0,J270=0),K270,IF(AND(I270=0,K270=0),J270,IF(AND(J270=0,K270=0),I270,IF(I270=0,(J270+K270)/2,IF(J270=0,(I270+K270)/2,IF(K270=0,(I270+J270)/2,(I270+J270+K270)/3)))))))</f>
        <v>0</v>
      </c>
      <c r="X270" s="340">
        <f t="shared" ref="X270:X289" si="70">IF(AND(L270=0,M270=0,N270=0),0,IF(AND(L270=0,M270=0),N270,IF(AND(L270=0,N270=0),M270,IF(AND(M270=0,N270=0),L270,IF(L270=0,(M270+N270)/2,IF(M270=0,(L270+N270)/2,IF(N270=0,(L270+M270)/2,(L270+M270+N270)/3)))))))</f>
        <v>0</v>
      </c>
      <c r="Y270" s="341">
        <f t="shared" ref="Y270:Y289" si="71">IF(AND(O270=0,P270=0,Q270=0),0,IF(AND(O270=0,P270=0),Q270,IF(AND(O270=0,Q270=0),P270,IF(AND(P270=0,Q270=0),O270,IF(O270=0,(P270+Q270)/2,IF(P270=0,(O270+Q270)/2,IF(Q270=0,(O270+P270)/2,(O270+P270+Q270)/3)))))))</f>
        <v>0</v>
      </c>
      <c r="Z270" s="1323">
        <f t="shared" ref="Z270" si="72">SUM(V270:V289)</f>
        <v>6.4</v>
      </c>
      <c r="AA270" s="1308">
        <f t="shared" ref="AA270" si="73">SUM(W270:W289)</f>
        <v>5.916666666666667</v>
      </c>
      <c r="AB270" s="1308">
        <f t="shared" ref="AB270" si="74">SUM(X270:X289)</f>
        <v>10.366666666666667</v>
      </c>
      <c r="AC270" s="1308">
        <f t="shared" ref="AC270" si="75">SUM(Y270:Y289)</f>
        <v>10.1</v>
      </c>
      <c r="AD270" s="1308">
        <f t="shared" ref="AD270" si="76">Z270*0.38*0.9*SQRT(3)</f>
        <v>3.7911128076067593</v>
      </c>
      <c r="AE270" s="1308">
        <f t="shared" ref="AE270" si="77">AA270*0.38*0.9*SQRT(3)</f>
        <v>3.5048048091156234</v>
      </c>
      <c r="AF270" s="1308">
        <f t="shared" ref="AF270" si="78">AB270*0.38*0.9*SQRT(3)</f>
        <v>6.140812933154697</v>
      </c>
      <c r="AG270" s="1308">
        <f t="shared" ref="AG270" si="79">AC270*0.38*0.9*SQRT(3)</f>
        <v>5.9828498995044157</v>
      </c>
      <c r="AH270" s="1311">
        <f>MAX(Z270:AC289)</f>
        <v>10.366666666666667</v>
      </c>
      <c r="AI270" s="1314">
        <f t="shared" ref="AI270" si="80">AH270*0.38*0.9*SQRT(3)</f>
        <v>6.140812933154697</v>
      </c>
      <c r="AJ270" s="1311">
        <f t="shared" ref="AJ270" si="81">D270-AI270</f>
        <v>353.85918706684532</v>
      </c>
    </row>
    <row r="271" spans="1:36" ht="18.75" x14ac:dyDescent="0.25">
      <c r="A271" s="1327"/>
      <c r="B271" s="1330"/>
      <c r="C271" s="1333"/>
      <c r="D271" s="1336"/>
      <c r="E271" s="470" t="s">
        <v>1054</v>
      </c>
      <c r="F271" s="470">
        <v>3.2</v>
      </c>
      <c r="G271" s="470">
        <v>0.2</v>
      </c>
      <c r="H271" s="470">
        <v>1.7</v>
      </c>
      <c r="I271" s="470">
        <v>4.3</v>
      </c>
      <c r="J271" s="470">
        <v>0.05</v>
      </c>
      <c r="K271" s="470">
        <v>1.8</v>
      </c>
      <c r="L271" s="273">
        <v>9.6</v>
      </c>
      <c r="M271" s="273">
        <v>1.3</v>
      </c>
      <c r="N271" s="273">
        <v>1.8</v>
      </c>
      <c r="O271" s="273">
        <v>16.5</v>
      </c>
      <c r="P271" s="273">
        <v>1.4</v>
      </c>
      <c r="Q271" s="273">
        <v>2.8</v>
      </c>
      <c r="R271" s="320">
        <v>235</v>
      </c>
      <c r="S271" s="320">
        <v>235</v>
      </c>
      <c r="T271" s="320">
        <v>235</v>
      </c>
      <c r="U271" s="321">
        <v>235</v>
      </c>
      <c r="V271" s="329">
        <f t="shared" si="68"/>
        <v>1.7000000000000002</v>
      </c>
      <c r="W271" s="323">
        <f t="shared" si="69"/>
        <v>2.0499999999999998</v>
      </c>
      <c r="X271" s="323">
        <f t="shared" si="70"/>
        <v>4.2333333333333334</v>
      </c>
      <c r="Y271" s="324">
        <f t="shared" si="71"/>
        <v>6.8999999999999995</v>
      </c>
      <c r="Z271" s="1324"/>
      <c r="AA271" s="1309"/>
      <c r="AB271" s="1309"/>
      <c r="AC271" s="1309"/>
      <c r="AD271" s="1309"/>
      <c r="AE271" s="1309"/>
      <c r="AF271" s="1309"/>
      <c r="AG271" s="1309"/>
      <c r="AH271" s="1312"/>
      <c r="AI271" s="1315"/>
      <c r="AJ271" s="1312"/>
    </row>
    <row r="272" spans="1:36" ht="18.75" x14ac:dyDescent="0.25">
      <c r="A272" s="1327"/>
      <c r="B272" s="1330"/>
      <c r="C272" s="1333"/>
      <c r="D272" s="1336"/>
      <c r="E272" s="491"/>
      <c r="F272" s="491"/>
      <c r="G272" s="491"/>
      <c r="H272" s="491"/>
      <c r="I272" s="491"/>
      <c r="J272" s="491"/>
      <c r="K272" s="491"/>
      <c r="L272" s="326"/>
      <c r="M272" s="326"/>
      <c r="N272" s="326"/>
      <c r="O272" s="326"/>
      <c r="P272" s="326"/>
      <c r="Q272" s="326"/>
      <c r="R272" s="327"/>
      <c r="S272" s="327"/>
      <c r="T272" s="327"/>
      <c r="U272" s="328"/>
      <c r="V272" s="329">
        <f t="shared" si="68"/>
        <v>0</v>
      </c>
      <c r="W272" s="323">
        <f t="shared" si="69"/>
        <v>0</v>
      </c>
      <c r="X272" s="323">
        <f t="shared" si="70"/>
        <v>0</v>
      </c>
      <c r="Y272" s="324">
        <f t="shared" si="71"/>
        <v>0</v>
      </c>
      <c r="Z272" s="1324"/>
      <c r="AA272" s="1309"/>
      <c r="AB272" s="1309"/>
      <c r="AC272" s="1309"/>
      <c r="AD272" s="1309"/>
      <c r="AE272" s="1309"/>
      <c r="AF272" s="1309"/>
      <c r="AG272" s="1309"/>
      <c r="AH272" s="1312"/>
      <c r="AI272" s="1315"/>
      <c r="AJ272" s="1312"/>
    </row>
    <row r="273" spans="1:36" ht="18.75" x14ac:dyDescent="0.25">
      <c r="A273" s="1327"/>
      <c r="B273" s="1330"/>
      <c r="C273" s="1333"/>
      <c r="D273" s="1336"/>
      <c r="E273" s="470" t="s">
        <v>1055</v>
      </c>
      <c r="F273" s="490">
        <v>0.4</v>
      </c>
      <c r="G273" s="490">
        <v>9.5</v>
      </c>
      <c r="H273" s="490">
        <v>4.2</v>
      </c>
      <c r="I273" s="490">
        <v>0.6</v>
      </c>
      <c r="J273" s="490">
        <v>3.6</v>
      </c>
      <c r="K273" s="490">
        <v>7.4</v>
      </c>
      <c r="L273" s="330">
        <v>0.5</v>
      </c>
      <c r="M273" s="330">
        <v>4.3</v>
      </c>
      <c r="N273" s="330">
        <v>13.6</v>
      </c>
      <c r="O273" s="330">
        <v>0.5</v>
      </c>
      <c r="P273" s="330">
        <v>4.5</v>
      </c>
      <c r="Q273" s="330">
        <v>4.5999999999999996</v>
      </c>
      <c r="R273" s="320">
        <v>235</v>
      </c>
      <c r="S273" s="320">
        <v>235</v>
      </c>
      <c r="T273" s="320">
        <v>235</v>
      </c>
      <c r="U273" s="321">
        <v>235</v>
      </c>
      <c r="V273" s="329">
        <f t="shared" si="68"/>
        <v>4.7</v>
      </c>
      <c r="W273" s="323">
        <f t="shared" si="69"/>
        <v>3.8666666666666671</v>
      </c>
      <c r="X273" s="323">
        <f t="shared" si="70"/>
        <v>6.1333333333333329</v>
      </c>
      <c r="Y273" s="324">
        <f t="shared" si="71"/>
        <v>3.1999999999999997</v>
      </c>
      <c r="Z273" s="1324"/>
      <c r="AA273" s="1309"/>
      <c r="AB273" s="1309"/>
      <c r="AC273" s="1309"/>
      <c r="AD273" s="1309"/>
      <c r="AE273" s="1309"/>
      <c r="AF273" s="1309"/>
      <c r="AG273" s="1309"/>
      <c r="AH273" s="1312"/>
      <c r="AI273" s="1315"/>
      <c r="AJ273" s="1312"/>
    </row>
    <row r="274" spans="1:36" ht="18.75" x14ac:dyDescent="0.25">
      <c r="A274" s="1327"/>
      <c r="B274" s="1330"/>
      <c r="C274" s="1333"/>
      <c r="D274" s="1336"/>
      <c r="E274" s="326"/>
      <c r="F274" s="326"/>
      <c r="G274" s="326"/>
      <c r="H274" s="326"/>
      <c r="I274" s="326"/>
      <c r="J274" s="326"/>
      <c r="K274" s="326"/>
      <c r="L274" s="326"/>
      <c r="M274" s="326"/>
      <c r="N274" s="326"/>
      <c r="O274" s="326"/>
      <c r="P274" s="326"/>
      <c r="Q274" s="326"/>
      <c r="R274" s="327"/>
      <c r="S274" s="327"/>
      <c r="T274" s="327"/>
      <c r="U274" s="328"/>
      <c r="V274" s="329">
        <f t="shared" si="68"/>
        <v>0</v>
      </c>
      <c r="W274" s="323">
        <f t="shared" si="69"/>
        <v>0</v>
      </c>
      <c r="X274" s="323">
        <f t="shared" si="70"/>
        <v>0</v>
      </c>
      <c r="Y274" s="324">
        <f t="shared" si="71"/>
        <v>0</v>
      </c>
      <c r="Z274" s="1324"/>
      <c r="AA274" s="1309"/>
      <c r="AB274" s="1309"/>
      <c r="AC274" s="1309"/>
      <c r="AD274" s="1309"/>
      <c r="AE274" s="1309"/>
      <c r="AF274" s="1309"/>
      <c r="AG274" s="1309"/>
      <c r="AH274" s="1312"/>
      <c r="AI274" s="1315"/>
      <c r="AJ274" s="1312"/>
    </row>
    <row r="275" spans="1:36" ht="18.75" x14ac:dyDescent="0.25">
      <c r="A275" s="1327"/>
      <c r="B275" s="1330"/>
      <c r="C275" s="1333"/>
      <c r="D275" s="1336"/>
      <c r="E275" s="273"/>
      <c r="F275" s="273"/>
      <c r="G275" s="273"/>
      <c r="H275" s="273"/>
      <c r="I275" s="330"/>
      <c r="J275" s="330"/>
      <c r="K275" s="330"/>
      <c r="L275" s="330"/>
      <c r="M275" s="330"/>
      <c r="N275" s="330"/>
      <c r="O275" s="330"/>
      <c r="P275" s="330"/>
      <c r="Q275" s="330"/>
      <c r="R275" s="320"/>
      <c r="S275" s="320"/>
      <c r="T275" s="320"/>
      <c r="U275" s="321"/>
      <c r="V275" s="329">
        <f t="shared" si="68"/>
        <v>0</v>
      </c>
      <c r="W275" s="323">
        <f t="shared" si="69"/>
        <v>0</v>
      </c>
      <c r="X275" s="323">
        <f t="shared" si="70"/>
        <v>0</v>
      </c>
      <c r="Y275" s="324">
        <f t="shared" si="71"/>
        <v>0</v>
      </c>
      <c r="Z275" s="1324"/>
      <c r="AA275" s="1309"/>
      <c r="AB275" s="1309"/>
      <c r="AC275" s="1309"/>
      <c r="AD275" s="1309"/>
      <c r="AE275" s="1309"/>
      <c r="AF275" s="1309"/>
      <c r="AG275" s="1309"/>
      <c r="AH275" s="1312"/>
      <c r="AI275" s="1315"/>
      <c r="AJ275" s="1312"/>
    </row>
    <row r="276" spans="1:36" ht="18.75" x14ac:dyDescent="0.25">
      <c r="A276" s="1327"/>
      <c r="B276" s="1330"/>
      <c r="C276" s="1333"/>
      <c r="D276" s="1336"/>
      <c r="E276" s="326"/>
      <c r="F276" s="326"/>
      <c r="G276" s="326"/>
      <c r="H276" s="326"/>
      <c r="I276" s="326"/>
      <c r="J276" s="326"/>
      <c r="K276" s="326"/>
      <c r="L276" s="326"/>
      <c r="M276" s="326"/>
      <c r="N276" s="326"/>
      <c r="O276" s="326"/>
      <c r="P276" s="326"/>
      <c r="Q276" s="326"/>
      <c r="R276" s="327"/>
      <c r="S276" s="327"/>
      <c r="T276" s="327"/>
      <c r="U276" s="328"/>
      <c r="V276" s="329">
        <f t="shared" si="68"/>
        <v>0</v>
      </c>
      <c r="W276" s="323">
        <f t="shared" si="69"/>
        <v>0</v>
      </c>
      <c r="X276" s="323">
        <f t="shared" si="70"/>
        <v>0</v>
      </c>
      <c r="Y276" s="324">
        <f t="shared" si="71"/>
        <v>0</v>
      </c>
      <c r="Z276" s="1324"/>
      <c r="AA276" s="1309"/>
      <c r="AB276" s="1309"/>
      <c r="AC276" s="1309"/>
      <c r="AD276" s="1309"/>
      <c r="AE276" s="1309"/>
      <c r="AF276" s="1309"/>
      <c r="AG276" s="1309"/>
      <c r="AH276" s="1312"/>
      <c r="AI276" s="1315"/>
      <c r="AJ276" s="1312"/>
    </row>
    <row r="277" spans="1:36" ht="18.75" x14ac:dyDescent="0.25">
      <c r="A277" s="1327"/>
      <c r="B277" s="1330"/>
      <c r="C277" s="1333"/>
      <c r="D277" s="1336"/>
      <c r="E277" s="273"/>
      <c r="F277" s="273"/>
      <c r="G277" s="273"/>
      <c r="H277" s="273"/>
      <c r="I277" s="330"/>
      <c r="J277" s="330"/>
      <c r="K277" s="330"/>
      <c r="L277" s="330"/>
      <c r="M277" s="330"/>
      <c r="N277" s="330"/>
      <c r="O277" s="330"/>
      <c r="P277" s="330"/>
      <c r="Q277" s="330"/>
      <c r="R277" s="320"/>
      <c r="S277" s="320"/>
      <c r="T277" s="320"/>
      <c r="U277" s="321"/>
      <c r="V277" s="329">
        <f t="shared" si="68"/>
        <v>0</v>
      </c>
      <c r="W277" s="323">
        <f t="shared" si="69"/>
        <v>0</v>
      </c>
      <c r="X277" s="323">
        <f t="shared" si="70"/>
        <v>0</v>
      </c>
      <c r="Y277" s="324">
        <f t="shared" si="71"/>
        <v>0</v>
      </c>
      <c r="Z277" s="1324"/>
      <c r="AA277" s="1309"/>
      <c r="AB277" s="1309"/>
      <c r="AC277" s="1309"/>
      <c r="AD277" s="1309"/>
      <c r="AE277" s="1309"/>
      <c r="AF277" s="1309"/>
      <c r="AG277" s="1309"/>
      <c r="AH277" s="1312"/>
      <c r="AI277" s="1315"/>
      <c r="AJ277" s="1312"/>
    </row>
    <row r="278" spans="1:36" ht="18.75" x14ac:dyDescent="0.25">
      <c r="A278" s="1327"/>
      <c r="B278" s="1330"/>
      <c r="C278" s="1333"/>
      <c r="D278" s="1336"/>
      <c r="E278" s="326"/>
      <c r="F278" s="326"/>
      <c r="G278" s="326"/>
      <c r="H278" s="326"/>
      <c r="I278" s="326"/>
      <c r="J278" s="326"/>
      <c r="K278" s="326"/>
      <c r="L278" s="326"/>
      <c r="M278" s="326"/>
      <c r="N278" s="326"/>
      <c r="O278" s="326"/>
      <c r="P278" s="326"/>
      <c r="Q278" s="326"/>
      <c r="R278" s="327"/>
      <c r="S278" s="327"/>
      <c r="T278" s="327"/>
      <c r="U278" s="328"/>
      <c r="V278" s="329">
        <f t="shared" si="68"/>
        <v>0</v>
      </c>
      <c r="W278" s="323">
        <f t="shared" si="69"/>
        <v>0</v>
      </c>
      <c r="X278" s="323">
        <f t="shared" si="70"/>
        <v>0</v>
      </c>
      <c r="Y278" s="324">
        <f t="shared" si="71"/>
        <v>0</v>
      </c>
      <c r="Z278" s="1324"/>
      <c r="AA278" s="1309"/>
      <c r="AB278" s="1309"/>
      <c r="AC278" s="1309"/>
      <c r="AD278" s="1309"/>
      <c r="AE278" s="1309"/>
      <c r="AF278" s="1309"/>
      <c r="AG278" s="1309"/>
      <c r="AH278" s="1312"/>
      <c r="AI278" s="1315"/>
      <c r="AJ278" s="1312"/>
    </row>
    <row r="279" spans="1:36" ht="18.75" x14ac:dyDescent="0.25">
      <c r="A279" s="1327"/>
      <c r="B279" s="1330"/>
      <c r="C279" s="1333"/>
      <c r="D279" s="1336"/>
      <c r="E279" s="330"/>
      <c r="F279" s="330"/>
      <c r="G279" s="330"/>
      <c r="H279" s="330"/>
      <c r="I279" s="330"/>
      <c r="J279" s="330"/>
      <c r="K279" s="330"/>
      <c r="L279" s="330"/>
      <c r="M279" s="330"/>
      <c r="N279" s="330"/>
      <c r="O279" s="330"/>
      <c r="P279" s="330"/>
      <c r="Q279" s="330"/>
      <c r="R279" s="320"/>
      <c r="S279" s="320"/>
      <c r="T279" s="320"/>
      <c r="U279" s="321"/>
      <c r="V279" s="329">
        <f t="shared" si="68"/>
        <v>0</v>
      </c>
      <c r="W279" s="323">
        <f t="shared" si="69"/>
        <v>0</v>
      </c>
      <c r="X279" s="323">
        <f t="shared" si="70"/>
        <v>0</v>
      </c>
      <c r="Y279" s="324">
        <f t="shared" si="71"/>
        <v>0</v>
      </c>
      <c r="Z279" s="1324"/>
      <c r="AA279" s="1309"/>
      <c r="AB279" s="1309"/>
      <c r="AC279" s="1309"/>
      <c r="AD279" s="1309"/>
      <c r="AE279" s="1309"/>
      <c r="AF279" s="1309"/>
      <c r="AG279" s="1309"/>
      <c r="AH279" s="1312"/>
      <c r="AI279" s="1315"/>
      <c r="AJ279" s="1312"/>
    </row>
    <row r="280" spans="1:36" ht="18.75" x14ac:dyDescent="0.25">
      <c r="A280" s="1327"/>
      <c r="B280" s="1330"/>
      <c r="C280" s="1333"/>
      <c r="D280" s="1336"/>
      <c r="E280" s="326"/>
      <c r="F280" s="326"/>
      <c r="G280" s="326"/>
      <c r="H280" s="326"/>
      <c r="I280" s="326"/>
      <c r="J280" s="326"/>
      <c r="K280" s="326"/>
      <c r="L280" s="326"/>
      <c r="M280" s="326"/>
      <c r="N280" s="326"/>
      <c r="O280" s="326"/>
      <c r="P280" s="326"/>
      <c r="Q280" s="326"/>
      <c r="R280" s="327"/>
      <c r="S280" s="327"/>
      <c r="T280" s="327"/>
      <c r="U280" s="328"/>
      <c r="V280" s="329">
        <f t="shared" si="68"/>
        <v>0</v>
      </c>
      <c r="W280" s="323">
        <f t="shared" si="69"/>
        <v>0</v>
      </c>
      <c r="X280" s="323">
        <f t="shared" si="70"/>
        <v>0</v>
      </c>
      <c r="Y280" s="324">
        <f t="shared" si="71"/>
        <v>0</v>
      </c>
      <c r="Z280" s="1324"/>
      <c r="AA280" s="1309"/>
      <c r="AB280" s="1309"/>
      <c r="AC280" s="1309"/>
      <c r="AD280" s="1309"/>
      <c r="AE280" s="1309"/>
      <c r="AF280" s="1309"/>
      <c r="AG280" s="1309"/>
      <c r="AH280" s="1312"/>
      <c r="AI280" s="1315"/>
      <c r="AJ280" s="1312"/>
    </row>
    <row r="281" spans="1:36" ht="18.75" x14ac:dyDescent="0.25">
      <c r="A281" s="1327"/>
      <c r="B281" s="1330"/>
      <c r="C281" s="1333"/>
      <c r="D281" s="1336"/>
      <c r="E281" s="330"/>
      <c r="F281" s="330"/>
      <c r="G281" s="330"/>
      <c r="H281" s="330"/>
      <c r="I281" s="330"/>
      <c r="J281" s="330"/>
      <c r="K281" s="330"/>
      <c r="L281" s="330"/>
      <c r="M281" s="330"/>
      <c r="N281" s="330"/>
      <c r="O281" s="330"/>
      <c r="P281" s="330"/>
      <c r="Q281" s="330"/>
      <c r="R281" s="320"/>
      <c r="S281" s="320"/>
      <c r="T281" s="320"/>
      <c r="U281" s="321"/>
      <c r="V281" s="329">
        <f t="shared" si="68"/>
        <v>0</v>
      </c>
      <c r="W281" s="323">
        <f t="shared" si="69"/>
        <v>0</v>
      </c>
      <c r="X281" s="323">
        <f t="shared" si="70"/>
        <v>0</v>
      </c>
      <c r="Y281" s="324">
        <f t="shared" si="71"/>
        <v>0</v>
      </c>
      <c r="Z281" s="1324"/>
      <c r="AA281" s="1309"/>
      <c r="AB281" s="1309"/>
      <c r="AC281" s="1309"/>
      <c r="AD281" s="1309"/>
      <c r="AE281" s="1309"/>
      <c r="AF281" s="1309"/>
      <c r="AG281" s="1309"/>
      <c r="AH281" s="1312"/>
      <c r="AI281" s="1315"/>
      <c r="AJ281" s="1312"/>
    </row>
    <row r="282" spans="1:36" ht="18.75" x14ac:dyDescent="0.25">
      <c r="A282" s="1327"/>
      <c r="B282" s="1330"/>
      <c r="C282" s="1333"/>
      <c r="D282" s="1336"/>
      <c r="E282" s="326"/>
      <c r="F282" s="326"/>
      <c r="G282" s="326"/>
      <c r="H282" s="326"/>
      <c r="I282" s="326"/>
      <c r="J282" s="326"/>
      <c r="K282" s="326"/>
      <c r="L282" s="326"/>
      <c r="M282" s="326"/>
      <c r="N282" s="326"/>
      <c r="O282" s="326"/>
      <c r="P282" s="326"/>
      <c r="Q282" s="326"/>
      <c r="R282" s="327"/>
      <c r="S282" s="327"/>
      <c r="T282" s="327"/>
      <c r="U282" s="328"/>
      <c r="V282" s="329">
        <f t="shared" si="68"/>
        <v>0</v>
      </c>
      <c r="W282" s="323">
        <f t="shared" si="69"/>
        <v>0</v>
      </c>
      <c r="X282" s="323">
        <f t="shared" si="70"/>
        <v>0</v>
      </c>
      <c r="Y282" s="324">
        <f t="shared" si="71"/>
        <v>0</v>
      </c>
      <c r="Z282" s="1324"/>
      <c r="AA282" s="1309"/>
      <c r="AB282" s="1309"/>
      <c r="AC282" s="1309"/>
      <c r="AD282" s="1309"/>
      <c r="AE282" s="1309"/>
      <c r="AF282" s="1309"/>
      <c r="AG282" s="1309"/>
      <c r="AH282" s="1312"/>
      <c r="AI282" s="1315"/>
      <c r="AJ282" s="1312"/>
    </row>
    <row r="283" spans="1:36" ht="18.75" x14ac:dyDescent="0.25">
      <c r="A283" s="1327"/>
      <c r="B283" s="1330"/>
      <c r="C283" s="1333"/>
      <c r="D283" s="1336"/>
      <c r="E283" s="330"/>
      <c r="F283" s="330"/>
      <c r="G283" s="330"/>
      <c r="H283" s="330"/>
      <c r="I283" s="330"/>
      <c r="J283" s="330"/>
      <c r="K283" s="330"/>
      <c r="L283" s="330"/>
      <c r="M283" s="330"/>
      <c r="N283" s="330"/>
      <c r="O283" s="330"/>
      <c r="P283" s="330"/>
      <c r="Q283" s="330"/>
      <c r="R283" s="320"/>
      <c r="S283" s="320"/>
      <c r="T283" s="320"/>
      <c r="U283" s="321"/>
      <c r="V283" s="329">
        <f t="shared" si="68"/>
        <v>0</v>
      </c>
      <c r="W283" s="323">
        <f t="shared" si="69"/>
        <v>0</v>
      </c>
      <c r="X283" s="323">
        <f t="shared" si="70"/>
        <v>0</v>
      </c>
      <c r="Y283" s="324">
        <f t="shared" si="71"/>
        <v>0</v>
      </c>
      <c r="Z283" s="1324"/>
      <c r="AA283" s="1309"/>
      <c r="AB283" s="1309"/>
      <c r="AC283" s="1309"/>
      <c r="AD283" s="1309"/>
      <c r="AE283" s="1309"/>
      <c r="AF283" s="1309"/>
      <c r="AG283" s="1309"/>
      <c r="AH283" s="1312"/>
      <c r="AI283" s="1315"/>
      <c r="AJ283" s="1312"/>
    </row>
    <row r="284" spans="1:36" ht="18.75" x14ac:dyDescent="0.25">
      <c r="A284" s="1327"/>
      <c r="B284" s="1330"/>
      <c r="C284" s="1333"/>
      <c r="D284" s="1336"/>
      <c r="E284" s="326"/>
      <c r="F284" s="326"/>
      <c r="G284" s="326"/>
      <c r="H284" s="326"/>
      <c r="I284" s="326"/>
      <c r="J284" s="326"/>
      <c r="K284" s="326"/>
      <c r="L284" s="326"/>
      <c r="M284" s="326"/>
      <c r="N284" s="326"/>
      <c r="O284" s="326"/>
      <c r="P284" s="326"/>
      <c r="Q284" s="326"/>
      <c r="R284" s="327"/>
      <c r="S284" s="327"/>
      <c r="T284" s="327"/>
      <c r="U284" s="328"/>
      <c r="V284" s="329">
        <f t="shared" si="68"/>
        <v>0</v>
      </c>
      <c r="W284" s="323">
        <f t="shared" si="69"/>
        <v>0</v>
      </c>
      <c r="X284" s="323">
        <f t="shared" si="70"/>
        <v>0</v>
      </c>
      <c r="Y284" s="324">
        <f t="shared" si="71"/>
        <v>0</v>
      </c>
      <c r="Z284" s="1324"/>
      <c r="AA284" s="1309"/>
      <c r="AB284" s="1309"/>
      <c r="AC284" s="1309"/>
      <c r="AD284" s="1309"/>
      <c r="AE284" s="1309"/>
      <c r="AF284" s="1309"/>
      <c r="AG284" s="1309"/>
      <c r="AH284" s="1312"/>
      <c r="AI284" s="1315"/>
      <c r="AJ284" s="1312"/>
    </row>
    <row r="285" spans="1:36" ht="18.75" x14ac:dyDescent="0.25">
      <c r="A285" s="1327"/>
      <c r="B285" s="1330"/>
      <c r="C285" s="1333"/>
      <c r="D285" s="1336"/>
      <c r="E285" s="330"/>
      <c r="F285" s="330"/>
      <c r="G285" s="330"/>
      <c r="H285" s="330"/>
      <c r="I285" s="330"/>
      <c r="J285" s="330"/>
      <c r="K285" s="330"/>
      <c r="L285" s="330"/>
      <c r="M285" s="330"/>
      <c r="N285" s="330"/>
      <c r="O285" s="330"/>
      <c r="P285" s="330"/>
      <c r="Q285" s="330"/>
      <c r="R285" s="320"/>
      <c r="S285" s="320"/>
      <c r="T285" s="320"/>
      <c r="U285" s="321"/>
      <c r="V285" s="329">
        <f t="shared" si="68"/>
        <v>0</v>
      </c>
      <c r="W285" s="323">
        <f t="shared" si="69"/>
        <v>0</v>
      </c>
      <c r="X285" s="323">
        <f t="shared" si="70"/>
        <v>0</v>
      </c>
      <c r="Y285" s="324">
        <f t="shared" si="71"/>
        <v>0</v>
      </c>
      <c r="Z285" s="1324"/>
      <c r="AA285" s="1309"/>
      <c r="AB285" s="1309"/>
      <c r="AC285" s="1309"/>
      <c r="AD285" s="1309"/>
      <c r="AE285" s="1309"/>
      <c r="AF285" s="1309"/>
      <c r="AG285" s="1309"/>
      <c r="AH285" s="1312"/>
      <c r="AI285" s="1315"/>
      <c r="AJ285" s="1312"/>
    </row>
    <row r="286" spans="1:36" ht="18.75" x14ac:dyDescent="0.25">
      <c r="A286" s="1327"/>
      <c r="B286" s="1330"/>
      <c r="C286" s="1333"/>
      <c r="D286" s="1336"/>
      <c r="E286" s="326"/>
      <c r="F286" s="326"/>
      <c r="G286" s="326"/>
      <c r="H286" s="326"/>
      <c r="I286" s="326"/>
      <c r="J286" s="326"/>
      <c r="K286" s="326"/>
      <c r="L286" s="326"/>
      <c r="M286" s="326"/>
      <c r="N286" s="326"/>
      <c r="O286" s="326"/>
      <c r="P286" s="326"/>
      <c r="Q286" s="326"/>
      <c r="R286" s="327"/>
      <c r="S286" s="327"/>
      <c r="T286" s="327"/>
      <c r="U286" s="328"/>
      <c r="V286" s="329">
        <f t="shared" si="68"/>
        <v>0</v>
      </c>
      <c r="W286" s="323">
        <f t="shared" si="69"/>
        <v>0</v>
      </c>
      <c r="X286" s="323">
        <f t="shared" si="70"/>
        <v>0</v>
      </c>
      <c r="Y286" s="324">
        <f t="shared" si="71"/>
        <v>0</v>
      </c>
      <c r="Z286" s="1324"/>
      <c r="AA286" s="1309"/>
      <c r="AB286" s="1309"/>
      <c r="AC286" s="1309"/>
      <c r="AD286" s="1309"/>
      <c r="AE286" s="1309"/>
      <c r="AF286" s="1309"/>
      <c r="AG286" s="1309"/>
      <c r="AH286" s="1312"/>
      <c r="AI286" s="1315"/>
      <c r="AJ286" s="1312"/>
    </row>
    <row r="287" spans="1:36" ht="18.75" x14ac:dyDescent="0.25">
      <c r="A287" s="1327"/>
      <c r="B287" s="1330"/>
      <c r="C287" s="1333"/>
      <c r="D287" s="1336"/>
      <c r="E287" s="330"/>
      <c r="F287" s="330"/>
      <c r="G287" s="330"/>
      <c r="H287" s="330"/>
      <c r="I287" s="330"/>
      <c r="J287" s="330"/>
      <c r="K287" s="330"/>
      <c r="L287" s="330"/>
      <c r="M287" s="330"/>
      <c r="N287" s="330"/>
      <c r="O287" s="330"/>
      <c r="P287" s="330"/>
      <c r="Q287" s="330"/>
      <c r="R287" s="320"/>
      <c r="S287" s="320"/>
      <c r="T287" s="320"/>
      <c r="U287" s="321"/>
      <c r="V287" s="329">
        <f t="shared" si="68"/>
        <v>0</v>
      </c>
      <c r="W287" s="323">
        <f t="shared" si="69"/>
        <v>0</v>
      </c>
      <c r="X287" s="323">
        <f t="shared" si="70"/>
        <v>0</v>
      </c>
      <c r="Y287" s="324">
        <f t="shared" si="71"/>
        <v>0</v>
      </c>
      <c r="Z287" s="1324"/>
      <c r="AA287" s="1309"/>
      <c r="AB287" s="1309"/>
      <c r="AC287" s="1309"/>
      <c r="AD287" s="1309"/>
      <c r="AE287" s="1309"/>
      <c r="AF287" s="1309"/>
      <c r="AG287" s="1309"/>
      <c r="AH287" s="1312"/>
      <c r="AI287" s="1315"/>
      <c r="AJ287" s="1312"/>
    </row>
    <row r="288" spans="1:36" ht="18.75" x14ac:dyDescent="0.25">
      <c r="A288" s="1327"/>
      <c r="B288" s="1330"/>
      <c r="C288" s="1333"/>
      <c r="D288" s="1336"/>
      <c r="E288" s="326"/>
      <c r="F288" s="326"/>
      <c r="G288" s="326"/>
      <c r="H288" s="326"/>
      <c r="I288" s="326"/>
      <c r="J288" s="326"/>
      <c r="K288" s="326"/>
      <c r="L288" s="326"/>
      <c r="M288" s="326"/>
      <c r="N288" s="326"/>
      <c r="O288" s="326"/>
      <c r="P288" s="326"/>
      <c r="Q288" s="326"/>
      <c r="R288" s="327"/>
      <c r="S288" s="327"/>
      <c r="T288" s="327"/>
      <c r="U288" s="328"/>
      <c r="V288" s="329">
        <f t="shared" si="68"/>
        <v>0</v>
      </c>
      <c r="W288" s="323">
        <f t="shared" si="69"/>
        <v>0</v>
      </c>
      <c r="X288" s="323">
        <f t="shared" si="70"/>
        <v>0</v>
      </c>
      <c r="Y288" s="324">
        <f t="shared" si="71"/>
        <v>0</v>
      </c>
      <c r="Z288" s="1324"/>
      <c r="AA288" s="1309"/>
      <c r="AB288" s="1309"/>
      <c r="AC288" s="1309"/>
      <c r="AD288" s="1309"/>
      <c r="AE288" s="1309"/>
      <c r="AF288" s="1309"/>
      <c r="AG288" s="1309"/>
      <c r="AH288" s="1312"/>
      <c r="AI288" s="1315"/>
      <c r="AJ288" s="1312"/>
    </row>
    <row r="289" spans="1:36" ht="19.5" thickBot="1" x14ac:dyDescent="0.3">
      <c r="A289" s="1328"/>
      <c r="B289" s="1331"/>
      <c r="C289" s="1334"/>
      <c r="D289" s="1337"/>
      <c r="E289" s="333"/>
      <c r="F289" s="333"/>
      <c r="G289" s="333"/>
      <c r="H289" s="333"/>
      <c r="I289" s="333"/>
      <c r="J289" s="333"/>
      <c r="K289" s="333"/>
      <c r="L289" s="333"/>
      <c r="M289" s="333"/>
      <c r="N289" s="333"/>
      <c r="O289" s="333"/>
      <c r="P289" s="333"/>
      <c r="Q289" s="333"/>
      <c r="R289" s="334"/>
      <c r="S289" s="334"/>
      <c r="T289" s="334"/>
      <c r="U289" s="335"/>
      <c r="V289" s="336">
        <f t="shared" si="68"/>
        <v>0</v>
      </c>
      <c r="W289" s="337">
        <f t="shared" si="69"/>
        <v>0</v>
      </c>
      <c r="X289" s="337">
        <f t="shared" si="70"/>
        <v>0</v>
      </c>
      <c r="Y289" s="338">
        <f t="shared" si="71"/>
        <v>0</v>
      </c>
      <c r="Z289" s="1325"/>
      <c r="AA289" s="1310"/>
      <c r="AB289" s="1310"/>
      <c r="AC289" s="1310"/>
      <c r="AD289" s="1310"/>
      <c r="AE289" s="1310"/>
      <c r="AF289" s="1310"/>
      <c r="AG289" s="1310"/>
      <c r="AH289" s="1313"/>
      <c r="AI289" s="1316"/>
      <c r="AJ289" s="1313"/>
    </row>
    <row r="290" spans="1:36" ht="18.75" x14ac:dyDescent="0.25">
      <c r="A290" s="1326">
        <v>14</v>
      </c>
      <c r="B290" s="1329" t="s">
        <v>397</v>
      </c>
      <c r="C290" s="1354" t="s">
        <v>305</v>
      </c>
      <c r="D290" s="1335">
        <f>630*0.9</f>
        <v>567</v>
      </c>
      <c r="E290" s="339"/>
      <c r="F290" s="296"/>
      <c r="G290" s="296"/>
      <c r="H290" s="296"/>
      <c r="I290" s="296"/>
      <c r="J290" s="296"/>
      <c r="K290" s="296"/>
      <c r="L290" s="296"/>
      <c r="M290" s="296"/>
      <c r="N290" s="296"/>
      <c r="O290" s="296"/>
      <c r="P290" s="296"/>
      <c r="Q290" s="296"/>
      <c r="R290" s="314"/>
      <c r="S290" s="314"/>
      <c r="T290" s="314"/>
      <c r="U290" s="315"/>
      <c r="V290" s="316">
        <f t="shared" si="56"/>
        <v>0</v>
      </c>
      <c r="W290" s="340">
        <f t="shared" si="57"/>
        <v>0</v>
      </c>
      <c r="X290" s="340">
        <f t="shared" si="58"/>
        <v>0</v>
      </c>
      <c r="Y290" s="341">
        <f t="shared" si="59"/>
        <v>0</v>
      </c>
      <c r="Z290" s="1323">
        <f t="shared" ref="Z290:AC290" si="82">SUM(V290:V309)</f>
        <v>75.533333333333346</v>
      </c>
      <c r="AA290" s="1308">
        <f t="shared" si="82"/>
        <v>11.666666666666668</v>
      </c>
      <c r="AB290" s="1308">
        <f t="shared" si="82"/>
        <v>120.13333333333334</v>
      </c>
      <c r="AC290" s="1308">
        <f t="shared" si="82"/>
        <v>14.733333333333333</v>
      </c>
      <c r="AD290" s="1308">
        <f t="shared" ref="AD290" si="83">Z290*0.38*0.9*SQRT(3)</f>
        <v>44.743029281442276</v>
      </c>
      <c r="AE290" s="1308">
        <f t="shared" si="53"/>
        <v>6.9108827221998208</v>
      </c>
      <c r="AF290" s="1308">
        <f t="shared" si="53"/>
        <v>71.16234665945187</v>
      </c>
      <c r="AG290" s="1308">
        <f t="shared" si="53"/>
        <v>8.7274576091780585</v>
      </c>
      <c r="AH290" s="1311">
        <f>MAX(Z290:AC309)</f>
        <v>120.13333333333334</v>
      </c>
      <c r="AI290" s="1314">
        <f t="shared" ref="AI290" si="84">AH290*0.38*0.9*SQRT(3)</f>
        <v>71.16234665945187</v>
      </c>
      <c r="AJ290" s="1311">
        <f t="shared" ref="AJ290" si="85">D290-AI290</f>
        <v>495.83765334054812</v>
      </c>
    </row>
    <row r="291" spans="1:36" ht="18.75" x14ac:dyDescent="0.25">
      <c r="A291" s="1327"/>
      <c r="B291" s="1330"/>
      <c r="C291" s="1357"/>
      <c r="D291" s="1336"/>
      <c r="E291" s="273" t="s">
        <v>254</v>
      </c>
      <c r="F291" s="470">
        <v>1.4</v>
      </c>
      <c r="G291" s="470">
        <v>1.2</v>
      </c>
      <c r="H291" s="470">
        <v>2.4</v>
      </c>
      <c r="I291" s="470">
        <v>1.4</v>
      </c>
      <c r="J291" s="470">
        <v>1.1000000000000001</v>
      </c>
      <c r="K291" s="470">
        <v>2.4</v>
      </c>
      <c r="L291" s="273">
        <v>1.9</v>
      </c>
      <c r="M291" s="273">
        <v>2.5</v>
      </c>
      <c r="N291" s="273">
        <v>1.3</v>
      </c>
      <c r="O291" s="273">
        <v>2</v>
      </c>
      <c r="P291" s="273">
        <v>1.4</v>
      </c>
      <c r="Q291" s="273">
        <v>2.7</v>
      </c>
      <c r="R291" s="320">
        <v>243</v>
      </c>
      <c r="S291" s="320">
        <v>245</v>
      </c>
      <c r="T291" s="320">
        <v>242</v>
      </c>
      <c r="U291" s="321">
        <v>242</v>
      </c>
      <c r="V291" s="329">
        <f t="shared" si="56"/>
        <v>1.6666666666666667</v>
      </c>
      <c r="W291" s="323">
        <f t="shared" si="57"/>
        <v>1.6333333333333335</v>
      </c>
      <c r="X291" s="323">
        <f t="shared" si="58"/>
        <v>1.9000000000000001</v>
      </c>
      <c r="Y291" s="324">
        <f t="shared" si="59"/>
        <v>2.0333333333333332</v>
      </c>
      <c r="Z291" s="1324"/>
      <c r="AA291" s="1309"/>
      <c r="AB291" s="1309"/>
      <c r="AC291" s="1309"/>
      <c r="AD291" s="1309"/>
      <c r="AE291" s="1309"/>
      <c r="AF291" s="1309"/>
      <c r="AG291" s="1309"/>
      <c r="AH291" s="1312"/>
      <c r="AI291" s="1315"/>
      <c r="AJ291" s="1312"/>
    </row>
    <row r="292" spans="1:36" ht="18.75" x14ac:dyDescent="0.25">
      <c r="A292" s="1327"/>
      <c r="B292" s="1330"/>
      <c r="C292" s="1357"/>
      <c r="D292" s="1336"/>
      <c r="E292" s="326"/>
      <c r="F292" s="491"/>
      <c r="G292" s="491"/>
      <c r="H292" s="491"/>
      <c r="I292" s="491"/>
      <c r="J292" s="491"/>
      <c r="K292" s="491"/>
      <c r="L292" s="326"/>
      <c r="M292" s="326"/>
      <c r="N292" s="326"/>
      <c r="O292" s="326"/>
      <c r="P292" s="326"/>
      <c r="Q292" s="326"/>
      <c r="R292" s="327"/>
      <c r="S292" s="327"/>
      <c r="T292" s="327"/>
      <c r="U292" s="328"/>
      <c r="V292" s="329">
        <f t="shared" si="56"/>
        <v>0</v>
      </c>
      <c r="W292" s="323">
        <f t="shared" si="57"/>
        <v>0</v>
      </c>
      <c r="X292" s="323">
        <f t="shared" si="58"/>
        <v>0</v>
      </c>
      <c r="Y292" s="324">
        <f t="shared" si="59"/>
        <v>0</v>
      </c>
      <c r="Z292" s="1324"/>
      <c r="AA292" s="1309"/>
      <c r="AB292" s="1309"/>
      <c r="AC292" s="1309"/>
      <c r="AD292" s="1309"/>
      <c r="AE292" s="1309"/>
      <c r="AF292" s="1309"/>
      <c r="AG292" s="1309"/>
      <c r="AH292" s="1312"/>
      <c r="AI292" s="1315"/>
      <c r="AJ292" s="1312"/>
    </row>
    <row r="293" spans="1:36" ht="18.75" x14ac:dyDescent="0.25">
      <c r="A293" s="1327"/>
      <c r="B293" s="1330"/>
      <c r="C293" s="1357"/>
      <c r="D293" s="1336"/>
      <c r="E293" s="273" t="s">
        <v>794</v>
      </c>
      <c r="F293" s="470">
        <v>86.7</v>
      </c>
      <c r="G293" s="470">
        <v>49.1</v>
      </c>
      <c r="H293" s="470">
        <v>66.400000000000006</v>
      </c>
      <c r="I293" s="490">
        <v>0.5</v>
      </c>
      <c r="J293" s="490">
        <v>0</v>
      </c>
      <c r="K293" s="490">
        <v>0</v>
      </c>
      <c r="L293" s="330">
        <v>129</v>
      </c>
      <c r="M293" s="330">
        <v>76.5</v>
      </c>
      <c r="N293" s="330">
        <v>114.8</v>
      </c>
      <c r="O293" s="330">
        <v>0.5</v>
      </c>
      <c r="P293" s="330">
        <v>0</v>
      </c>
      <c r="Q293" s="330">
        <v>0</v>
      </c>
      <c r="R293" s="320">
        <v>243</v>
      </c>
      <c r="S293" s="320">
        <v>245</v>
      </c>
      <c r="T293" s="320">
        <v>242</v>
      </c>
      <c r="U293" s="321">
        <v>242</v>
      </c>
      <c r="V293" s="329">
        <f t="shared" si="56"/>
        <v>67.400000000000006</v>
      </c>
      <c r="W293" s="323">
        <f t="shared" si="57"/>
        <v>0.5</v>
      </c>
      <c r="X293" s="323">
        <f t="shared" si="58"/>
        <v>106.76666666666667</v>
      </c>
      <c r="Y293" s="324">
        <f t="shared" si="59"/>
        <v>0.5</v>
      </c>
      <c r="Z293" s="1324"/>
      <c r="AA293" s="1309"/>
      <c r="AB293" s="1309"/>
      <c r="AC293" s="1309"/>
      <c r="AD293" s="1309"/>
      <c r="AE293" s="1309"/>
      <c r="AF293" s="1309"/>
      <c r="AG293" s="1309"/>
      <c r="AH293" s="1312"/>
      <c r="AI293" s="1315"/>
      <c r="AJ293" s="1312"/>
    </row>
    <row r="294" spans="1:36" ht="18.75" x14ac:dyDescent="0.25">
      <c r="A294" s="1327"/>
      <c r="B294" s="1330"/>
      <c r="C294" s="1357"/>
      <c r="D294" s="1336"/>
      <c r="E294" s="326"/>
      <c r="F294" s="491"/>
      <c r="G294" s="491"/>
      <c r="H294" s="491"/>
      <c r="I294" s="491"/>
      <c r="J294" s="491"/>
      <c r="K294" s="491"/>
      <c r="L294" s="326"/>
      <c r="M294" s="326"/>
      <c r="N294" s="326"/>
      <c r="O294" s="326"/>
      <c r="P294" s="326"/>
      <c r="Q294" s="326"/>
      <c r="R294" s="327"/>
      <c r="S294" s="327"/>
      <c r="T294" s="327"/>
      <c r="U294" s="328"/>
      <c r="V294" s="329">
        <f t="shared" si="56"/>
        <v>0</v>
      </c>
      <c r="W294" s="323">
        <f t="shared" si="57"/>
        <v>0</v>
      </c>
      <c r="X294" s="323">
        <f t="shared" si="58"/>
        <v>0</v>
      </c>
      <c r="Y294" s="324">
        <f t="shared" si="59"/>
        <v>0</v>
      </c>
      <c r="Z294" s="1324"/>
      <c r="AA294" s="1309"/>
      <c r="AB294" s="1309"/>
      <c r="AC294" s="1309"/>
      <c r="AD294" s="1309"/>
      <c r="AE294" s="1309"/>
      <c r="AF294" s="1309"/>
      <c r="AG294" s="1309"/>
      <c r="AH294" s="1312"/>
      <c r="AI294" s="1315"/>
      <c r="AJ294" s="1312"/>
    </row>
    <row r="295" spans="1:36" ht="18.75" x14ac:dyDescent="0.25">
      <c r="A295" s="1327"/>
      <c r="B295" s="1330"/>
      <c r="C295" s="1357"/>
      <c r="D295" s="1336"/>
      <c r="E295" s="273" t="s">
        <v>783</v>
      </c>
      <c r="F295" s="470">
        <v>0.2</v>
      </c>
      <c r="G295" s="470">
        <v>17.7</v>
      </c>
      <c r="H295" s="470">
        <v>1.5</v>
      </c>
      <c r="I295" s="490">
        <v>1.2</v>
      </c>
      <c r="J295" s="490">
        <v>25</v>
      </c>
      <c r="K295" s="490">
        <v>2.4</v>
      </c>
      <c r="L295" s="330">
        <v>3.3</v>
      </c>
      <c r="M295" s="330">
        <v>24</v>
      </c>
      <c r="N295" s="330">
        <v>2</v>
      </c>
      <c r="O295" s="330">
        <v>3.1</v>
      </c>
      <c r="P295" s="330">
        <v>28</v>
      </c>
      <c r="Q295" s="330">
        <v>2.8</v>
      </c>
      <c r="R295" s="320">
        <v>243</v>
      </c>
      <c r="S295" s="320">
        <v>245</v>
      </c>
      <c r="T295" s="320">
        <v>242</v>
      </c>
      <c r="U295" s="321">
        <v>242</v>
      </c>
      <c r="V295" s="329">
        <f t="shared" si="56"/>
        <v>6.4666666666666659</v>
      </c>
      <c r="W295" s="323">
        <f t="shared" si="57"/>
        <v>9.5333333333333332</v>
      </c>
      <c r="X295" s="323">
        <f t="shared" si="58"/>
        <v>9.7666666666666675</v>
      </c>
      <c r="Y295" s="324">
        <f t="shared" si="59"/>
        <v>11.299999999999999</v>
      </c>
      <c r="Z295" s="1324"/>
      <c r="AA295" s="1309"/>
      <c r="AB295" s="1309"/>
      <c r="AC295" s="1309"/>
      <c r="AD295" s="1309"/>
      <c r="AE295" s="1309"/>
      <c r="AF295" s="1309"/>
      <c r="AG295" s="1309"/>
      <c r="AH295" s="1312"/>
      <c r="AI295" s="1315"/>
      <c r="AJ295" s="1312"/>
    </row>
    <row r="296" spans="1:36" ht="18.75" x14ac:dyDescent="0.25">
      <c r="A296" s="1327"/>
      <c r="B296" s="1330"/>
      <c r="C296" s="1357"/>
      <c r="D296" s="1336"/>
      <c r="E296" s="326"/>
      <c r="F296" s="491"/>
      <c r="G296" s="491"/>
      <c r="H296" s="491"/>
      <c r="I296" s="491"/>
      <c r="J296" s="491"/>
      <c r="K296" s="491"/>
      <c r="L296" s="326"/>
      <c r="M296" s="326"/>
      <c r="N296" s="326"/>
      <c r="O296" s="326"/>
      <c r="P296" s="326"/>
      <c r="Q296" s="326"/>
      <c r="R296" s="327"/>
      <c r="S296" s="327"/>
      <c r="T296" s="327"/>
      <c r="U296" s="328"/>
      <c r="V296" s="329">
        <f t="shared" si="56"/>
        <v>0</v>
      </c>
      <c r="W296" s="323">
        <f t="shared" si="57"/>
        <v>0</v>
      </c>
      <c r="X296" s="323">
        <f t="shared" si="58"/>
        <v>0</v>
      </c>
      <c r="Y296" s="324">
        <f t="shared" si="59"/>
        <v>0</v>
      </c>
      <c r="Z296" s="1324"/>
      <c r="AA296" s="1309"/>
      <c r="AB296" s="1309"/>
      <c r="AC296" s="1309"/>
      <c r="AD296" s="1309"/>
      <c r="AE296" s="1309"/>
      <c r="AF296" s="1309"/>
      <c r="AG296" s="1309"/>
      <c r="AH296" s="1312"/>
      <c r="AI296" s="1315"/>
      <c r="AJ296" s="1312"/>
    </row>
    <row r="297" spans="1:36" ht="18.75" x14ac:dyDescent="0.25">
      <c r="A297" s="1327"/>
      <c r="B297" s="1330"/>
      <c r="C297" s="1357"/>
      <c r="D297" s="1336"/>
      <c r="E297" s="273" t="s">
        <v>795</v>
      </c>
      <c r="F297" s="470">
        <v>0</v>
      </c>
      <c r="G297" s="470">
        <v>0</v>
      </c>
      <c r="H297" s="470">
        <v>0</v>
      </c>
      <c r="I297" s="490">
        <v>0</v>
      </c>
      <c r="J297" s="490">
        <v>0</v>
      </c>
      <c r="K297" s="490">
        <v>0</v>
      </c>
      <c r="L297" s="330">
        <v>0</v>
      </c>
      <c r="M297" s="330">
        <v>0</v>
      </c>
      <c r="N297" s="330">
        <v>1.7</v>
      </c>
      <c r="O297" s="330">
        <v>0</v>
      </c>
      <c r="P297" s="330">
        <v>0</v>
      </c>
      <c r="Q297" s="330">
        <v>0.9</v>
      </c>
      <c r="R297" s="320">
        <v>243</v>
      </c>
      <c r="S297" s="320">
        <v>244</v>
      </c>
      <c r="T297" s="320">
        <v>244</v>
      </c>
      <c r="U297" s="321">
        <v>244</v>
      </c>
      <c r="V297" s="329">
        <f t="shared" si="56"/>
        <v>0</v>
      </c>
      <c r="W297" s="323">
        <f t="shared" si="57"/>
        <v>0</v>
      </c>
      <c r="X297" s="323">
        <f t="shared" si="58"/>
        <v>1.7</v>
      </c>
      <c r="Y297" s="324">
        <f t="shared" si="59"/>
        <v>0.9</v>
      </c>
      <c r="Z297" s="1324"/>
      <c r="AA297" s="1309"/>
      <c r="AB297" s="1309"/>
      <c r="AC297" s="1309"/>
      <c r="AD297" s="1309"/>
      <c r="AE297" s="1309"/>
      <c r="AF297" s="1309"/>
      <c r="AG297" s="1309"/>
      <c r="AH297" s="1312"/>
      <c r="AI297" s="1315"/>
      <c r="AJ297" s="1312"/>
    </row>
    <row r="298" spans="1:36" ht="18.75" x14ac:dyDescent="0.25">
      <c r="A298" s="1327"/>
      <c r="B298" s="1330"/>
      <c r="C298" s="1357"/>
      <c r="D298" s="1336"/>
      <c r="E298" s="326"/>
      <c r="F298" s="326"/>
      <c r="G298" s="326"/>
      <c r="H298" s="326"/>
      <c r="I298" s="326"/>
      <c r="J298" s="326"/>
      <c r="K298" s="326"/>
      <c r="L298" s="326"/>
      <c r="M298" s="326"/>
      <c r="N298" s="326"/>
      <c r="O298" s="326"/>
      <c r="P298" s="326"/>
      <c r="Q298" s="326"/>
      <c r="R298" s="327"/>
      <c r="S298" s="327"/>
      <c r="T298" s="327"/>
      <c r="U298" s="328"/>
      <c r="V298" s="329">
        <f t="shared" si="56"/>
        <v>0</v>
      </c>
      <c r="W298" s="323">
        <f t="shared" si="57"/>
        <v>0</v>
      </c>
      <c r="X298" s="323">
        <f t="shared" si="58"/>
        <v>0</v>
      </c>
      <c r="Y298" s="324">
        <f t="shared" si="59"/>
        <v>0</v>
      </c>
      <c r="Z298" s="1324"/>
      <c r="AA298" s="1309"/>
      <c r="AB298" s="1309"/>
      <c r="AC298" s="1309"/>
      <c r="AD298" s="1309"/>
      <c r="AE298" s="1309"/>
      <c r="AF298" s="1309"/>
      <c r="AG298" s="1309"/>
      <c r="AH298" s="1312"/>
      <c r="AI298" s="1315"/>
      <c r="AJ298" s="1312"/>
    </row>
    <row r="299" spans="1:36" ht="18.75" x14ac:dyDescent="0.25">
      <c r="A299" s="1327"/>
      <c r="B299" s="1330"/>
      <c r="C299" s="1357"/>
      <c r="D299" s="1336"/>
      <c r="E299" s="330"/>
      <c r="F299" s="330"/>
      <c r="G299" s="330"/>
      <c r="H299" s="330"/>
      <c r="I299" s="330"/>
      <c r="J299" s="330"/>
      <c r="K299" s="330"/>
      <c r="L299" s="330"/>
      <c r="M299" s="330"/>
      <c r="N299" s="330"/>
      <c r="O299" s="330"/>
      <c r="P299" s="330"/>
      <c r="Q299" s="330"/>
      <c r="R299" s="320"/>
      <c r="S299" s="320"/>
      <c r="T299" s="320"/>
      <c r="U299" s="321"/>
      <c r="V299" s="329">
        <f t="shared" si="56"/>
        <v>0</v>
      </c>
      <c r="W299" s="323">
        <f t="shared" si="57"/>
        <v>0</v>
      </c>
      <c r="X299" s="323">
        <f t="shared" si="58"/>
        <v>0</v>
      </c>
      <c r="Y299" s="324">
        <f t="shared" si="59"/>
        <v>0</v>
      </c>
      <c r="Z299" s="1324"/>
      <c r="AA299" s="1309"/>
      <c r="AB299" s="1309"/>
      <c r="AC299" s="1309"/>
      <c r="AD299" s="1309"/>
      <c r="AE299" s="1309"/>
      <c r="AF299" s="1309"/>
      <c r="AG299" s="1309"/>
      <c r="AH299" s="1312"/>
      <c r="AI299" s="1315"/>
      <c r="AJ299" s="1312"/>
    </row>
    <row r="300" spans="1:36" ht="18.75" x14ac:dyDescent="0.25">
      <c r="A300" s="1327"/>
      <c r="B300" s="1330"/>
      <c r="C300" s="1357"/>
      <c r="D300" s="1336"/>
      <c r="E300" s="326"/>
      <c r="F300" s="326"/>
      <c r="G300" s="326"/>
      <c r="H300" s="326"/>
      <c r="I300" s="326"/>
      <c r="J300" s="326"/>
      <c r="K300" s="326"/>
      <c r="L300" s="326"/>
      <c r="M300" s="326"/>
      <c r="N300" s="326"/>
      <c r="O300" s="326"/>
      <c r="P300" s="326"/>
      <c r="Q300" s="326"/>
      <c r="R300" s="327"/>
      <c r="S300" s="327"/>
      <c r="T300" s="327"/>
      <c r="U300" s="328"/>
      <c r="V300" s="329">
        <f t="shared" si="56"/>
        <v>0</v>
      </c>
      <c r="W300" s="323">
        <f t="shared" si="57"/>
        <v>0</v>
      </c>
      <c r="X300" s="323">
        <f t="shared" si="58"/>
        <v>0</v>
      </c>
      <c r="Y300" s="324">
        <f t="shared" si="59"/>
        <v>0</v>
      </c>
      <c r="Z300" s="1324"/>
      <c r="AA300" s="1309"/>
      <c r="AB300" s="1309"/>
      <c r="AC300" s="1309"/>
      <c r="AD300" s="1309"/>
      <c r="AE300" s="1309"/>
      <c r="AF300" s="1309"/>
      <c r="AG300" s="1309"/>
      <c r="AH300" s="1312"/>
      <c r="AI300" s="1315"/>
      <c r="AJ300" s="1312"/>
    </row>
    <row r="301" spans="1:36" ht="18.75" x14ac:dyDescent="0.25">
      <c r="A301" s="1327"/>
      <c r="B301" s="1330"/>
      <c r="C301" s="1357"/>
      <c r="D301" s="1336"/>
      <c r="E301" s="330"/>
      <c r="F301" s="330"/>
      <c r="G301" s="330"/>
      <c r="H301" s="330"/>
      <c r="I301" s="330"/>
      <c r="J301" s="330"/>
      <c r="K301" s="330"/>
      <c r="L301" s="330"/>
      <c r="M301" s="330"/>
      <c r="N301" s="330"/>
      <c r="O301" s="330"/>
      <c r="P301" s="330"/>
      <c r="Q301" s="330"/>
      <c r="R301" s="320"/>
      <c r="S301" s="320"/>
      <c r="T301" s="320"/>
      <c r="U301" s="321"/>
      <c r="V301" s="329">
        <f t="shared" si="56"/>
        <v>0</v>
      </c>
      <c r="W301" s="323">
        <f t="shared" si="57"/>
        <v>0</v>
      </c>
      <c r="X301" s="323">
        <f t="shared" si="58"/>
        <v>0</v>
      </c>
      <c r="Y301" s="324">
        <f t="shared" si="59"/>
        <v>0</v>
      </c>
      <c r="Z301" s="1324"/>
      <c r="AA301" s="1309"/>
      <c r="AB301" s="1309"/>
      <c r="AC301" s="1309"/>
      <c r="AD301" s="1309"/>
      <c r="AE301" s="1309"/>
      <c r="AF301" s="1309"/>
      <c r="AG301" s="1309"/>
      <c r="AH301" s="1312"/>
      <c r="AI301" s="1315"/>
      <c r="AJ301" s="1312"/>
    </row>
    <row r="302" spans="1:36" ht="18.75" x14ac:dyDescent="0.25">
      <c r="A302" s="1327"/>
      <c r="B302" s="1330"/>
      <c r="C302" s="1357"/>
      <c r="D302" s="1336"/>
      <c r="E302" s="326"/>
      <c r="F302" s="326"/>
      <c r="G302" s="326"/>
      <c r="H302" s="326"/>
      <c r="I302" s="326"/>
      <c r="J302" s="326"/>
      <c r="K302" s="326"/>
      <c r="L302" s="326"/>
      <c r="M302" s="326"/>
      <c r="N302" s="326"/>
      <c r="O302" s="326"/>
      <c r="P302" s="326"/>
      <c r="Q302" s="326"/>
      <c r="R302" s="327"/>
      <c r="S302" s="327"/>
      <c r="T302" s="327"/>
      <c r="U302" s="328"/>
      <c r="V302" s="329">
        <f t="shared" si="56"/>
        <v>0</v>
      </c>
      <c r="W302" s="323">
        <f t="shared" si="57"/>
        <v>0</v>
      </c>
      <c r="X302" s="323">
        <f t="shared" si="58"/>
        <v>0</v>
      </c>
      <c r="Y302" s="324">
        <f t="shared" si="59"/>
        <v>0</v>
      </c>
      <c r="Z302" s="1324"/>
      <c r="AA302" s="1309"/>
      <c r="AB302" s="1309"/>
      <c r="AC302" s="1309"/>
      <c r="AD302" s="1309"/>
      <c r="AE302" s="1309"/>
      <c r="AF302" s="1309"/>
      <c r="AG302" s="1309"/>
      <c r="AH302" s="1312"/>
      <c r="AI302" s="1315"/>
      <c r="AJ302" s="1312"/>
    </row>
    <row r="303" spans="1:36" ht="18.75" x14ac:dyDescent="0.25">
      <c r="A303" s="1327"/>
      <c r="B303" s="1330"/>
      <c r="C303" s="1357"/>
      <c r="D303" s="1336"/>
      <c r="E303" s="330"/>
      <c r="F303" s="330"/>
      <c r="G303" s="330"/>
      <c r="H303" s="330"/>
      <c r="I303" s="330"/>
      <c r="J303" s="330"/>
      <c r="K303" s="330"/>
      <c r="L303" s="330"/>
      <c r="M303" s="330"/>
      <c r="N303" s="330"/>
      <c r="O303" s="330"/>
      <c r="P303" s="330"/>
      <c r="Q303" s="330"/>
      <c r="R303" s="320"/>
      <c r="S303" s="320"/>
      <c r="T303" s="320"/>
      <c r="U303" s="321"/>
      <c r="V303" s="329">
        <f t="shared" si="56"/>
        <v>0</v>
      </c>
      <c r="W303" s="323">
        <f t="shared" si="57"/>
        <v>0</v>
      </c>
      <c r="X303" s="323">
        <f t="shared" si="58"/>
        <v>0</v>
      </c>
      <c r="Y303" s="324">
        <f t="shared" si="59"/>
        <v>0</v>
      </c>
      <c r="Z303" s="1324"/>
      <c r="AA303" s="1309"/>
      <c r="AB303" s="1309"/>
      <c r="AC303" s="1309"/>
      <c r="AD303" s="1309"/>
      <c r="AE303" s="1309"/>
      <c r="AF303" s="1309"/>
      <c r="AG303" s="1309"/>
      <c r="AH303" s="1312"/>
      <c r="AI303" s="1315"/>
      <c r="AJ303" s="1312"/>
    </row>
    <row r="304" spans="1:36" ht="18.75" x14ac:dyDescent="0.25">
      <c r="A304" s="1327"/>
      <c r="B304" s="1330"/>
      <c r="C304" s="1357"/>
      <c r="D304" s="1336"/>
      <c r="E304" s="326"/>
      <c r="F304" s="326"/>
      <c r="G304" s="326"/>
      <c r="H304" s="326"/>
      <c r="I304" s="326"/>
      <c r="J304" s="326"/>
      <c r="K304" s="326"/>
      <c r="L304" s="326"/>
      <c r="M304" s="326"/>
      <c r="N304" s="326"/>
      <c r="O304" s="326"/>
      <c r="P304" s="326"/>
      <c r="Q304" s="326"/>
      <c r="R304" s="327"/>
      <c r="S304" s="327"/>
      <c r="T304" s="327"/>
      <c r="U304" s="328"/>
      <c r="V304" s="329">
        <f t="shared" si="56"/>
        <v>0</v>
      </c>
      <c r="W304" s="323">
        <f t="shared" si="57"/>
        <v>0</v>
      </c>
      <c r="X304" s="323">
        <f t="shared" si="58"/>
        <v>0</v>
      </c>
      <c r="Y304" s="324">
        <f t="shared" si="59"/>
        <v>0</v>
      </c>
      <c r="Z304" s="1324"/>
      <c r="AA304" s="1309"/>
      <c r="AB304" s="1309"/>
      <c r="AC304" s="1309"/>
      <c r="AD304" s="1309"/>
      <c r="AE304" s="1309"/>
      <c r="AF304" s="1309"/>
      <c r="AG304" s="1309"/>
      <c r="AH304" s="1312"/>
      <c r="AI304" s="1315"/>
      <c r="AJ304" s="1312"/>
    </row>
    <row r="305" spans="1:36" ht="18.75" x14ac:dyDescent="0.25">
      <c r="A305" s="1327"/>
      <c r="B305" s="1330"/>
      <c r="C305" s="1357"/>
      <c r="D305" s="1336"/>
      <c r="E305" s="330"/>
      <c r="F305" s="330"/>
      <c r="G305" s="330"/>
      <c r="H305" s="330"/>
      <c r="I305" s="330"/>
      <c r="J305" s="330"/>
      <c r="K305" s="330"/>
      <c r="L305" s="330"/>
      <c r="M305" s="330"/>
      <c r="N305" s="330"/>
      <c r="O305" s="330"/>
      <c r="P305" s="330"/>
      <c r="Q305" s="330"/>
      <c r="R305" s="320"/>
      <c r="S305" s="320"/>
      <c r="T305" s="320"/>
      <c r="U305" s="321"/>
      <c r="V305" s="329">
        <f t="shared" si="56"/>
        <v>0</v>
      </c>
      <c r="W305" s="323">
        <f t="shared" si="57"/>
        <v>0</v>
      </c>
      <c r="X305" s="323">
        <f t="shared" si="58"/>
        <v>0</v>
      </c>
      <c r="Y305" s="324">
        <f t="shared" si="59"/>
        <v>0</v>
      </c>
      <c r="Z305" s="1324"/>
      <c r="AA305" s="1309"/>
      <c r="AB305" s="1309"/>
      <c r="AC305" s="1309"/>
      <c r="AD305" s="1309"/>
      <c r="AE305" s="1309"/>
      <c r="AF305" s="1309"/>
      <c r="AG305" s="1309"/>
      <c r="AH305" s="1312"/>
      <c r="AI305" s="1315"/>
      <c r="AJ305" s="1312"/>
    </row>
    <row r="306" spans="1:36" ht="18.75" x14ac:dyDescent="0.25">
      <c r="A306" s="1327"/>
      <c r="B306" s="1330"/>
      <c r="C306" s="1357"/>
      <c r="D306" s="1336"/>
      <c r="E306" s="326"/>
      <c r="F306" s="326"/>
      <c r="G306" s="326"/>
      <c r="H306" s="326"/>
      <c r="I306" s="326"/>
      <c r="J306" s="326"/>
      <c r="K306" s="326"/>
      <c r="L306" s="326"/>
      <c r="M306" s="326"/>
      <c r="N306" s="326"/>
      <c r="O306" s="326"/>
      <c r="P306" s="326"/>
      <c r="Q306" s="326"/>
      <c r="R306" s="327"/>
      <c r="S306" s="327"/>
      <c r="T306" s="327"/>
      <c r="U306" s="328"/>
      <c r="V306" s="329">
        <f t="shared" si="56"/>
        <v>0</v>
      </c>
      <c r="W306" s="323">
        <f t="shared" si="57"/>
        <v>0</v>
      </c>
      <c r="X306" s="323">
        <f t="shared" si="58"/>
        <v>0</v>
      </c>
      <c r="Y306" s="324">
        <f t="shared" si="59"/>
        <v>0</v>
      </c>
      <c r="Z306" s="1324"/>
      <c r="AA306" s="1309"/>
      <c r="AB306" s="1309"/>
      <c r="AC306" s="1309"/>
      <c r="AD306" s="1309"/>
      <c r="AE306" s="1309"/>
      <c r="AF306" s="1309"/>
      <c r="AG306" s="1309"/>
      <c r="AH306" s="1312"/>
      <c r="AI306" s="1315"/>
      <c r="AJ306" s="1312"/>
    </row>
    <row r="307" spans="1:36" ht="18.75" x14ac:dyDescent="0.25">
      <c r="A307" s="1327"/>
      <c r="B307" s="1330"/>
      <c r="C307" s="1357"/>
      <c r="D307" s="1336"/>
      <c r="E307" s="330"/>
      <c r="F307" s="330"/>
      <c r="G307" s="330"/>
      <c r="H307" s="330"/>
      <c r="I307" s="330"/>
      <c r="J307" s="330"/>
      <c r="K307" s="330"/>
      <c r="L307" s="330"/>
      <c r="M307" s="330"/>
      <c r="N307" s="330"/>
      <c r="O307" s="330"/>
      <c r="P307" s="330"/>
      <c r="Q307" s="330"/>
      <c r="R307" s="320"/>
      <c r="S307" s="320"/>
      <c r="T307" s="320"/>
      <c r="U307" s="321"/>
      <c r="V307" s="329">
        <f t="shared" ref="V307:V390" si="86">IF(AND(F307=0,G307=0,H307=0),0,IF(AND(F307=0,G307=0),H307,IF(AND(F307=0,H307=0),G307,IF(AND(G307=0,H307=0),F307,IF(F307=0,(G307+H307)/2,IF(G307=0,(F307+H307)/2,IF(H307=0,(F307+G307)/2,(F307+G307+H307)/3)))))))</f>
        <v>0</v>
      </c>
      <c r="W307" s="323">
        <f t="shared" ref="W307:W390" si="87">IF(AND(I307=0,J307=0,K307=0),0,IF(AND(I307=0,J307=0),K307,IF(AND(I307=0,K307=0),J307,IF(AND(J307=0,K307=0),I307,IF(I307=0,(J307+K307)/2,IF(J307=0,(I307+K307)/2,IF(K307=0,(I307+J307)/2,(I307+J307+K307)/3)))))))</f>
        <v>0</v>
      </c>
      <c r="X307" s="323">
        <f t="shared" ref="X307:X390" si="88">IF(AND(L307=0,M307=0,N307=0),0,IF(AND(L307=0,M307=0),N307,IF(AND(L307=0,N307=0),M307,IF(AND(M307=0,N307=0),L307,IF(L307=0,(M307+N307)/2,IF(M307=0,(L307+N307)/2,IF(N307=0,(L307+M307)/2,(L307+M307+N307)/3)))))))</f>
        <v>0</v>
      </c>
      <c r="Y307" s="324">
        <f t="shared" ref="Y307:Y390" si="89">IF(AND(O307=0,P307=0,Q307=0),0,IF(AND(O307=0,P307=0),Q307,IF(AND(O307=0,Q307=0),P307,IF(AND(P307=0,Q307=0),O307,IF(O307=0,(P307+Q307)/2,IF(P307=0,(O307+Q307)/2,IF(Q307=0,(O307+P307)/2,(O307+P307+Q307)/3)))))))</f>
        <v>0</v>
      </c>
      <c r="Z307" s="1324"/>
      <c r="AA307" s="1309"/>
      <c r="AB307" s="1309"/>
      <c r="AC307" s="1309"/>
      <c r="AD307" s="1309"/>
      <c r="AE307" s="1309"/>
      <c r="AF307" s="1309"/>
      <c r="AG307" s="1309"/>
      <c r="AH307" s="1312"/>
      <c r="AI307" s="1315"/>
      <c r="AJ307" s="1312"/>
    </row>
    <row r="308" spans="1:36" ht="18.75" x14ac:dyDescent="0.25">
      <c r="A308" s="1327"/>
      <c r="B308" s="1330"/>
      <c r="C308" s="1357"/>
      <c r="D308" s="1336"/>
      <c r="E308" s="326"/>
      <c r="F308" s="326"/>
      <c r="G308" s="326"/>
      <c r="H308" s="326"/>
      <c r="I308" s="326"/>
      <c r="J308" s="326"/>
      <c r="K308" s="326"/>
      <c r="L308" s="326"/>
      <c r="M308" s="326"/>
      <c r="N308" s="326"/>
      <c r="O308" s="326"/>
      <c r="P308" s="326"/>
      <c r="Q308" s="326"/>
      <c r="R308" s="327"/>
      <c r="S308" s="327"/>
      <c r="T308" s="327"/>
      <c r="U308" s="328"/>
      <c r="V308" s="329">
        <f t="shared" si="86"/>
        <v>0</v>
      </c>
      <c r="W308" s="323">
        <f t="shared" si="87"/>
        <v>0</v>
      </c>
      <c r="X308" s="323">
        <f t="shared" si="88"/>
        <v>0</v>
      </c>
      <c r="Y308" s="324">
        <f t="shared" si="89"/>
        <v>0</v>
      </c>
      <c r="Z308" s="1324"/>
      <c r="AA308" s="1309"/>
      <c r="AB308" s="1309"/>
      <c r="AC308" s="1309"/>
      <c r="AD308" s="1309"/>
      <c r="AE308" s="1309"/>
      <c r="AF308" s="1309"/>
      <c r="AG308" s="1309"/>
      <c r="AH308" s="1312"/>
      <c r="AI308" s="1315"/>
      <c r="AJ308" s="1312"/>
    </row>
    <row r="309" spans="1:36" ht="19.5" thickBot="1" x14ac:dyDescent="0.3">
      <c r="A309" s="1328"/>
      <c r="B309" s="1331"/>
      <c r="C309" s="1358"/>
      <c r="D309" s="1337"/>
      <c r="E309" s="333"/>
      <c r="F309" s="333"/>
      <c r="G309" s="333"/>
      <c r="H309" s="333"/>
      <c r="I309" s="333"/>
      <c r="J309" s="333"/>
      <c r="K309" s="333"/>
      <c r="L309" s="333"/>
      <c r="M309" s="333"/>
      <c r="N309" s="333"/>
      <c r="O309" s="333"/>
      <c r="P309" s="333"/>
      <c r="Q309" s="333"/>
      <c r="R309" s="334"/>
      <c r="S309" s="334"/>
      <c r="T309" s="334"/>
      <c r="U309" s="335"/>
      <c r="V309" s="336">
        <f t="shared" si="86"/>
        <v>0</v>
      </c>
      <c r="W309" s="337">
        <f t="shared" si="87"/>
        <v>0</v>
      </c>
      <c r="X309" s="337">
        <f t="shared" si="88"/>
        <v>0</v>
      </c>
      <c r="Y309" s="338">
        <f t="shared" si="89"/>
        <v>0</v>
      </c>
      <c r="Z309" s="1325"/>
      <c r="AA309" s="1310"/>
      <c r="AB309" s="1310"/>
      <c r="AC309" s="1310"/>
      <c r="AD309" s="1310"/>
      <c r="AE309" s="1310"/>
      <c r="AF309" s="1310"/>
      <c r="AG309" s="1310"/>
      <c r="AH309" s="1313"/>
      <c r="AI309" s="1316"/>
      <c r="AJ309" s="1313"/>
    </row>
    <row r="310" spans="1:36" ht="18.75" x14ac:dyDescent="0.25">
      <c r="A310" s="1329">
        <v>15</v>
      </c>
      <c r="B310" s="1329" t="s">
        <v>112</v>
      </c>
      <c r="C310" s="1354" t="s">
        <v>87</v>
      </c>
      <c r="D310" s="1335">
        <f>160*0.9</f>
        <v>144</v>
      </c>
      <c r="E310" s="339"/>
      <c r="F310" s="296"/>
      <c r="G310" s="296"/>
      <c r="H310" s="296"/>
      <c r="I310" s="296"/>
      <c r="J310" s="296"/>
      <c r="K310" s="296"/>
      <c r="L310" s="296"/>
      <c r="M310" s="296"/>
      <c r="N310" s="296"/>
      <c r="O310" s="296"/>
      <c r="P310" s="296"/>
      <c r="Q310" s="296"/>
      <c r="R310" s="314"/>
      <c r="S310" s="314"/>
      <c r="T310" s="314"/>
      <c r="U310" s="315"/>
      <c r="V310" s="316">
        <f t="shared" ref="V310:V329" si="90">IF(AND(F310=0,G310=0,H310=0),0,IF(AND(F310=0,G310=0),H310,IF(AND(F310=0,H310=0),G310,IF(AND(G310=0,H310=0),F310,IF(F310=0,(G310+H310)/2,IF(G310=0,(F310+H310)/2,IF(H310=0,(F310+G310)/2,(F310+G310+H310)/3)))))))</f>
        <v>0</v>
      </c>
      <c r="W310" s="340">
        <f t="shared" ref="W310:W329" si="91">IF(AND(I310=0,J310=0,K310=0),0,IF(AND(I310=0,J310=0),K310,IF(AND(I310=0,K310=0),J310,IF(AND(J310=0,K310=0),I310,IF(I310=0,(J310+K310)/2,IF(J310=0,(I310+K310)/2,IF(K310=0,(I310+J310)/2,(I310+J310+K310)/3)))))))</f>
        <v>0</v>
      </c>
      <c r="X310" s="340">
        <f t="shared" ref="X310:X329" si="92">IF(AND(L310=0,M310=0,N310=0),0,IF(AND(L310=0,M310=0),N310,IF(AND(L310=0,N310=0),M310,IF(AND(M310=0,N310=0),L310,IF(L310=0,(M310+N310)/2,IF(M310=0,(L310+N310)/2,IF(N310=0,(L310+M310)/2,(L310+M310+N310)/3)))))))</f>
        <v>0</v>
      </c>
      <c r="Y310" s="341">
        <f t="shared" ref="Y310:Y329" si="93">IF(AND(O310=0,P310=0,Q310=0),0,IF(AND(O310=0,P310=0),Q310,IF(AND(O310=0,Q310=0),P310,IF(AND(P310=0,Q310=0),O310,IF(O310=0,(P310+Q310)/2,IF(P310=0,(O310+Q310)/2,IF(Q310=0,(O310+P310)/2,(O310+P310+Q310)/3)))))))</f>
        <v>0</v>
      </c>
      <c r="Z310" s="1323">
        <f t="shared" ref="Z310" si="94">SUM(V310:V329)</f>
        <v>36.199999999999996</v>
      </c>
      <c r="AA310" s="1308">
        <f t="shared" ref="AA310" si="95">SUM(W310:W329)</f>
        <v>37.799999999999997</v>
      </c>
      <c r="AB310" s="1308">
        <f t="shared" ref="AB310" si="96">SUM(X310:X329)</f>
        <v>84.5</v>
      </c>
      <c r="AC310" s="1308">
        <f t="shared" ref="AC310" si="97">SUM(Y310:Y329)</f>
        <v>100.80000000000001</v>
      </c>
      <c r="AD310" s="1308">
        <f t="shared" ref="AD310" si="98">Z310*0.38*0.9*SQRT(3)</f>
        <v>21.443481818025724</v>
      </c>
      <c r="AE310" s="1308">
        <f t="shared" ref="AE310" si="99">AA310*0.38*0.9*SQRT(3)</f>
        <v>22.391260019927415</v>
      </c>
      <c r="AF310" s="1308">
        <f t="shared" ref="AF310" si="100">AB310*0.38*0.9*SQRT(3)</f>
        <v>50.054536287932983</v>
      </c>
      <c r="AG310" s="1308">
        <f t="shared" ref="AG310" si="101">AC310*0.38*0.9*SQRT(3)</f>
        <v>59.71002671980645</v>
      </c>
      <c r="AH310" s="1311">
        <f>MAX(Z310:AC329)</f>
        <v>100.80000000000001</v>
      </c>
      <c r="AI310" s="1314">
        <f t="shared" ref="AI310" si="102">AH310*0.38*0.9*SQRT(3)</f>
        <v>59.71002671980645</v>
      </c>
      <c r="AJ310" s="1314">
        <f t="shared" ref="AJ310" si="103">D310-AI310</f>
        <v>84.28997328019355</v>
      </c>
    </row>
    <row r="311" spans="1:36" ht="18.75" x14ac:dyDescent="0.25">
      <c r="A311" s="1359"/>
      <c r="B311" s="1359"/>
      <c r="C311" s="1355"/>
      <c r="D311" s="1352"/>
      <c r="E311" s="470" t="s">
        <v>594</v>
      </c>
      <c r="F311" s="470">
        <v>0</v>
      </c>
      <c r="G311" s="470">
        <v>0</v>
      </c>
      <c r="H311" s="470">
        <v>0</v>
      </c>
      <c r="I311" s="470">
        <v>0</v>
      </c>
      <c r="J311" s="470">
        <v>0</v>
      </c>
      <c r="K311" s="470">
        <v>0</v>
      </c>
      <c r="L311" s="273">
        <v>0</v>
      </c>
      <c r="M311" s="273">
        <v>0</v>
      </c>
      <c r="N311" s="273">
        <v>0</v>
      </c>
      <c r="O311" s="273">
        <v>0</v>
      </c>
      <c r="P311" s="273">
        <v>0</v>
      </c>
      <c r="Q311" s="273">
        <v>0</v>
      </c>
      <c r="R311" s="320">
        <v>235</v>
      </c>
      <c r="S311" s="320">
        <v>235</v>
      </c>
      <c r="T311" s="320">
        <v>237</v>
      </c>
      <c r="U311" s="321">
        <v>237</v>
      </c>
      <c r="V311" s="329">
        <f t="shared" si="90"/>
        <v>0</v>
      </c>
      <c r="W311" s="323">
        <f t="shared" si="91"/>
        <v>0</v>
      </c>
      <c r="X311" s="323">
        <f t="shared" si="92"/>
        <v>0</v>
      </c>
      <c r="Y311" s="324">
        <f t="shared" si="93"/>
        <v>0</v>
      </c>
      <c r="Z311" s="1324"/>
      <c r="AA311" s="1309"/>
      <c r="AB311" s="1309"/>
      <c r="AC311" s="1309"/>
      <c r="AD311" s="1309"/>
      <c r="AE311" s="1309"/>
      <c r="AF311" s="1309"/>
      <c r="AG311" s="1309"/>
      <c r="AH311" s="1312"/>
      <c r="AI311" s="1315"/>
      <c r="AJ311" s="1315"/>
    </row>
    <row r="312" spans="1:36" ht="18.75" x14ac:dyDescent="0.25">
      <c r="A312" s="1359"/>
      <c r="B312" s="1359"/>
      <c r="C312" s="1355"/>
      <c r="D312" s="1352"/>
      <c r="E312" s="491"/>
      <c r="F312" s="491"/>
      <c r="G312" s="491"/>
      <c r="H312" s="491"/>
      <c r="I312" s="491"/>
      <c r="J312" s="491"/>
      <c r="K312" s="491"/>
      <c r="L312" s="326"/>
      <c r="M312" s="326"/>
      <c r="N312" s="326"/>
      <c r="O312" s="326"/>
      <c r="P312" s="326"/>
      <c r="Q312" s="326"/>
      <c r="R312" s="327"/>
      <c r="S312" s="327"/>
      <c r="T312" s="327"/>
      <c r="U312" s="328"/>
      <c r="V312" s="329">
        <f t="shared" si="90"/>
        <v>0</v>
      </c>
      <c r="W312" s="323">
        <f t="shared" si="91"/>
        <v>0</v>
      </c>
      <c r="X312" s="323">
        <f t="shared" si="92"/>
        <v>0</v>
      </c>
      <c r="Y312" s="324">
        <f t="shared" si="93"/>
        <v>0</v>
      </c>
      <c r="Z312" s="1324"/>
      <c r="AA312" s="1309"/>
      <c r="AB312" s="1309"/>
      <c r="AC312" s="1309"/>
      <c r="AD312" s="1309"/>
      <c r="AE312" s="1309"/>
      <c r="AF312" s="1309"/>
      <c r="AG312" s="1309"/>
      <c r="AH312" s="1312"/>
      <c r="AI312" s="1315"/>
      <c r="AJ312" s="1315"/>
    </row>
    <row r="313" spans="1:36" ht="18.75" x14ac:dyDescent="0.25">
      <c r="A313" s="1359"/>
      <c r="B313" s="1359"/>
      <c r="C313" s="1355"/>
      <c r="D313" s="1352"/>
      <c r="E313" s="470" t="s">
        <v>1017</v>
      </c>
      <c r="F313" s="470">
        <v>15.6</v>
      </c>
      <c r="G313" s="470">
        <v>21.1</v>
      </c>
      <c r="H313" s="470">
        <v>18</v>
      </c>
      <c r="I313" s="490">
        <v>19.899999999999999</v>
      </c>
      <c r="J313" s="490">
        <v>24.2</v>
      </c>
      <c r="K313" s="490">
        <v>12.5</v>
      </c>
      <c r="L313" s="330">
        <v>24.2</v>
      </c>
      <c r="M313" s="330">
        <v>32</v>
      </c>
      <c r="N313" s="330">
        <v>15.8</v>
      </c>
      <c r="O313" s="330">
        <v>22.4</v>
      </c>
      <c r="P313" s="330">
        <v>37.799999999999997</v>
      </c>
      <c r="Q313" s="330">
        <v>19.2</v>
      </c>
      <c r="R313" s="320">
        <v>235</v>
      </c>
      <c r="S313" s="320">
        <v>235</v>
      </c>
      <c r="T313" s="320">
        <v>237</v>
      </c>
      <c r="U313" s="321">
        <v>237</v>
      </c>
      <c r="V313" s="329">
        <f t="shared" si="90"/>
        <v>18.233333333333334</v>
      </c>
      <c r="W313" s="323">
        <f t="shared" si="91"/>
        <v>18.866666666666664</v>
      </c>
      <c r="X313" s="323">
        <f t="shared" si="92"/>
        <v>24</v>
      </c>
      <c r="Y313" s="324">
        <f t="shared" si="93"/>
        <v>26.466666666666665</v>
      </c>
      <c r="Z313" s="1324"/>
      <c r="AA313" s="1309"/>
      <c r="AB313" s="1309"/>
      <c r="AC313" s="1309"/>
      <c r="AD313" s="1309"/>
      <c r="AE313" s="1309"/>
      <c r="AF313" s="1309"/>
      <c r="AG313" s="1309"/>
      <c r="AH313" s="1312"/>
      <c r="AI313" s="1315"/>
      <c r="AJ313" s="1315"/>
    </row>
    <row r="314" spans="1:36" ht="18.75" x14ac:dyDescent="0.25">
      <c r="A314" s="1359"/>
      <c r="B314" s="1359"/>
      <c r="C314" s="1355"/>
      <c r="D314" s="1352"/>
      <c r="E314" s="491"/>
      <c r="F314" s="491"/>
      <c r="G314" s="491"/>
      <c r="H314" s="491"/>
      <c r="I314" s="491"/>
      <c r="J314" s="491"/>
      <c r="K314" s="491"/>
      <c r="L314" s="326"/>
      <c r="M314" s="326"/>
      <c r="N314" s="326"/>
      <c r="O314" s="326"/>
      <c r="P314" s="326"/>
      <c r="Q314" s="326"/>
      <c r="R314" s="327"/>
      <c r="S314" s="327"/>
      <c r="T314" s="327"/>
      <c r="U314" s="328"/>
      <c r="V314" s="329">
        <f t="shared" si="90"/>
        <v>0</v>
      </c>
      <c r="W314" s="323">
        <f t="shared" si="91"/>
        <v>0</v>
      </c>
      <c r="X314" s="323">
        <f t="shared" si="92"/>
        <v>0</v>
      </c>
      <c r="Y314" s="324">
        <f t="shared" si="93"/>
        <v>0</v>
      </c>
      <c r="Z314" s="1324"/>
      <c r="AA314" s="1309"/>
      <c r="AB314" s="1309"/>
      <c r="AC314" s="1309"/>
      <c r="AD314" s="1309"/>
      <c r="AE314" s="1309"/>
      <c r="AF314" s="1309"/>
      <c r="AG314" s="1309"/>
      <c r="AH314" s="1312"/>
      <c r="AI314" s="1315"/>
      <c r="AJ314" s="1315"/>
    </row>
    <row r="315" spans="1:36" ht="18.75" x14ac:dyDescent="0.25">
      <c r="A315" s="1359"/>
      <c r="B315" s="1359"/>
      <c r="C315" s="1355"/>
      <c r="D315" s="1352"/>
      <c r="E315" s="470" t="s">
        <v>1056</v>
      </c>
      <c r="F315" s="470">
        <v>16.5</v>
      </c>
      <c r="G315" s="470">
        <v>17.600000000000001</v>
      </c>
      <c r="H315" s="470">
        <v>18.600000000000001</v>
      </c>
      <c r="I315" s="490">
        <v>16.899999999999999</v>
      </c>
      <c r="J315" s="490">
        <v>18</v>
      </c>
      <c r="K315" s="490">
        <v>21.6</v>
      </c>
      <c r="L315" s="330">
        <v>5</v>
      </c>
      <c r="M315" s="330">
        <v>6.3</v>
      </c>
      <c r="N315" s="330">
        <v>7.4</v>
      </c>
      <c r="O315" s="330">
        <v>20.399999999999999</v>
      </c>
      <c r="P315" s="330">
        <v>19.600000000000001</v>
      </c>
      <c r="Q315" s="330">
        <v>21.2</v>
      </c>
      <c r="R315" s="320">
        <v>235</v>
      </c>
      <c r="S315" s="320">
        <v>235</v>
      </c>
      <c r="T315" s="320">
        <v>237</v>
      </c>
      <c r="U315" s="321">
        <v>237</v>
      </c>
      <c r="V315" s="329">
        <f t="shared" si="90"/>
        <v>17.566666666666666</v>
      </c>
      <c r="W315" s="323">
        <f t="shared" si="91"/>
        <v>18.833333333333332</v>
      </c>
      <c r="X315" s="323">
        <f t="shared" si="92"/>
        <v>6.2333333333333343</v>
      </c>
      <c r="Y315" s="324">
        <f t="shared" si="93"/>
        <v>20.400000000000002</v>
      </c>
      <c r="Z315" s="1324"/>
      <c r="AA315" s="1309"/>
      <c r="AB315" s="1309"/>
      <c r="AC315" s="1309"/>
      <c r="AD315" s="1309"/>
      <c r="AE315" s="1309"/>
      <c r="AF315" s="1309"/>
      <c r="AG315" s="1309"/>
      <c r="AH315" s="1312"/>
      <c r="AI315" s="1315"/>
      <c r="AJ315" s="1315"/>
    </row>
    <row r="316" spans="1:36" ht="18.75" x14ac:dyDescent="0.25">
      <c r="A316" s="1359"/>
      <c r="B316" s="1359"/>
      <c r="C316" s="1355"/>
      <c r="D316" s="1352"/>
      <c r="E316" s="491"/>
      <c r="F316" s="491"/>
      <c r="G316" s="491"/>
      <c r="H316" s="491"/>
      <c r="I316" s="491"/>
      <c r="J316" s="491"/>
      <c r="K316" s="491"/>
      <c r="L316" s="326"/>
      <c r="M316" s="326"/>
      <c r="N316" s="326"/>
      <c r="O316" s="326"/>
      <c r="P316" s="326"/>
      <c r="Q316" s="326"/>
      <c r="R316" s="327"/>
      <c r="S316" s="327"/>
      <c r="T316" s="327"/>
      <c r="U316" s="328"/>
      <c r="V316" s="329">
        <f t="shared" si="90"/>
        <v>0</v>
      </c>
      <c r="W316" s="323">
        <f t="shared" si="91"/>
        <v>0</v>
      </c>
      <c r="X316" s="323">
        <f t="shared" si="92"/>
        <v>0</v>
      </c>
      <c r="Y316" s="324">
        <f t="shared" si="93"/>
        <v>0</v>
      </c>
      <c r="Z316" s="1324"/>
      <c r="AA316" s="1309"/>
      <c r="AB316" s="1309"/>
      <c r="AC316" s="1309"/>
      <c r="AD316" s="1309"/>
      <c r="AE316" s="1309"/>
      <c r="AF316" s="1309"/>
      <c r="AG316" s="1309"/>
      <c r="AH316" s="1312"/>
      <c r="AI316" s="1315"/>
      <c r="AJ316" s="1315"/>
    </row>
    <row r="317" spans="1:36" ht="18.75" x14ac:dyDescent="0.25">
      <c r="A317" s="1359"/>
      <c r="B317" s="1359"/>
      <c r="C317" s="1355"/>
      <c r="D317" s="1352"/>
      <c r="E317" s="470" t="s">
        <v>1057</v>
      </c>
      <c r="F317" s="470">
        <v>0.4</v>
      </c>
      <c r="G317" s="470">
        <v>0</v>
      </c>
      <c r="H317" s="470">
        <v>0</v>
      </c>
      <c r="I317" s="490">
        <v>0</v>
      </c>
      <c r="J317" s="490">
        <v>0</v>
      </c>
      <c r="K317" s="490">
        <v>0.1</v>
      </c>
      <c r="L317" s="330">
        <v>53.2</v>
      </c>
      <c r="M317" s="330">
        <v>55.6</v>
      </c>
      <c r="N317" s="330">
        <v>54</v>
      </c>
      <c r="O317" s="330">
        <v>54.4</v>
      </c>
      <c r="P317" s="330">
        <v>54.4</v>
      </c>
      <c r="Q317" s="330">
        <v>53</v>
      </c>
      <c r="R317" s="320">
        <v>235</v>
      </c>
      <c r="S317" s="320">
        <v>235</v>
      </c>
      <c r="T317" s="320">
        <v>237</v>
      </c>
      <c r="U317" s="321">
        <v>237</v>
      </c>
      <c r="V317" s="329">
        <f t="shared" si="90"/>
        <v>0.4</v>
      </c>
      <c r="W317" s="323">
        <f t="shared" si="91"/>
        <v>0.1</v>
      </c>
      <c r="X317" s="323">
        <f t="shared" si="92"/>
        <v>54.266666666666673</v>
      </c>
      <c r="Y317" s="324">
        <f t="shared" si="93"/>
        <v>53.933333333333337</v>
      </c>
      <c r="Z317" s="1324"/>
      <c r="AA317" s="1309"/>
      <c r="AB317" s="1309"/>
      <c r="AC317" s="1309"/>
      <c r="AD317" s="1309"/>
      <c r="AE317" s="1309"/>
      <c r="AF317" s="1309"/>
      <c r="AG317" s="1309"/>
      <c r="AH317" s="1312"/>
      <c r="AI317" s="1315"/>
      <c r="AJ317" s="1315"/>
    </row>
    <row r="318" spans="1:36" ht="18.75" x14ac:dyDescent="0.25">
      <c r="A318" s="1359"/>
      <c r="B318" s="1359"/>
      <c r="C318" s="1355"/>
      <c r="D318" s="1352"/>
      <c r="E318" s="326"/>
      <c r="F318" s="326"/>
      <c r="G318" s="326"/>
      <c r="H318" s="326"/>
      <c r="I318" s="326"/>
      <c r="J318" s="326"/>
      <c r="K318" s="326"/>
      <c r="L318" s="326"/>
      <c r="M318" s="326"/>
      <c r="N318" s="326"/>
      <c r="O318" s="326"/>
      <c r="P318" s="326"/>
      <c r="Q318" s="326"/>
      <c r="R318" s="327"/>
      <c r="S318" s="327"/>
      <c r="T318" s="327"/>
      <c r="U318" s="328"/>
      <c r="V318" s="329">
        <f t="shared" si="90"/>
        <v>0</v>
      </c>
      <c r="W318" s="323">
        <f t="shared" si="91"/>
        <v>0</v>
      </c>
      <c r="X318" s="323">
        <f t="shared" si="92"/>
        <v>0</v>
      </c>
      <c r="Y318" s="324">
        <f t="shared" si="93"/>
        <v>0</v>
      </c>
      <c r="Z318" s="1324"/>
      <c r="AA318" s="1309"/>
      <c r="AB318" s="1309"/>
      <c r="AC318" s="1309"/>
      <c r="AD318" s="1309"/>
      <c r="AE318" s="1309"/>
      <c r="AF318" s="1309"/>
      <c r="AG318" s="1309"/>
      <c r="AH318" s="1312"/>
      <c r="AI318" s="1315"/>
      <c r="AJ318" s="1315"/>
    </row>
    <row r="319" spans="1:36" ht="18.75" x14ac:dyDescent="0.25">
      <c r="A319" s="1359"/>
      <c r="B319" s="1359"/>
      <c r="C319" s="1355"/>
      <c r="D319" s="1352"/>
      <c r="E319" s="330"/>
      <c r="F319" s="330"/>
      <c r="G319" s="330"/>
      <c r="H319" s="330"/>
      <c r="I319" s="330"/>
      <c r="J319" s="330"/>
      <c r="K319" s="330"/>
      <c r="L319" s="330"/>
      <c r="M319" s="330"/>
      <c r="N319" s="330"/>
      <c r="O319" s="330"/>
      <c r="P319" s="330"/>
      <c r="Q319" s="330"/>
      <c r="R319" s="320"/>
      <c r="S319" s="320"/>
      <c r="T319" s="320"/>
      <c r="U319" s="321"/>
      <c r="V319" s="329">
        <f t="shared" si="90"/>
        <v>0</v>
      </c>
      <c r="W319" s="323">
        <f t="shared" si="91"/>
        <v>0</v>
      </c>
      <c r="X319" s="323">
        <f t="shared" si="92"/>
        <v>0</v>
      </c>
      <c r="Y319" s="324">
        <f t="shared" si="93"/>
        <v>0</v>
      </c>
      <c r="Z319" s="1324"/>
      <c r="AA319" s="1309"/>
      <c r="AB319" s="1309"/>
      <c r="AC319" s="1309"/>
      <c r="AD319" s="1309"/>
      <c r="AE319" s="1309"/>
      <c r="AF319" s="1309"/>
      <c r="AG319" s="1309"/>
      <c r="AH319" s="1312"/>
      <c r="AI319" s="1315"/>
      <c r="AJ319" s="1315"/>
    </row>
    <row r="320" spans="1:36" ht="18.75" x14ac:dyDescent="0.25">
      <c r="A320" s="1359"/>
      <c r="B320" s="1359"/>
      <c r="C320" s="1355"/>
      <c r="D320" s="1352"/>
      <c r="E320" s="326"/>
      <c r="F320" s="326"/>
      <c r="G320" s="326"/>
      <c r="H320" s="326"/>
      <c r="I320" s="326"/>
      <c r="J320" s="326"/>
      <c r="K320" s="326"/>
      <c r="L320" s="326"/>
      <c r="M320" s="326"/>
      <c r="N320" s="326"/>
      <c r="O320" s="326"/>
      <c r="P320" s="326"/>
      <c r="Q320" s="326"/>
      <c r="R320" s="327"/>
      <c r="S320" s="327"/>
      <c r="T320" s="327"/>
      <c r="U320" s="328"/>
      <c r="V320" s="329">
        <f t="shared" si="90"/>
        <v>0</v>
      </c>
      <c r="W320" s="323">
        <f t="shared" si="91"/>
        <v>0</v>
      </c>
      <c r="X320" s="323">
        <f t="shared" si="92"/>
        <v>0</v>
      </c>
      <c r="Y320" s="324">
        <f t="shared" si="93"/>
        <v>0</v>
      </c>
      <c r="Z320" s="1324"/>
      <c r="AA320" s="1309"/>
      <c r="AB320" s="1309"/>
      <c r="AC320" s="1309"/>
      <c r="AD320" s="1309"/>
      <c r="AE320" s="1309"/>
      <c r="AF320" s="1309"/>
      <c r="AG320" s="1309"/>
      <c r="AH320" s="1312"/>
      <c r="AI320" s="1315"/>
      <c r="AJ320" s="1315"/>
    </row>
    <row r="321" spans="1:36" ht="18.75" x14ac:dyDescent="0.25">
      <c r="A321" s="1359"/>
      <c r="B321" s="1359"/>
      <c r="C321" s="1355"/>
      <c r="D321" s="1352"/>
      <c r="E321" s="330"/>
      <c r="F321" s="330"/>
      <c r="G321" s="330"/>
      <c r="H321" s="330"/>
      <c r="I321" s="330"/>
      <c r="J321" s="330"/>
      <c r="K321" s="330"/>
      <c r="L321" s="330"/>
      <c r="M321" s="330"/>
      <c r="N321" s="330"/>
      <c r="O321" s="330"/>
      <c r="P321" s="330"/>
      <c r="Q321" s="330"/>
      <c r="R321" s="320"/>
      <c r="S321" s="320"/>
      <c r="T321" s="320"/>
      <c r="U321" s="321"/>
      <c r="V321" s="329">
        <f t="shared" si="90"/>
        <v>0</v>
      </c>
      <c r="W321" s="323">
        <f t="shared" si="91"/>
        <v>0</v>
      </c>
      <c r="X321" s="323">
        <f t="shared" si="92"/>
        <v>0</v>
      </c>
      <c r="Y321" s="324">
        <f t="shared" si="93"/>
        <v>0</v>
      </c>
      <c r="Z321" s="1324"/>
      <c r="AA321" s="1309"/>
      <c r="AB321" s="1309"/>
      <c r="AC321" s="1309"/>
      <c r="AD321" s="1309"/>
      <c r="AE321" s="1309"/>
      <c r="AF321" s="1309"/>
      <c r="AG321" s="1309"/>
      <c r="AH321" s="1312"/>
      <c r="AI321" s="1315"/>
      <c r="AJ321" s="1315"/>
    </row>
    <row r="322" spans="1:36" ht="18.75" x14ac:dyDescent="0.25">
      <c r="A322" s="1359"/>
      <c r="B322" s="1359"/>
      <c r="C322" s="1355"/>
      <c r="D322" s="1352"/>
      <c r="E322" s="326"/>
      <c r="F322" s="326"/>
      <c r="G322" s="326"/>
      <c r="H322" s="326"/>
      <c r="I322" s="326"/>
      <c r="J322" s="326"/>
      <c r="K322" s="326"/>
      <c r="L322" s="326"/>
      <c r="M322" s="326"/>
      <c r="N322" s="326"/>
      <c r="O322" s="326"/>
      <c r="P322" s="326"/>
      <c r="Q322" s="326"/>
      <c r="R322" s="327"/>
      <c r="S322" s="327"/>
      <c r="T322" s="327"/>
      <c r="U322" s="328"/>
      <c r="V322" s="329">
        <f t="shared" si="90"/>
        <v>0</v>
      </c>
      <c r="W322" s="323">
        <f t="shared" si="91"/>
        <v>0</v>
      </c>
      <c r="X322" s="323">
        <f t="shared" si="92"/>
        <v>0</v>
      </c>
      <c r="Y322" s="324">
        <f t="shared" si="93"/>
        <v>0</v>
      </c>
      <c r="Z322" s="1324"/>
      <c r="AA322" s="1309"/>
      <c r="AB322" s="1309"/>
      <c r="AC322" s="1309"/>
      <c r="AD322" s="1309"/>
      <c r="AE322" s="1309"/>
      <c r="AF322" s="1309"/>
      <c r="AG322" s="1309"/>
      <c r="AH322" s="1312"/>
      <c r="AI322" s="1315"/>
      <c r="AJ322" s="1315"/>
    </row>
    <row r="323" spans="1:36" ht="18.75" x14ac:dyDescent="0.25">
      <c r="A323" s="1359"/>
      <c r="B323" s="1359"/>
      <c r="C323" s="1355"/>
      <c r="D323" s="1352"/>
      <c r="E323" s="330"/>
      <c r="F323" s="330"/>
      <c r="G323" s="330"/>
      <c r="H323" s="330"/>
      <c r="I323" s="330"/>
      <c r="J323" s="330"/>
      <c r="K323" s="330"/>
      <c r="L323" s="330"/>
      <c r="M323" s="330"/>
      <c r="N323" s="330"/>
      <c r="O323" s="330"/>
      <c r="P323" s="330"/>
      <c r="Q323" s="330"/>
      <c r="R323" s="320"/>
      <c r="S323" s="320"/>
      <c r="T323" s="320"/>
      <c r="U323" s="321"/>
      <c r="V323" s="329">
        <f t="shared" si="90"/>
        <v>0</v>
      </c>
      <c r="W323" s="323">
        <f t="shared" si="91"/>
        <v>0</v>
      </c>
      <c r="X323" s="323">
        <f t="shared" si="92"/>
        <v>0</v>
      </c>
      <c r="Y323" s="324">
        <f t="shared" si="93"/>
        <v>0</v>
      </c>
      <c r="Z323" s="1324"/>
      <c r="AA323" s="1309"/>
      <c r="AB323" s="1309"/>
      <c r="AC323" s="1309"/>
      <c r="AD323" s="1309"/>
      <c r="AE323" s="1309"/>
      <c r="AF323" s="1309"/>
      <c r="AG323" s="1309"/>
      <c r="AH323" s="1312"/>
      <c r="AI323" s="1315"/>
      <c r="AJ323" s="1315"/>
    </row>
    <row r="324" spans="1:36" ht="18.75" x14ac:dyDescent="0.25">
      <c r="A324" s="1359"/>
      <c r="B324" s="1359"/>
      <c r="C324" s="1355"/>
      <c r="D324" s="1352"/>
      <c r="E324" s="326"/>
      <c r="F324" s="326"/>
      <c r="G324" s="326"/>
      <c r="H324" s="326"/>
      <c r="I324" s="326"/>
      <c r="J324" s="326"/>
      <c r="K324" s="326"/>
      <c r="L324" s="326"/>
      <c r="M324" s="326"/>
      <c r="N324" s="326"/>
      <c r="O324" s="326"/>
      <c r="P324" s="326"/>
      <c r="Q324" s="326"/>
      <c r="R324" s="327"/>
      <c r="S324" s="327"/>
      <c r="T324" s="327"/>
      <c r="U324" s="328"/>
      <c r="V324" s="329">
        <f t="shared" si="90"/>
        <v>0</v>
      </c>
      <c r="W324" s="323">
        <f t="shared" si="91"/>
        <v>0</v>
      </c>
      <c r="X324" s="323">
        <f t="shared" si="92"/>
        <v>0</v>
      </c>
      <c r="Y324" s="324">
        <f t="shared" si="93"/>
        <v>0</v>
      </c>
      <c r="Z324" s="1324"/>
      <c r="AA324" s="1309"/>
      <c r="AB324" s="1309"/>
      <c r="AC324" s="1309"/>
      <c r="AD324" s="1309"/>
      <c r="AE324" s="1309"/>
      <c r="AF324" s="1309"/>
      <c r="AG324" s="1309"/>
      <c r="AH324" s="1312"/>
      <c r="AI324" s="1315"/>
      <c r="AJ324" s="1315"/>
    </row>
    <row r="325" spans="1:36" ht="18.75" x14ac:dyDescent="0.25">
      <c r="A325" s="1359"/>
      <c r="B325" s="1359"/>
      <c r="C325" s="1355"/>
      <c r="D325" s="1352"/>
      <c r="E325" s="330"/>
      <c r="F325" s="330"/>
      <c r="G325" s="330"/>
      <c r="H325" s="330"/>
      <c r="I325" s="330"/>
      <c r="J325" s="330"/>
      <c r="K325" s="330"/>
      <c r="L325" s="330"/>
      <c r="M325" s="330"/>
      <c r="N325" s="330"/>
      <c r="O325" s="330"/>
      <c r="P325" s="330"/>
      <c r="Q325" s="330"/>
      <c r="R325" s="320"/>
      <c r="S325" s="320"/>
      <c r="T325" s="320"/>
      <c r="U325" s="321"/>
      <c r="V325" s="329">
        <f t="shared" si="90"/>
        <v>0</v>
      </c>
      <c r="W325" s="323">
        <f t="shared" si="91"/>
        <v>0</v>
      </c>
      <c r="X325" s="323">
        <f t="shared" si="92"/>
        <v>0</v>
      </c>
      <c r="Y325" s="324">
        <f t="shared" si="93"/>
        <v>0</v>
      </c>
      <c r="Z325" s="1324"/>
      <c r="AA325" s="1309"/>
      <c r="AB325" s="1309"/>
      <c r="AC325" s="1309"/>
      <c r="AD325" s="1309"/>
      <c r="AE325" s="1309"/>
      <c r="AF325" s="1309"/>
      <c r="AG325" s="1309"/>
      <c r="AH325" s="1312"/>
      <c r="AI325" s="1315"/>
      <c r="AJ325" s="1315"/>
    </row>
    <row r="326" spans="1:36" ht="18.75" x14ac:dyDescent="0.25">
      <c r="A326" s="1359"/>
      <c r="B326" s="1359"/>
      <c r="C326" s="1355"/>
      <c r="D326" s="1352"/>
      <c r="E326" s="326"/>
      <c r="F326" s="326"/>
      <c r="G326" s="326"/>
      <c r="H326" s="326"/>
      <c r="I326" s="326"/>
      <c r="J326" s="326"/>
      <c r="K326" s="326"/>
      <c r="L326" s="326"/>
      <c r="M326" s="326"/>
      <c r="N326" s="326"/>
      <c r="O326" s="326"/>
      <c r="P326" s="326"/>
      <c r="Q326" s="326"/>
      <c r="R326" s="327"/>
      <c r="S326" s="327"/>
      <c r="T326" s="327"/>
      <c r="U326" s="328"/>
      <c r="V326" s="329">
        <f t="shared" si="90"/>
        <v>0</v>
      </c>
      <c r="W326" s="323">
        <f t="shared" si="91"/>
        <v>0</v>
      </c>
      <c r="X326" s="323">
        <f t="shared" si="92"/>
        <v>0</v>
      </c>
      <c r="Y326" s="324">
        <f t="shared" si="93"/>
        <v>0</v>
      </c>
      <c r="Z326" s="1324"/>
      <c r="AA326" s="1309"/>
      <c r="AB326" s="1309"/>
      <c r="AC326" s="1309"/>
      <c r="AD326" s="1309"/>
      <c r="AE326" s="1309"/>
      <c r="AF326" s="1309"/>
      <c r="AG326" s="1309"/>
      <c r="AH326" s="1312"/>
      <c r="AI326" s="1315"/>
      <c r="AJ326" s="1315"/>
    </row>
    <row r="327" spans="1:36" ht="18.75" x14ac:dyDescent="0.25">
      <c r="A327" s="1359"/>
      <c r="B327" s="1359"/>
      <c r="C327" s="1355"/>
      <c r="D327" s="1352"/>
      <c r="E327" s="330"/>
      <c r="F327" s="330"/>
      <c r="G327" s="330"/>
      <c r="H327" s="330"/>
      <c r="I327" s="330"/>
      <c r="J327" s="330"/>
      <c r="K327" s="330"/>
      <c r="L327" s="330"/>
      <c r="M327" s="330"/>
      <c r="N327" s="330"/>
      <c r="O327" s="330"/>
      <c r="P327" s="330"/>
      <c r="Q327" s="330"/>
      <c r="R327" s="320"/>
      <c r="S327" s="320"/>
      <c r="T327" s="320"/>
      <c r="U327" s="321"/>
      <c r="V327" s="329">
        <f t="shared" si="90"/>
        <v>0</v>
      </c>
      <c r="W327" s="323">
        <f t="shared" si="91"/>
        <v>0</v>
      </c>
      <c r="X327" s="323">
        <f t="shared" si="92"/>
        <v>0</v>
      </c>
      <c r="Y327" s="324">
        <f t="shared" si="93"/>
        <v>0</v>
      </c>
      <c r="Z327" s="1324"/>
      <c r="AA327" s="1309"/>
      <c r="AB327" s="1309"/>
      <c r="AC327" s="1309"/>
      <c r="AD327" s="1309"/>
      <c r="AE327" s="1309"/>
      <c r="AF327" s="1309"/>
      <c r="AG327" s="1309"/>
      <c r="AH327" s="1312"/>
      <c r="AI327" s="1315"/>
      <c r="AJ327" s="1315"/>
    </row>
    <row r="328" spans="1:36" ht="18.75" x14ac:dyDescent="0.25">
      <c r="A328" s="1359"/>
      <c r="B328" s="1359"/>
      <c r="C328" s="1355"/>
      <c r="D328" s="1352"/>
      <c r="E328" s="326"/>
      <c r="F328" s="326"/>
      <c r="G328" s="326"/>
      <c r="H328" s="326"/>
      <c r="I328" s="326"/>
      <c r="J328" s="326"/>
      <c r="K328" s="326"/>
      <c r="L328" s="326"/>
      <c r="M328" s="326"/>
      <c r="N328" s="326"/>
      <c r="O328" s="326"/>
      <c r="P328" s="326"/>
      <c r="Q328" s="326"/>
      <c r="R328" s="327"/>
      <c r="S328" s="327"/>
      <c r="T328" s="327"/>
      <c r="U328" s="328"/>
      <c r="V328" s="329">
        <f t="shared" si="90"/>
        <v>0</v>
      </c>
      <c r="W328" s="323">
        <f t="shared" si="91"/>
        <v>0</v>
      </c>
      <c r="X328" s="323">
        <f t="shared" si="92"/>
        <v>0</v>
      </c>
      <c r="Y328" s="324">
        <f t="shared" si="93"/>
        <v>0</v>
      </c>
      <c r="Z328" s="1324"/>
      <c r="AA328" s="1309"/>
      <c r="AB328" s="1309"/>
      <c r="AC328" s="1309"/>
      <c r="AD328" s="1309"/>
      <c r="AE328" s="1309"/>
      <c r="AF328" s="1309"/>
      <c r="AG328" s="1309"/>
      <c r="AH328" s="1312"/>
      <c r="AI328" s="1315"/>
      <c r="AJ328" s="1315"/>
    </row>
    <row r="329" spans="1:36" ht="19.5" thickBot="1" x14ac:dyDescent="0.3">
      <c r="A329" s="1360"/>
      <c r="B329" s="1360"/>
      <c r="C329" s="1356"/>
      <c r="D329" s="1353"/>
      <c r="E329" s="333"/>
      <c r="F329" s="333"/>
      <c r="G329" s="333"/>
      <c r="H329" s="333"/>
      <c r="I329" s="333"/>
      <c r="J329" s="333"/>
      <c r="K329" s="333"/>
      <c r="L329" s="333"/>
      <c r="M329" s="333"/>
      <c r="N329" s="333"/>
      <c r="O329" s="333"/>
      <c r="P329" s="333"/>
      <c r="Q329" s="333"/>
      <c r="R329" s="334"/>
      <c r="S329" s="334"/>
      <c r="T329" s="334"/>
      <c r="U329" s="335"/>
      <c r="V329" s="336">
        <f t="shared" si="90"/>
        <v>0</v>
      </c>
      <c r="W329" s="337">
        <f t="shared" si="91"/>
        <v>0</v>
      </c>
      <c r="X329" s="337">
        <f t="shared" si="92"/>
        <v>0</v>
      </c>
      <c r="Y329" s="338">
        <f t="shared" si="93"/>
        <v>0</v>
      </c>
      <c r="Z329" s="1325"/>
      <c r="AA329" s="1310"/>
      <c r="AB329" s="1310"/>
      <c r="AC329" s="1310"/>
      <c r="AD329" s="1310"/>
      <c r="AE329" s="1310"/>
      <c r="AF329" s="1310"/>
      <c r="AG329" s="1310"/>
      <c r="AH329" s="1313"/>
      <c r="AI329" s="1316"/>
      <c r="AJ329" s="1316"/>
    </row>
    <row r="330" spans="1:36" ht="18.75" x14ac:dyDescent="0.25">
      <c r="A330" s="1329">
        <v>16</v>
      </c>
      <c r="B330" s="1329" t="s">
        <v>119</v>
      </c>
      <c r="C330" s="1354" t="s">
        <v>103</v>
      </c>
      <c r="D330" s="1335">
        <f>250*0.9</f>
        <v>225</v>
      </c>
      <c r="E330" s="339"/>
      <c r="F330" s="296"/>
      <c r="G330" s="296"/>
      <c r="H330" s="296"/>
      <c r="I330" s="296"/>
      <c r="J330" s="296"/>
      <c r="K330" s="296"/>
      <c r="L330" s="296"/>
      <c r="M330" s="296"/>
      <c r="N330" s="296"/>
      <c r="O330" s="296"/>
      <c r="P330" s="296"/>
      <c r="Q330" s="296"/>
      <c r="R330" s="314"/>
      <c r="S330" s="314"/>
      <c r="T330" s="314"/>
      <c r="U330" s="315"/>
      <c r="V330" s="316">
        <f t="shared" si="86"/>
        <v>0</v>
      </c>
      <c r="W330" s="340">
        <f t="shared" si="87"/>
        <v>0</v>
      </c>
      <c r="X330" s="340">
        <f t="shared" si="88"/>
        <v>0</v>
      </c>
      <c r="Y330" s="341">
        <f t="shared" si="89"/>
        <v>0</v>
      </c>
      <c r="Z330" s="1323">
        <f t="shared" ref="Z330:AC330" si="104">SUM(V330:V349)</f>
        <v>48.033333333333339</v>
      </c>
      <c r="AA330" s="1308">
        <f t="shared" si="104"/>
        <v>69.133333333333326</v>
      </c>
      <c r="AB330" s="1308">
        <f t="shared" si="104"/>
        <v>53.900000000000006</v>
      </c>
      <c r="AC330" s="1308">
        <f t="shared" si="104"/>
        <v>58.79999999999999</v>
      </c>
      <c r="AD330" s="1308">
        <f t="shared" ref="AD330:AG350" si="105">Z330*0.38*0.9*SQRT(3)</f>
        <v>28.453091436256976</v>
      </c>
      <c r="AE330" s="1308">
        <f t="shared" si="105"/>
        <v>40.951916473835503</v>
      </c>
      <c r="AF330" s="1308">
        <f t="shared" si="105"/>
        <v>31.928278176563172</v>
      </c>
      <c r="AG330" s="1308">
        <f t="shared" si="105"/>
        <v>34.830848919887089</v>
      </c>
      <c r="AH330" s="1311">
        <f>MAX(Z330:AC349)</f>
        <v>69.133333333333326</v>
      </c>
      <c r="AI330" s="1314">
        <f t="shared" ref="AI330" si="106">AH330*0.38*0.9*SQRT(3)</f>
        <v>40.951916473835503</v>
      </c>
      <c r="AJ330" s="1314">
        <f t="shared" ref="AJ330" si="107">D330-AI330</f>
        <v>184.0480835261645</v>
      </c>
    </row>
    <row r="331" spans="1:36" ht="18.75" x14ac:dyDescent="0.25">
      <c r="A331" s="1359"/>
      <c r="B331" s="1359"/>
      <c r="C331" s="1355"/>
      <c r="D331" s="1352"/>
      <c r="E331" s="470" t="s">
        <v>1058</v>
      </c>
      <c r="F331" s="470">
        <v>21.5</v>
      </c>
      <c r="G331" s="470">
        <v>13.9</v>
      </c>
      <c r="H331" s="470">
        <v>19.100000000000001</v>
      </c>
      <c r="I331" s="470">
        <v>22.3</v>
      </c>
      <c r="J331" s="470">
        <v>24.3</v>
      </c>
      <c r="K331" s="470">
        <v>23.5</v>
      </c>
      <c r="L331" s="273">
        <v>25.2</v>
      </c>
      <c r="M331" s="273">
        <v>21.2</v>
      </c>
      <c r="N331" s="273">
        <v>27.2</v>
      </c>
      <c r="O331" s="273">
        <v>24</v>
      </c>
      <c r="P331" s="273">
        <v>12.8</v>
      </c>
      <c r="Q331" s="273">
        <v>28</v>
      </c>
      <c r="R331" s="320">
        <v>230</v>
      </c>
      <c r="S331" s="320">
        <v>230</v>
      </c>
      <c r="T331" s="320">
        <v>230</v>
      </c>
      <c r="U331" s="321">
        <v>230</v>
      </c>
      <c r="V331" s="329">
        <f t="shared" si="86"/>
        <v>18.166666666666668</v>
      </c>
      <c r="W331" s="323">
        <f t="shared" si="87"/>
        <v>23.366666666666664</v>
      </c>
      <c r="X331" s="323">
        <f t="shared" si="88"/>
        <v>24.533333333333331</v>
      </c>
      <c r="Y331" s="324">
        <f t="shared" si="89"/>
        <v>21.599999999999998</v>
      </c>
      <c r="Z331" s="1324"/>
      <c r="AA331" s="1309"/>
      <c r="AB331" s="1309"/>
      <c r="AC331" s="1309"/>
      <c r="AD331" s="1309"/>
      <c r="AE331" s="1309"/>
      <c r="AF331" s="1309"/>
      <c r="AG331" s="1309"/>
      <c r="AH331" s="1312"/>
      <c r="AI331" s="1315"/>
      <c r="AJ331" s="1315"/>
    </row>
    <row r="332" spans="1:36" ht="18.75" x14ac:dyDescent="0.25">
      <c r="A332" s="1359"/>
      <c r="B332" s="1359"/>
      <c r="C332" s="1355"/>
      <c r="D332" s="1352"/>
      <c r="E332" s="491"/>
      <c r="F332" s="491"/>
      <c r="G332" s="491"/>
      <c r="H332" s="491"/>
      <c r="I332" s="491"/>
      <c r="J332" s="491"/>
      <c r="K332" s="491"/>
      <c r="L332" s="326"/>
      <c r="M332" s="326"/>
      <c r="N332" s="326"/>
      <c r="O332" s="326"/>
      <c r="P332" s="326"/>
      <c r="Q332" s="326"/>
      <c r="R332" s="327"/>
      <c r="S332" s="327"/>
      <c r="T332" s="327"/>
      <c r="U332" s="328"/>
      <c r="V332" s="329">
        <f t="shared" si="86"/>
        <v>0</v>
      </c>
      <c r="W332" s="323">
        <f t="shared" si="87"/>
        <v>0</v>
      </c>
      <c r="X332" s="323">
        <f t="shared" si="88"/>
        <v>0</v>
      </c>
      <c r="Y332" s="324">
        <f t="shared" si="89"/>
        <v>0</v>
      </c>
      <c r="Z332" s="1324"/>
      <c r="AA332" s="1309"/>
      <c r="AB332" s="1309"/>
      <c r="AC332" s="1309"/>
      <c r="AD332" s="1309"/>
      <c r="AE332" s="1309"/>
      <c r="AF332" s="1309"/>
      <c r="AG332" s="1309"/>
      <c r="AH332" s="1312"/>
      <c r="AI332" s="1315"/>
      <c r="AJ332" s="1315"/>
    </row>
    <row r="333" spans="1:36" ht="18.75" x14ac:dyDescent="0.25">
      <c r="A333" s="1359"/>
      <c r="B333" s="1359"/>
      <c r="C333" s="1355"/>
      <c r="D333" s="1352"/>
      <c r="E333" s="470" t="s">
        <v>1059</v>
      </c>
      <c r="F333" s="490">
        <v>27.6</v>
      </c>
      <c r="G333" s="490">
        <v>12.6</v>
      </c>
      <c r="H333" s="490">
        <v>29.3</v>
      </c>
      <c r="I333" s="490">
        <v>33.299999999999997</v>
      </c>
      <c r="J333" s="490">
        <v>27.5</v>
      </c>
      <c r="K333" s="490">
        <v>36.799999999999997</v>
      </c>
      <c r="L333" s="330">
        <v>27</v>
      </c>
      <c r="M333" s="330">
        <v>23.9</v>
      </c>
      <c r="N333" s="330">
        <v>23.1</v>
      </c>
      <c r="O333" s="330">
        <v>28</v>
      </c>
      <c r="P333" s="330">
        <v>26</v>
      </c>
      <c r="Q333" s="330">
        <v>15.8</v>
      </c>
      <c r="R333" s="320">
        <v>230</v>
      </c>
      <c r="S333" s="320">
        <v>230</v>
      </c>
      <c r="T333" s="320">
        <v>230</v>
      </c>
      <c r="U333" s="321">
        <v>230</v>
      </c>
      <c r="V333" s="329">
        <f t="shared" si="86"/>
        <v>23.166666666666668</v>
      </c>
      <c r="W333" s="323">
        <f t="shared" si="87"/>
        <v>32.533333333333331</v>
      </c>
      <c r="X333" s="323">
        <f t="shared" si="88"/>
        <v>24.666666666666668</v>
      </c>
      <c r="Y333" s="324">
        <f t="shared" si="89"/>
        <v>23.266666666666666</v>
      </c>
      <c r="Z333" s="1324"/>
      <c r="AA333" s="1309"/>
      <c r="AB333" s="1309"/>
      <c r="AC333" s="1309"/>
      <c r="AD333" s="1309"/>
      <c r="AE333" s="1309"/>
      <c r="AF333" s="1309"/>
      <c r="AG333" s="1309"/>
      <c r="AH333" s="1312"/>
      <c r="AI333" s="1315"/>
      <c r="AJ333" s="1315"/>
    </row>
    <row r="334" spans="1:36" ht="18.75" x14ac:dyDescent="0.25">
      <c r="A334" s="1359"/>
      <c r="B334" s="1359"/>
      <c r="C334" s="1355"/>
      <c r="D334" s="1352"/>
      <c r="E334" s="491"/>
      <c r="F334" s="491"/>
      <c r="G334" s="491"/>
      <c r="H334" s="491"/>
      <c r="I334" s="491"/>
      <c r="J334" s="491"/>
      <c r="K334" s="491"/>
      <c r="L334" s="326"/>
      <c r="M334" s="326"/>
      <c r="N334" s="326"/>
      <c r="O334" s="326"/>
      <c r="P334" s="326"/>
      <c r="Q334" s="326"/>
      <c r="R334" s="327"/>
      <c r="S334" s="327"/>
      <c r="T334" s="327"/>
      <c r="U334" s="328"/>
      <c r="V334" s="329">
        <f t="shared" si="86"/>
        <v>0</v>
      </c>
      <c r="W334" s="323">
        <f t="shared" si="87"/>
        <v>0</v>
      </c>
      <c r="X334" s="323">
        <f t="shared" si="88"/>
        <v>0</v>
      </c>
      <c r="Y334" s="324">
        <f t="shared" si="89"/>
        <v>0</v>
      </c>
      <c r="Z334" s="1324"/>
      <c r="AA334" s="1309"/>
      <c r="AB334" s="1309"/>
      <c r="AC334" s="1309"/>
      <c r="AD334" s="1309"/>
      <c r="AE334" s="1309"/>
      <c r="AF334" s="1309"/>
      <c r="AG334" s="1309"/>
      <c r="AH334" s="1312"/>
      <c r="AI334" s="1315"/>
      <c r="AJ334" s="1315"/>
    </row>
    <row r="335" spans="1:36" ht="18.75" x14ac:dyDescent="0.25">
      <c r="A335" s="1359"/>
      <c r="B335" s="1359"/>
      <c r="C335" s="1355"/>
      <c r="D335" s="1352"/>
      <c r="E335" s="490" t="s">
        <v>1060</v>
      </c>
      <c r="F335" s="490">
        <v>5.8</v>
      </c>
      <c r="G335" s="490">
        <v>12.3</v>
      </c>
      <c r="H335" s="490">
        <v>2</v>
      </c>
      <c r="I335" s="490">
        <v>6.6</v>
      </c>
      <c r="J335" s="490">
        <v>9.6999999999999993</v>
      </c>
      <c r="K335" s="490">
        <v>23.4</v>
      </c>
      <c r="L335" s="330">
        <v>3.3</v>
      </c>
      <c r="M335" s="330">
        <v>10</v>
      </c>
      <c r="N335" s="330">
        <v>0.8</v>
      </c>
      <c r="O335" s="330">
        <v>26.1</v>
      </c>
      <c r="P335" s="330">
        <v>8.1999999999999993</v>
      </c>
      <c r="Q335" s="330">
        <v>7.5</v>
      </c>
      <c r="R335" s="320">
        <v>230</v>
      </c>
      <c r="S335" s="320">
        <v>230</v>
      </c>
      <c r="T335" s="320">
        <v>230</v>
      </c>
      <c r="U335" s="321">
        <v>230</v>
      </c>
      <c r="V335" s="329">
        <f t="shared" si="86"/>
        <v>6.7</v>
      </c>
      <c r="W335" s="323">
        <f t="shared" si="87"/>
        <v>13.233333333333333</v>
      </c>
      <c r="X335" s="323">
        <f t="shared" si="88"/>
        <v>4.7</v>
      </c>
      <c r="Y335" s="324">
        <f t="shared" si="89"/>
        <v>13.933333333333332</v>
      </c>
      <c r="Z335" s="1324"/>
      <c r="AA335" s="1309"/>
      <c r="AB335" s="1309"/>
      <c r="AC335" s="1309"/>
      <c r="AD335" s="1309"/>
      <c r="AE335" s="1309"/>
      <c r="AF335" s="1309"/>
      <c r="AG335" s="1309"/>
      <c r="AH335" s="1312"/>
      <c r="AI335" s="1315"/>
      <c r="AJ335" s="1315"/>
    </row>
    <row r="336" spans="1:36" ht="18.75" x14ac:dyDescent="0.25">
      <c r="A336" s="1359"/>
      <c r="B336" s="1359"/>
      <c r="C336" s="1355"/>
      <c r="D336" s="1352"/>
      <c r="E336" s="326"/>
      <c r="F336" s="326"/>
      <c r="G336" s="326"/>
      <c r="H336" s="326"/>
      <c r="I336" s="326"/>
      <c r="J336" s="326"/>
      <c r="K336" s="326"/>
      <c r="L336" s="326"/>
      <c r="M336" s="326"/>
      <c r="N336" s="326"/>
      <c r="O336" s="326"/>
      <c r="P336" s="326"/>
      <c r="Q336" s="326"/>
      <c r="R336" s="327"/>
      <c r="S336" s="327"/>
      <c r="T336" s="327"/>
      <c r="U336" s="328"/>
      <c r="V336" s="329">
        <f t="shared" si="86"/>
        <v>0</v>
      </c>
      <c r="W336" s="323">
        <f t="shared" si="87"/>
        <v>0</v>
      </c>
      <c r="X336" s="323">
        <f t="shared" si="88"/>
        <v>0</v>
      </c>
      <c r="Y336" s="324">
        <f t="shared" si="89"/>
        <v>0</v>
      </c>
      <c r="Z336" s="1324"/>
      <c r="AA336" s="1309"/>
      <c r="AB336" s="1309"/>
      <c r="AC336" s="1309"/>
      <c r="AD336" s="1309"/>
      <c r="AE336" s="1309"/>
      <c r="AF336" s="1309"/>
      <c r="AG336" s="1309"/>
      <c r="AH336" s="1312"/>
      <c r="AI336" s="1315"/>
      <c r="AJ336" s="1315"/>
    </row>
    <row r="337" spans="1:36" ht="18.75" x14ac:dyDescent="0.25">
      <c r="A337" s="1359"/>
      <c r="B337" s="1359"/>
      <c r="C337" s="1355"/>
      <c r="D337" s="1352"/>
      <c r="E337" s="330"/>
      <c r="F337" s="330"/>
      <c r="G337" s="330"/>
      <c r="H337" s="330"/>
      <c r="I337" s="330"/>
      <c r="J337" s="330"/>
      <c r="K337" s="330"/>
      <c r="L337" s="330"/>
      <c r="M337" s="330"/>
      <c r="N337" s="330"/>
      <c r="O337" s="330"/>
      <c r="P337" s="330"/>
      <c r="Q337" s="330"/>
      <c r="R337" s="320"/>
      <c r="S337" s="320"/>
      <c r="T337" s="320"/>
      <c r="U337" s="321"/>
      <c r="V337" s="329">
        <f t="shared" si="86"/>
        <v>0</v>
      </c>
      <c r="W337" s="323">
        <f t="shared" si="87"/>
        <v>0</v>
      </c>
      <c r="X337" s="323">
        <f t="shared" si="88"/>
        <v>0</v>
      </c>
      <c r="Y337" s="324">
        <f t="shared" si="89"/>
        <v>0</v>
      </c>
      <c r="Z337" s="1324"/>
      <c r="AA337" s="1309"/>
      <c r="AB337" s="1309"/>
      <c r="AC337" s="1309"/>
      <c r="AD337" s="1309"/>
      <c r="AE337" s="1309"/>
      <c r="AF337" s="1309"/>
      <c r="AG337" s="1309"/>
      <c r="AH337" s="1312"/>
      <c r="AI337" s="1315"/>
      <c r="AJ337" s="1315"/>
    </row>
    <row r="338" spans="1:36" ht="18.75" x14ac:dyDescent="0.25">
      <c r="A338" s="1359"/>
      <c r="B338" s="1359"/>
      <c r="C338" s="1355"/>
      <c r="D338" s="1352"/>
      <c r="E338" s="326"/>
      <c r="F338" s="326"/>
      <c r="G338" s="326"/>
      <c r="H338" s="326"/>
      <c r="I338" s="326"/>
      <c r="J338" s="326"/>
      <c r="K338" s="326"/>
      <c r="L338" s="326"/>
      <c r="M338" s="326"/>
      <c r="N338" s="326"/>
      <c r="O338" s="326"/>
      <c r="P338" s="326"/>
      <c r="Q338" s="326"/>
      <c r="R338" s="327"/>
      <c r="S338" s="327"/>
      <c r="T338" s="327"/>
      <c r="U338" s="328"/>
      <c r="V338" s="329">
        <f t="shared" si="86"/>
        <v>0</v>
      </c>
      <c r="W338" s="323">
        <f t="shared" si="87"/>
        <v>0</v>
      </c>
      <c r="X338" s="323">
        <f t="shared" si="88"/>
        <v>0</v>
      </c>
      <c r="Y338" s="324">
        <f t="shared" si="89"/>
        <v>0</v>
      </c>
      <c r="Z338" s="1324"/>
      <c r="AA338" s="1309"/>
      <c r="AB338" s="1309"/>
      <c r="AC338" s="1309"/>
      <c r="AD338" s="1309"/>
      <c r="AE338" s="1309"/>
      <c r="AF338" s="1309"/>
      <c r="AG338" s="1309"/>
      <c r="AH338" s="1312"/>
      <c r="AI338" s="1315"/>
      <c r="AJ338" s="1315"/>
    </row>
    <row r="339" spans="1:36" ht="18.75" x14ac:dyDescent="0.25">
      <c r="A339" s="1359"/>
      <c r="B339" s="1359"/>
      <c r="C339" s="1355"/>
      <c r="D339" s="1352"/>
      <c r="E339" s="330"/>
      <c r="F339" s="330"/>
      <c r="G339" s="330"/>
      <c r="H339" s="330"/>
      <c r="I339" s="330"/>
      <c r="J339" s="330"/>
      <c r="K339" s="330"/>
      <c r="L339" s="330"/>
      <c r="M339" s="330"/>
      <c r="N339" s="330"/>
      <c r="O339" s="330"/>
      <c r="P339" s="330"/>
      <c r="Q339" s="330"/>
      <c r="R339" s="320"/>
      <c r="S339" s="320"/>
      <c r="T339" s="320"/>
      <c r="U339" s="321"/>
      <c r="V339" s="329">
        <f t="shared" si="86"/>
        <v>0</v>
      </c>
      <c r="W339" s="323">
        <f t="shared" si="87"/>
        <v>0</v>
      </c>
      <c r="X339" s="323">
        <f t="shared" si="88"/>
        <v>0</v>
      </c>
      <c r="Y339" s="324">
        <f t="shared" si="89"/>
        <v>0</v>
      </c>
      <c r="Z339" s="1324"/>
      <c r="AA339" s="1309"/>
      <c r="AB339" s="1309"/>
      <c r="AC339" s="1309"/>
      <c r="AD339" s="1309"/>
      <c r="AE339" s="1309"/>
      <c r="AF339" s="1309"/>
      <c r="AG339" s="1309"/>
      <c r="AH339" s="1312"/>
      <c r="AI339" s="1315"/>
      <c r="AJ339" s="1315"/>
    </row>
    <row r="340" spans="1:36" ht="18.75" x14ac:dyDescent="0.25">
      <c r="A340" s="1359"/>
      <c r="B340" s="1359"/>
      <c r="C340" s="1355"/>
      <c r="D340" s="1352"/>
      <c r="E340" s="326"/>
      <c r="F340" s="326"/>
      <c r="G340" s="326"/>
      <c r="H340" s="326"/>
      <c r="I340" s="326"/>
      <c r="J340" s="326"/>
      <c r="K340" s="326"/>
      <c r="L340" s="326"/>
      <c r="M340" s="326"/>
      <c r="N340" s="326"/>
      <c r="O340" s="326"/>
      <c r="P340" s="326"/>
      <c r="Q340" s="326"/>
      <c r="R340" s="327"/>
      <c r="S340" s="327"/>
      <c r="T340" s="327"/>
      <c r="U340" s="328"/>
      <c r="V340" s="329">
        <f t="shared" si="86"/>
        <v>0</v>
      </c>
      <c r="W340" s="323">
        <f t="shared" si="87"/>
        <v>0</v>
      </c>
      <c r="X340" s="323">
        <f t="shared" si="88"/>
        <v>0</v>
      </c>
      <c r="Y340" s="324">
        <f t="shared" si="89"/>
        <v>0</v>
      </c>
      <c r="Z340" s="1324"/>
      <c r="AA340" s="1309"/>
      <c r="AB340" s="1309"/>
      <c r="AC340" s="1309"/>
      <c r="AD340" s="1309"/>
      <c r="AE340" s="1309"/>
      <c r="AF340" s="1309"/>
      <c r="AG340" s="1309"/>
      <c r="AH340" s="1312"/>
      <c r="AI340" s="1315"/>
      <c r="AJ340" s="1315"/>
    </row>
    <row r="341" spans="1:36" ht="18.75" x14ac:dyDescent="0.25">
      <c r="A341" s="1359"/>
      <c r="B341" s="1359"/>
      <c r="C341" s="1355"/>
      <c r="D341" s="1352"/>
      <c r="E341" s="330"/>
      <c r="F341" s="330"/>
      <c r="G341" s="330"/>
      <c r="H341" s="330"/>
      <c r="I341" s="330"/>
      <c r="J341" s="330"/>
      <c r="K341" s="330"/>
      <c r="L341" s="330"/>
      <c r="M341" s="330"/>
      <c r="N341" s="330"/>
      <c r="O341" s="330"/>
      <c r="P341" s="330"/>
      <c r="Q341" s="330"/>
      <c r="R341" s="320"/>
      <c r="S341" s="320"/>
      <c r="T341" s="320"/>
      <c r="U341" s="321"/>
      <c r="V341" s="329">
        <f t="shared" si="86"/>
        <v>0</v>
      </c>
      <c r="W341" s="323">
        <f t="shared" si="87"/>
        <v>0</v>
      </c>
      <c r="X341" s="323">
        <f t="shared" si="88"/>
        <v>0</v>
      </c>
      <c r="Y341" s="324">
        <f t="shared" si="89"/>
        <v>0</v>
      </c>
      <c r="Z341" s="1324"/>
      <c r="AA341" s="1309"/>
      <c r="AB341" s="1309"/>
      <c r="AC341" s="1309"/>
      <c r="AD341" s="1309"/>
      <c r="AE341" s="1309"/>
      <c r="AF341" s="1309"/>
      <c r="AG341" s="1309"/>
      <c r="AH341" s="1312"/>
      <c r="AI341" s="1315"/>
      <c r="AJ341" s="1315"/>
    </row>
    <row r="342" spans="1:36" ht="18.75" x14ac:dyDescent="0.25">
      <c r="A342" s="1359"/>
      <c r="B342" s="1359"/>
      <c r="C342" s="1355"/>
      <c r="D342" s="1352"/>
      <c r="E342" s="326"/>
      <c r="F342" s="326"/>
      <c r="G342" s="326"/>
      <c r="H342" s="326"/>
      <c r="I342" s="326"/>
      <c r="J342" s="326"/>
      <c r="K342" s="326"/>
      <c r="L342" s="326"/>
      <c r="M342" s="326"/>
      <c r="N342" s="326"/>
      <c r="O342" s="326"/>
      <c r="P342" s="326"/>
      <c r="Q342" s="326"/>
      <c r="R342" s="327"/>
      <c r="S342" s="327"/>
      <c r="T342" s="327"/>
      <c r="U342" s="328"/>
      <c r="V342" s="329">
        <f t="shared" si="86"/>
        <v>0</v>
      </c>
      <c r="W342" s="323">
        <f t="shared" si="87"/>
        <v>0</v>
      </c>
      <c r="X342" s="323">
        <f t="shared" si="88"/>
        <v>0</v>
      </c>
      <c r="Y342" s="324">
        <f t="shared" si="89"/>
        <v>0</v>
      </c>
      <c r="Z342" s="1324"/>
      <c r="AA342" s="1309"/>
      <c r="AB342" s="1309"/>
      <c r="AC342" s="1309"/>
      <c r="AD342" s="1309"/>
      <c r="AE342" s="1309"/>
      <c r="AF342" s="1309"/>
      <c r="AG342" s="1309"/>
      <c r="AH342" s="1312"/>
      <c r="AI342" s="1315"/>
      <c r="AJ342" s="1315"/>
    </row>
    <row r="343" spans="1:36" ht="18.75" x14ac:dyDescent="0.25">
      <c r="A343" s="1359"/>
      <c r="B343" s="1359"/>
      <c r="C343" s="1355"/>
      <c r="D343" s="1352"/>
      <c r="E343" s="330"/>
      <c r="F343" s="330"/>
      <c r="G343" s="330"/>
      <c r="H343" s="330"/>
      <c r="I343" s="330"/>
      <c r="J343" s="330"/>
      <c r="K343" s="330"/>
      <c r="L343" s="330"/>
      <c r="M343" s="330"/>
      <c r="N343" s="330"/>
      <c r="O343" s="330"/>
      <c r="P343" s="330"/>
      <c r="Q343" s="330"/>
      <c r="R343" s="320"/>
      <c r="S343" s="320"/>
      <c r="T343" s="320"/>
      <c r="U343" s="321"/>
      <c r="V343" s="329">
        <f t="shared" si="86"/>
        <v>0</v>
      </c>
      <c r="W343" s="323">
        <f t="shared" si="87"/>
        <v>0</v>
      </c>
      <c r="X343" s="323">
        <f t="shared" si="88"/>
        <v>0</v>
      </c>
      <c r="Y343" s="324">
        <f t="shared" si="89"/>
        <v>0</v>
      </c>
      <c r="Z343" s="1324"/>
      <c r="AA343" s="1309"/>
      <c r="AB343" s="1309"/>
      <c r="AC343" s="1309"/>
      <c r="AD343" s="1309"/>
      <c r="AE343" s="1309"/>
      <c r="AF343" s="1309"/>
      <c r="AG343" s="1309"/>
      <c r="AH343" s="1312"/>
      <c r="AI343" s="1315"/>
      <c r="AJ343" s="1315"/>
    </row>
    <row r="344" spans="1:36" ht="18.75" x14ac:dyDescent="0.25">
      <c r="A344" s="1359"/>
      <c r="B344" s="1359"/>
      <c r="C344" s="1355"/>
      <c r="D344" s="1352"/>
      <c r="E344" s="326"/>
      <c r="F344" s="326"/>
      <c r="G344" s="326"/>
      <c r="H344" s="326"/>
      <c r="I344" s="326"/>
      <c r="J344" s="326"/>
      <c r="K344" s="326"/>
      <c r="L344" s="326"/>
      <c r="M344" s="326"/>
      <c r="N344" s="326"/>
      <c r="O344" s="326"/>
      <c r="P344" s="326"/>
      <c r="Q344" s="326"/>
      <c r="R344" s="327"/>
      <c r="S344" s="327"/>
      <c r="T344" s="327"/>
      <c r="U344" s="328"/>
      <c r="V344" s="329">
        <f t="shared" si="86"/>
        <v>0</v>
      </c>
      <c r="W344" s="323">
        <f t="shared" si="87"/>
        <v>0</v>
      </c>
      <c r="X344" s="323">
        <f t="shared" si="88"/>
        <v>0</v>
      </c>
      <c r="Y344" s="324">
        <f t="shared" si="89"/>
        <v>0</v>
      </c>
      <c r="Z344" s="1324"/>
      <c r="AA344" s="1309"/>
      <c r="AB344" s="1309"/>
      <c r="AC344" s="1309"/>
      <c r="AD344" s="1309"/>
      <c r="AE344" s="1309"/>
      <c r="AF344" s="1309"/>
      <c r="AG344" s="1309"/>
      <c r="AH344" s="1312"/>
      <c r="AI344" s="1315"/>
      <c r="AJ344" s="1315"/>
    </row>
    <row r="345" spans="1:36" ht="18.75" x14ac:dyDescent="0.25">
      <c r="A345" s="1359"/>
      <c r="B345" s="1359"/>
      <c r="C345" s="1355"/>
      <c r="D345" s="1352"/>
      <c r="E345" s="330"/>
      <c r="F345" s="330"/>
      <c r="G345" s="330"/>
      <c r="H345" s="330"/>
      <c r="I345" s="330"/>
      <c r="J345" s="330"/>
      <c r="K345" s="330"/>
      <c r="L345" s="330"/>
      <c r="M345" s="330"/>
      <c r="N345" s="330"/>
      <c r="O345" s="330"/>
      <c r="P345" s="330"/>
      <c r="Q345" s="330"/>
      <c r="R345" s="320"/>
      <c r="S345" s="320"/>
      <c r="T345" s="320"/>
      <c r="U345" s="321"/>
      <c r="V345" s="329">
        <f t="shared" si="86"/>
        <v>0</v>
      </c>
      <c r="W345" s="323">
        <f t="shared" si="87"/>
        <v>0</v>
      </c>
      <c r="X345" s="323">
        <f t="shared" si="88"/>
        <v>0</v>
      </c>
      <c r="Y345" s="324">
        <f t="shared" si="89"/>
        <v>0</v>
      </c>
      <c r="Z345" s="1324"/>
      <c r="AA345" s="1309"/>
      <c r="AB345" s="1309"/>
      <c r="AC345" s="1309"/>
      <c r="AD345" s="1309"/>
      <c r="AE345" s="1309"/>
      <c r="AF345" s="1309"/>
      <c r="AG345" s="1309"/>
      <c r="AH345" s="1312"/>
      <c r="AI345" s="1315"/>
      <c r="AJ345" s="1315"/>
    </row>
    <row r="346" spans="1:36" ht="18.75" x14ac:dyDescent="0.25">
      <c r="A346" s="1359"/>
      <c r="B346" s="1359"/>
      <c r="C346" s="1355"/>
      <c r="D346" s="1352"/>
      <c r="E346" s="326"/>
      <c r="F346" s="326"/>
      <c r="G346" s="326"/>
      <c r="H346" s="326"/>
      <c r="I346" s="326"/>
      <c r="J346" s="326"/>
      <c r="K346" s="326"/>
      <c r="L346" s="326"/>
      <c r="M346" s="326"/>
      <c r="N346" s="326"/>
      <c r="O346" s="326"/>
      <c r="P346" s="326"/>
      <c r="Q346" s="326"/>
      <c r="R346" s="327"/>
      <c r="S346" s="327"/>
      <c r="T346" s="327"/>
      <c r="U346" s="328"/>
      <c r="V346" s="329">
        <f t="shared" si="86"/>
        <v>0</v>
      </c>
      <c r="W346" s="323">
        <f t="shared" si="87"/>
        <v>0</v>
      </c>
      <c r="X346" s="323">
        <f t="shared" si="88"/>
        <v>0</v>
      </c>
      <c r="Y346" s="324">
        <f t="shared" si="89"/>
        <v>0</v>
      </c>
      <c r="Z346" s="1324"/>
      <c r="AA346" s="1309"/>
      <c r="AB346" s="1309"/>
      <c r="AC346" s="1309"/>
      <c r="AD346" s="1309"/>
      <c r="AE346" s="1309"/>
      <c r="AF346" s="1309"/>
      <c r="AG346" s="1309"/>
      <c r="AH346" s="1312"/>
      <c r="AI346" s="1315"/>
      <c r="AJ346" s="1315"/>
    </row>
    <row r="347" spans="1:36" ht="18.75" x14ac:dyDescent="0.25">
      <c r="A347" s="1359"/>
      <c r="B347" s="1359"/>
      <c r="C347" s="1355"/>
      <c r="D347" s="1352"/>
      <c r="E347" s="330"/>
      <c r="F347" s="330"/>
      <c r="G347" s="330"/>
      <c r="H347" s="330"/>
      <c r="I347" s="330"/>
      <c r="J347" s="330"/>
      <c r="K347" s="330"/>
      <c r="L347" s="330"/>
      <c r="M347" s="330"/>
      <c r="N347" s="330"/>
      <c r="O347" s="330"/>
      <c r="P347" s="330"/>
      <c r="Q347" s="330"/>
      <c r="R347" s="320"/>
      <c r="S347" s="320"/>
      <c r="T347" s="320"/>
      <c r="U347" s="321"/>
      <c r="V347" s="329">
        <f t="shared" si="86"/>
        <v>0</v>
      </c>
      <c r="W347" s="323">
        <f t="shared" si="87"/>
        <v>0</v>
      </c>
      <c r="X347" s="323">
        <f t="shared" si="88"/>
        <v>0</v>
      </c>
      <c r="Y347" s="324">
        <f t="shared" si="89"/>
        <v>0</v>
      </c>
      <c r="Z347" s="1324"/>
      <c r="AA347" s="1309"/>
      <c r="AB347" s="1309"/>
      <c r="AC347" s="1309"/>
      <c r="AD347" s="1309"/>
      <c r="AE347" s="1309"/>
      <c r="AF347" s="1309"/>
      <c r="AG347" s="1309"/>
      <c r="AH347" s="1312"/>
      <c r="AI347" s="1315"/>
      <c r="AJ347" s="1315"/>
    </row>
    <row r="348" spans="1:36" ht="18.75" x14ac:dyDescent="0.25">
      <c r="A348" s="1359"/>
      <c r="B348" s="1359"/>
      <c r="C348" s="1355"/>
      <c r="D348" s="1352"/>
      <c r="E348" s="326"/>
      <c r="F348" s="326"/>
      <c r="G348" s="326"/>
      <c r="H348" s="326"/>
      <c r="I348" s="326"/>
      <c r="J348" s="326"/>
      <c r="K348" s="326"/>
      <c r="L348" s="326"/>
      <c r="M348" s="326"/>
      <c r="N348" s="326"/>
      <c r="O348" s="326"/>
      <c r="P348" s="326"/>
      <c r="Q348" s="326"/>
      <c r="R348" s="327"/>
      <c r="S348" s="327"/>
      <c r="T348" s="327"/>
      <c r="U348" s="328"/>
      <c r="V348" s="329">
        <f t="shared" si="86"/>
        <v>0</v>
      </c>
      <c r="W348" s="323">
        <f t="shared" si="87"/>
        <v>0</v>
      </c>
      <c r="X348" s="323">
        <f t="shared" si="88"/>
        <v>0</v>
      </c>
      <c r="Y348" s="324">
        <f t="shared" si="89"/>
        <v>0</v>
      </c>
      <c r="Z348" s="1324"/>
      <c r="AA348" s="1309"/>
      <c r="AB348" s="1309"/>
      <c r="AC348" s="1309"/>
      <c r="AD348" s="1309"/>
      <c r="AE348" s="1309"/>
      <c r="AF348" s="1309"/>
      <c r="AG348" s="1309"/>
      <c r="AH348" s="1312"/>
      <c r="AI348" s="1315"/>
      <c r="AJ348" s="1315"/>
    </row>
    <row r="349" spans="1:36" ht="19.5" thickBot="1" x14ac:dyDescent="0.3">
      <c r="A349" s="1360"/>
      <c r="B349" s="1360"/>
      <c r="C349" s="1356"/>
      <c r="D349" s="1353"/>
      <c r="E349" s="333"/>
      <c r="F349" s="333"/>
      <c r="G349" s="333"/>
      <c r="H349" s="333"/>
      <c r="I349" s="333"/>
      <c r="J349" s="333"/>
      <c r="K349" s="333"/>
      <c r="L349" s="333"/>
      <c r="M349" s="333"/>
      <c r="N349" s="333"/>
      <c r="O349" s="333"/>
      <c r="P349" s="333"/>
      <c r="Q349" s="333"/>
      <c r="R349" s="334"/>
      <c r="S349" s="334"/>
      <c r="T349" s="334"/>
      <c r="U349" s="335"/>
      <c r="V349" s="336">
        <f t="shared" si="86"/>
        <v>0</v>
      </c>
      <c r="W349" s="337">
        <f t="shared" si="87"/>
        <v>0</v>
      </c>
      <c r="X349" s="337">
        <f t="shared" si="88"/>
        <v>0</v>
      </c>
      <c r="Y349" s="338">
        <f t="shared" si="89"/>
        <v>0</v>
      </c>
      <c r="Z349" s="1325"/>
      <c r="AA349" s="1310"/>
      <c r="AB349" s="1310"/>
      <c r="AC349" s="1310"/>
      <c r="AD349" s="1310"/>
      <c r="AE349" s="1310"/>
      <c r="AF349" s="1310"/>
      <c r="AG349" s="1310"/>
      <c r="AH349" s="1313"/>
      <c r="AI349" s="1316"/>
      <c r="AJ349" s="1316"/>
    </row>
    <row r="350" spans="1:36" ht="18.75" x14ac:dyDescent="0.25">
      <c r="A350" s="1326">
        <v>17</v>
      </c>
      <c r="B350" s="1329" t="s">
        <v>266</v>
      </c>
      <c r="C350" s="1354" t="s">
        <v>87</v>
      </c>
      <c r="D350" s="1335">
        <f>160*0.9</f>
        <v>144</v>
      </c>
      <c r="E350" s="339"/>
      <c r="F350" s="296"/>
      <c r="G350" s="296"/>
      <c r="H350" s="296"/>
      <c r="I350" s="296"/>
      <c r="J350" s="296"/>
      <c r="K350" s="296"/>
      <c r="L350" s="296"/>
      <c r="M350" s="296"/>
      <c r="N350" s="296"/>
      <c r="O350" s="296"/>
      <c r="P350" s="296"/>
      <c r="Q350" s="296"/>
      <c r="R350" s="314"/>
      <c r="S350" s="314"/>
      <c r="T350" s="314"/>
      <c r="U350" s="315"/>
      <c r="V350" s="316">
        <f t="shared" si="86"/>
        <v>0</v>
      </c>
      <c r="W350" s="340">
        <f t="shared" si="87"/>
        <v>0</v>
      </c>
      <c r="X350" s="340">
        <f t="shared" si="88"/>
        <v>0</v>
      </c>
      <c r="Y350" s="341">
        <f t="shared" si="89"/>
        <v>0</v>
      </c>
      <c r="Z350" s="1323">
        <f t="shared" ref="Z350:AC350" si="108">SUM(V350:V369)</f>
        <v>44.533333333333339</v>
      </c>
      <c r="AA350" s="1308">
        <f t="shared" si="108"/>
        <v>40.25</v>
      </c>
      <c r="AB350" s="1308">
        <f t="shared" si="108"/>
        <v>32.466666666666669</v>
      </c>
      <c r="AC350" s="1308">
        <f t="shared" si="108"/>
        <v>32.466666666666669</v>
      </c>
      <c r="AD350" s="1308">
        <f t="shared" ref="AD350" si="109">Z350*0.38*0.9*SQRT(3)</f>
        <v>26.379826619597029</v>
      </c>
      <c r="AE350" s="1308">
        <f t="shared" si="105"/>
        <v>23.842545391589379</v>
      </c>
      <c r="AF350" s="1308">
        <f t="shared" si="105"/>
        <v>19.231999346921786</v>
      </c>
      <c r="AG350" s="1308">
        <f t="shared" si="105"/>
        <v>19.231999346921786</v>
      </c>
      <c r="AH350" s="1311">
        <f>MAX(Z350:AC369)</f>
        <v>44.533333333333339</v>
      </c>
      <c r="AI350" s="1314">
        <f t="shared" ref="AI350" si="110">AH350*0.38*0.9*SQRT(3)</f>
        <v>26.379826619597029</v>
      </c>
      <c r="AJ350" s="1311">
        <f t="shared" ref="AJ350" si="111">D350-AI350</f>
        <v>117.62017338040297</v>
      </c>
    </row>
    <row r="351" spans="1:36" ht="18.75" x14ac:dyDescent="0.25">
      <c r="A351" s="1327"/>
      <c r="B351" s="1330"/>
      <c r="C351" s="1357"/>
      <c r="D351" s="1336"/>
      <c r="E351" s="470" t="s">
        <v>1061</v>
      </c>
      <c r="F351" s="470">
        <v>0.2</v>
      </c>
      <c r="G351" s="470">
        <v>0</v>
      </c>
      <c r="H351" s="470">
        <v>0</v>
      </c>
      <c r="I351" s="470">
        <v>0.1</v>
      </c>
      <c r="J351" s="470">
        <v>0</v>
      </c>
      <c r="K351" s="470">
        <v>0</v>
      </c>
      <c r="L351" s="273">
        <v>0.2</v>
      </c>
      <c r="M351" s="273">
        <v>2.2000000000000002</v>
      </c>
      <c r="N351" s="273">
        <v>0</v>
      </c>
      <c r="O351" s="273">
        <v>0.1</v>
      </c>
      <c r="P351" s="273">
        <v>2.2999999999999998</v>
      </c>
      <c r="Q351" s="273">
        <v>0</v>
      </c>
      <c r="R351" s="320">
        <v>232</v>
      </c>
      <c r="S351" s="320">
        <v>232</v>
      </c>
      <c r="T351" s="320">
        <v>230</v>
      </c>
      <c r="U351" s="321">
        <v>230</v>
      </c>
      <c r="V351" s="329">
        <f t="shared" si="86"/>
        <v>0.2</v>
      </c>
      <c r="W351" s="323">
        <f t="shared" si="87"/>
        <v>0.1</v>
      </c>
      <c r="X351" s="323">
        <f t="shared" si="88"/>
        <v>1.2000000000000002</v>
      </c>
      <c r="Y351" s="324">
        <f t="shared" si="89"/>
        <v>1.2</v>
      </c>
      <c r="Z351" s="1324"/>
      <c r="AA351" s="1309"/>
      <c r="AB351" s="1309"/>
      <c r="AC351" s="1309"/>
      <c r="AD351" s="1309"/>
      <c r="AE351" s="1309"/>
      <c r="AF351" s="1309"/>
      <c r="AG351" s="1309"/>
      <c r="AH351" s="1312"/>
      <c r="AI351" s="1315"/>
      <c r="AJ351" s="1312"/>
    </row>
    <row r="352" spans="1:36" ht="18.75" x14ac:dyDescent="0.25">
      <c r="A352" s="1327"/>
      <c r="B352" s="1330"/>
      <c r="C352" s="1357"/>
      <c r="D352" s="1336"/>
      <c r="E352" s="491"/>
      <c r="F352" s="491"/>
      <c r="G352" s="491"/>
      <c r="H352" s="491"/>
      <c r="I352" s="491"/>
      <c r="J352" s="491"/>
      <c r="K352" s="491"/>
      <c r="L352" s="326"/>
      <c r="M352" s="326"/>
      <c r="N352" s="326"/>
      <c r="O352" s="326"/>
      <c r="P352" s="326"/>
      <c r="Q352" s="326"/>
      <c r="R352" s="327"/>
      <c r="S352" s="327"/>
      <c r="T352" s="327"/>
      <c r="U352" s="328"/>
      <c r="V352" s="329">
        <f t="shared" si="86"/>
        <v>0</v>
      </c>
      <c r="W352" s="323">
        <f t="shared" si="87"/>
        <v>0</v>
      </c>
      <c r="X352" s="323">
        <f t="shared" si="88"/>
        <v>0</v>
      </c>
      <c r="Y352" s="324">
        <f t="shared" si="89"/>
        <v>0</v>
      </c>
      <c r="Z352" s="1324"/>
      <c r="AA352" s="1309"/>
      <c r="AB352" s="1309"/>
      <c r="AC352" s="1309"/>
      <c r="AD352" s="1309"/>
      <c r="AE352" s="1309"/>
      <c r="AF352" s="1309"/>
      <c r="AG352" s="1309"/>
      <c r="AH352" s="1312"/>
      <c r="AI352" s="1315"/>
      <c r="AJ352" s="1312"/>
    </row>
    <row r="353" spans="1:36" ht="18.75" x14ac:dyDescent="0.25">
      <c r="A353" s="1327"/>
      <c r="B353" s="1330"/>
      <c r="C353" s="1357"/>
      <c r="D353" s="1336"/>
      <c r="E353" s="470" t="s">
        <v>1062</v>
      </c>
      <c r="F353" s="470">
        <v>0</v>
      </c>
      <c r="G353" s="470">
        <v>0</v>
      </c>
      <c r="H353" s="470">
        <v>0.3</v>
      </c>
      <c r="I353" s="490">
        <v>0</v>
      </c>
      <c r="J353" s="490">
        <v>0</v>
      </c>
      <c r="K353" s="490">
        <v>0.3</v>
      </c>
      <c r="L353" s="330">
        <v>0</v>
      </c>
      <c r="M353" s="330">
        <v>0</v>
      </c>
      <c r="N353" s="330">
        <v>0</v>
      </c>
      <c r="O353" s="330">
        <v>0</v>
      </c>
      <c r="P353" s="330">
        <v>0</v>
      </c>
      <c r="Q353" s="330">
        <v>0</v>
      </c>
      <c r="R353" s="320">
        <v>232</v>
      </c>
      <c r="S353" s="320">
        <v>232</v>
      </c>
      <c r="T353" s="320">
        <v>230</v>
      </c>
      <c r="U353" s="321">
        <v>230</v>
      </c>
      <c r="V353" s="329">
        <f t="shared" si="86"/>
        <v>0.3</v>
      </c>
      <c r="W353" s="323">
        <f t="shared" si="87"/>
        <v>0.3</v>
      </c>
      <c r="X353" s="323">
        <f t="shared" si="88"/>
        <v>0</v>
      </c>
      <c r="Y353" s="324">
        <f t="shared" si="89"/>
        <v>0</v>
      </c>
      <c r="Z353" s="1324"/>
      <c r="AA353" s="1309"/>
      <c r="AB353" s="1309"/>
      <c r="AC353" s="1309"/>
      <c r="AD353" s="1309"/>
      <c r="AE353" s="1309"/>
      <c r="AF353" s="1309"/>
      <c r="AG353" s="1309"/>
      <c r="AH353" s="1312"/>
      <c r="AI353" s="1315"/>
      <c r="AJ353" s="1312"/>
    </row>
    <row r="354" spans="1:36" ht="18.75" x14ac:dyDescent="0.25">
      <c r="A354" s="1327"/>
      <c r="B354" s="1330"/>
      <c r="C354" s="1357"/>
      <c r="D354" s="1336"/>
      <c r="E354" s="491"/>
      <c r="F354" s="491"/>
      <c r="G354" s="491"/>
      <c r="H354" s="491"/>
      <c r="I354" s="491"/>
      <c r="J354" s="491"/>
      <c r="K354" s="491"/>
      <c r="L354" s="326"/>
      <c r="M354" s="326"/>
      <c r="N354" s="326"/>
      <c r="O354" s="326"/>
      <c r="P354" s="326"/>
      <c r="Q354" s="326"/>
      <c r="R354" s="327"/>
      <c r="S354" s="327"/>
      <c r="T354" s="327"/>
      <c r="U354" s="328"/>
      <c r="V354" s="329">
        <f t="shared" si="86"/>
        <v>0</v>
      </c>
      <c r="W354" s="323">
        <f t="shared" si="87"/>
        <v>0</v>
      </c>
      <c r="X354" s="323">
        <f t="shared" si="88"/>
        <v>0</v>
      </c>
      <c r="Y354" s="324">
        <f t="shared" si="89"/>
        <v>0</v>
      </c>
      <c r="Z354" s="1324"/>
      <c r="AA354" s="1309"/>
      <c r="AB354" s="1309"/>
      <c r="AC354" s="1309"/>
      <c r="AD354" s="1309"/>
      <c r="AE354" s="1309"/>
      <c r="AF354" s="1309"/>
      <c r="AG354" s="1309"/>
      <c r="AH354" s="1312"/>
      <c r="AI354" s="1315"/>
      <c r="AJ354" s="1312"/>
    </row>
    <row r="355" spans="1:36" ht="18.75" x14ac:dyDescent="0.25">
      <c r="A355" s="1327"/>
      <c r="B355" s="1330"/>
      <c r="C355" s="1357"/>
      <c r="D355" s="1336"/>
      <c r="E355" s="490" t="s">
        <v>1063</v>
      </c>
      <c r="F355" s="490">
        <v>0</v>
      </c>
      <c r="G355" s="490">
        <v>0</v>
      </c>
      <c r="H355" s="490">
        <v>0</v>
      </c>
      <c r="I355" s="490">
        <v>31.9</v>
      </c>
      <c r="J355" s="490">
        <v>33.5</v>
      </c>
      <c r="K355" s="490">
        <v>30.6</v>
      </c>
      <c r="L355" s="330">
        <v>31.7</v>
      </c>
      <c r="M355" s="330">
        <v>32.1</v>
      </c>
      <c r="N355" s="330">
        <v>30</v>
      </c>
      <c r="O355" s="330">
        <v>31.6</v>
      </c>
      <c r="P355" s="330">
        <v>32.200000000000003</v>
      </c>
      <c r="Q355" s="330">
        <v>30</v>
      </c>
      <c r="R355" s="320">
        <v>232</v>
      </c>
      <c r="S355" s="320">
        <v>232</v>
      </c>
      <c r="T355" s="320">
        <v>230</v>
      </c>
      <c r="U355" s="321">
        <v>230</v>
      </c>
      <c r="V355" s="329">
        <f t="shared" si="86"/>
        <v>0</v>
      </c>
      <c r="W355" s="323">
        <f t="shared" si="87"/>
        <v>32</v>
      </c>
      <c r="X355" s="323">
        <f t="shared" si="88"/>
        <v>31.266666666666666</v>
      </c>
      <c r="Y355" s="324">
        <f t="shared" si="89"/>
        <v>31.266666666666669</v>
      </c>
      <c r="Z355" s="1324"/>
      <c r="AA355" s="1309"/>
      <c r="AB355" s="1309"/>
      <c r="AC355" s="1309"/>
      <c r="AD355" s="1309"/>
      <c r="AE355" s="1309"/>
      <c r="AF355" s="1309"/>
      <c r="AG355" s="1309"/>
      <c r="AH355" s="1312"/>
      <c r="AI355" s="1315"/>
      <c r="AJ355" s="1312"/>
    </row>
    <row r="356" spans="1:36" ht="18.75" x14ac:dyDescent="0.25">
      <c r="A356" s="1327"/>
      <c r="B356" s="1330"/>
      <c r="C356" s="1357"/>
      <c r="D356" s="1336"/>
      <c r="E356" s="491"/>
      <c r="F356" s="491"/>
      <c r="G356" s="491"/>
      <c r="H356" s="491"/>
      <c r="I356" s="491"/>
      <c r="J356" s="491"/>
      <c r="K356" s="491"/>
      <c r="L356" s="326"/>
      <c r="M356" s="326"/>
      <c r="N356" s="326"/>
      <c r="O356" s="326"/>
      <c r="P356" s="326"/>
      <c r="Q356" s="326"/>
      <c r="R356" s="327"/>
      <c r="S356" s="327"/>
      <c r="T356" s="327"/>
      <c r="U356" s="328"/>
      <c r="V356" s="329">
        <f t="shared" si="86"/>
        <v>0</v>
      </c>
      <c r="W356" s="323">
        <f t="shared" si="87"/>
        <v>0</v>
      </c>
      <c r="X356" s="323">
        <f t="shared" si="88"/>
        <v>0</v>
      </c>
      <c r="Y356" s="324">
        <f t="shared" si="89"/>
        <v>0</v>
      </c>
      <c r="Z356" s="1324"/>
      <c r="AA356" s="1309"/>
      <c r="AB356" s="1309"/>
      <c r="AC356" s="1309"/>
      <c r="AD356" s="1309"/>
      <c r="AE356" s="1309"/>
      <c r="AF356" s="1309"/>
      <c r="AG356" s="1309"/>
      <c r="AH356" s="1312"/>
      <c r="AI356" s="1315"/>
      <c r="AJ356" s="1312"/>
    </row>
    <row r="357" spans="1:36" ht="18.75" x14ac:dyDescent="0.25">
      <c r="A357" s="1327"/>
      <c r="B357" s="1330"/>
      <c r="C357" s="1357"/>
      <c r="D357" s="1336"/>
      <c r="E357" s="490" t="s">
        <v>1064</v>
      </c>
      <c r="F357" s="490">
        <v>39.5</v>
      </c>
      <c r="G357" s="490">
        <v>37.200000000000003</v>
      </c>
      <c r="H357" s="490">
        <v>35.6</v>
      </c>
      <c r="I357" s="490">
        <v>0</v>
      </c>
      <c r="J357" s="490">
        <v>0</v>
      </c>
      <c r="K357" s="490">
        <v>0</v>
      </c>
      <c r="L357" s="330">
        <v>0</v>
      </c>
      <c r="M357" s="330">
        <v>0</v>
      </c>
      <c r="N357" s="330">
        <v>0</v>
      </c>
      <c r="O357" s="330">
        <v>0</v>
      </c>
      <c r="P357" s="330">
        <v>0</v>
      </c>
      <c r="Q357" s="330">
        <v>0</v>
      </c>
      <c r="R357" s="320">
        <v>232</v>
      </c>
      <c r="S357" s="320">
        <v>232</v>
      </c>
      <c r="T357" s="320">
        <v>230</v>
      </c>
      <c r="U357" s="321">
        <v>230</v>
      </c>
      <c r="V357" s="329">
        <f t="shared" si="86"/>
        <v>37.433333333333337</v>
      </c>
      <c r="W357" s="323">
        <f t="shared" si="87"/>
        <v>0</v>
      </c>
      <c r="X357" s="323">
        <f t="shared" si="88"/>
        <v>0</v>
      </c>
      <c r="Y357" s="324">
        <f t="shared" si="89"/>
        <v>0</v>
      </c>
      <c r="Z357" s="1324"/>
      <c r="AA357" s="1309"/>
      <c r="AB357" s="1309"/>
      <c r="AC357" s="1309"/>
      <c r="AD357" s="1309"/>
      <c r="AE357" s="1309"/>
      <c r="AF357" s="1309"/>
      <c r="AG357" s="1309"/>
      <c r="AH357" s="1312"/>
      <c r="AI357" s="1315"/>
      <c r="AJ357" s="1312"/>
    </row>
    <row r="358" spans="1:36" ht="18.75" x14ac:dyDescent="0.25">
      <c r="A358" s="1327"/>
      <c r="B358" s="1330"/>
      <c r="C358" s="1357"/>
      <c r="D358" s="1336"/>
      <c r="E358" s="491"/>
      <c r="F358" s="491"/>
      <c r="G358" s="491"/>
      <c r="H358" s="491"/>
      <c r="I358" s="491"/>
      <c r="J358" s="491"/>
      <c r="K358" s="491"/>
      <c r="L358" s="326"/>
      <c r="M358" s="326"/>
      <c r="N358" s="326"/>
      <c r="O358" s="326"/>
      <c r="P358" s="326"/>
      <c r="Q358" s="326"/>
      <c r="R358" s="327"/>
      <c r="S358" s="327"/>
      <c r="T358" s="327"/>
      <c r="U358" s="328"/>
      <c r="V358" s="329">
        <f t="shared" si="86"/>
        <v>0</v>
      </c>
      <c r="W358" s="323">
        <f t="shared" si="87"/>
        <v>0</v>
      </c>
      <c r="X358" s="323">
        <f t="shared" si="88"/>
        <v>0</v>
      </c>
      <c r="Y358" s="324">
        <f t="shared" si="89"/>
        <v>0</v>
      </c>
      <c r="Z358" s="1324"/>
      <c r="AA358" s="1309"/>
      <c r="AB358" s="1309"/>
      <c r="AC358" s="1309"/>
      <c r="AD358" s="1309"/>
      <c r="AE358" s="1309"/>
      <c r="AF358" s="1309"/>
      <c r="AG358" s="1309"/>
      <c r="AH358" s="1312"/>
      <c r="AI358" s="1315"/>
      <c r="AJ358" s="1312"/>
    </row>
    <row r="359" spans="1:36" ht="18.75" x14ac:dyDescent="0.25">
      <c r="A359" s="1327"/>
      <c r="B359" s="1330"/>
      <c r="C359" s="1357"/>
      <c r="D359" s="1336"/>
      <c r="E359" s="490" t="s">
        <v>1065</v>
      </c>
      <c r="F359" s="490">
        <v>6.6</v>
      </c>
      <c r="G359" s="490">
        <v>0</v>
      </c>
      <c r="H359" s="490">
        <v>0</v>
      </c>
      <c r="I359" s="490">
        <v>15.2</v>
      </c>
      <c r="J359" s="490">
        <v>0</v>
      </c>
      <c r="K359" s="490">
        <v>0.5</v>
      </c>
      <c r="L359" s="330">
        <v>0</v>
      </c>
      <c r="M359" s="330">
        <v>0</v>
      </c>
      <c r="N359" s="330">
        <v>0</v>
      </c>
      <c r="O359" s="330">
        <v>0</v>
      </c>
      <c r="P359" s="330">
        <v>0</v>
      </c>
      <c r="Q359" s="330">
        <v>0</v>
      </c>
      <c r="R359" s="320">
        <v>232</v>
      </c>
      <c r="S359" s="320">
        <v>232</v>
      </c>
      <c r="T359" s="320">
        <v>230</v>
      </c>
      <c r="U359" s="321">
        <v>230</v>
      </c>
      <c r="V359" s="329">
        <f t="shared" si="86"/>
        <v>6.6</v>
      </c>
      <c r="W359" s="323">
        <f t="shared" si="87"/>
        <v>7.85</v>
      </c>
      <c r="X359" s="323">
        <f t="shared" si="88"/>
        <v>0</v>
      </c>
      <c r="Y359" s="324">
        <f t="shared" si="89"/>
        <v>0</v>
      </c>
      <c r="Z359" s="1324"/>
      <c r="AA359" s="1309"/>
      <c r="AB359" s="1309"/>
      <c r="AC359" s="1309"/>
      <c r="AD359" s="1309"/>
      <c r="AE359" s="1309"/>
      <c r="AF359" s="1309"/>
      <c r="AG359" s="1309"/>
      <c r="AH359" s="1312"/>
      <c r="AI359" s="1315"/>
      <c r="AJ359" s="1312"/>
    </row>
    <row r="360" spans="1:36" ht="18.75" x14ac:dyDescent="0.25">
      <c r="A360" s="1327"/>
      <c r="B360" s="1330"/>
      <c r="C360" s="1357"/>
      <c r="D360" s="1336"/>
      <c r="E360" s="326"/>
      <c r="F360" s="326"/>
      <c r="G360" s="326"/>
      <c r="H360" s="326"/>
      <c r="I360" s="326"/>
      <c r="J360" s="326"/>
      <c r="K360" s="326"/>
      <c r="L360" s="326"/>
      <c r="M360" s="326"/>
      <c r="N360" s="326"/>
      <c r="O360" s="326"/>
      <c r="P360" s="326"/>
      <c r="Q360" s="326"/>
      <c r="R360" s="327"/>
      <c r="S360" s="327"/>
      <c r="T360" s="327"/>
      <c r="U360" s="328"/>
      <c r="V360" s="329">
        <f t="shared" si="86"/>
        <v>0</v>
      </c>
      <c r="W360" s="323">
        <f t="shared" si="87"/>
        <v>0</v>
      </c>
      <c r="X360" s="323">
        <f t="shared" si="88"/>
        <v>0</v>
      </c>
      <c r="Y360" s="324">
        <f t="shared" si="89"/>
        <v>0</v>
      </c>
      <c r="Z360" s="1324"/>
      <c r="AA360" s="1309"/>
      <c r="AB360" s="1309"/>
      <c r="AC360" s="1309"/>
      <c r="AD360" s="1309"/>
      <c r="AE360" s="1309"/>
      <c r="AF360" s="1309"/>
      <c r="AG360" s="1309"/>
      <c r="AH360" s="1312"/>
      <c r="AI360" s="1315"/>
      <c r="AJ360" s="1312"/>
    </row>
    <row r="361" spans="1:36" ht="18.75" x14ac:dyDescent="0.25">
      <c r="A361" s="1327"/>
      <c r="B361" s="1330"/>
      <c r="C361" s="1357"/>
      <c r="D361" s="1336"/>
      <c r="E361" s="330"/>
      <c r="F361" s="330"/>
      <c r="G361" s="330"/>
      <c r="H361" s="330"/>
      <c r="I361" s="330"/>
      <c r="J361" s="330"/>
      <c r="K361" s="330"/>
      <c r="L361" s="330"/>
      <c r="M361" s="330"/>
      <c r="N361" s="330"/>
      <c r="O361" s="330"/>
      <c r="P361" s="330"/>
      <c r="Q361" s="330"/>
      <c r="R361" s="320"/>
      <c r="S361" s="320"/>
      <c r="T361" s="320"/>
      <c r="U361" s="321"/>
      <c r="V361" s="329">
        <f t="shared" si="86"/>
        <v>0</v>
      </c>
      <c r="W361" s="323">
        <f t="shared" si="87"/>
        <v>0</v>
      </c>
      <c r="X361" s="323">
        <f t="shared" si="88"/>
        <v>0</v>
      </c>
      <c r="Y361" s="324">
        <f t="shared" si="89"/>
        <v>0</v>
      </c>
      <c r="Z361" s="1324"/>
      <c r="AA361" s="1309"/>
      <c r="AB361" s="1309"/>
      <c r="AC361" s="1309"/>
      <c r="AD361" s="1309"/>
      <c r="AE361" s="1309"/>
      <c r="AF361" s="1309"/>
      <c r="AG361" s="1309"/>
      <c r="AH361" s="1312"/>
      <c r="AI361" s="1315"/>
      <c r="AJ361" s="1312"/>
    </row>
    <row r="362" spans="1:36" ht="18.75" x14ac:dyDescent="0.25">
      <c r="A362" s="1327"/>
      <c r="B362" s="1330"/>
      <c r="C362" s="1357"/>
      <c r="D362" s="1336"/>
      <c r="E362" s="326"/>
      <c r="F362" s="326"/>
      <c r="G362" s="326"/>
      <c r="H362" s="326"/>
      <c r="I362" s="326"/>
      <c r="J362" s="326"/>
      <c r="K362" s="326"/>
      <c r="L362" s="326"/>
      <c r="M362" s="326"/>
      <c r="N362" s="326"/>
      <c r="O362" s="326"/>
      <c r="P362" s="326"/>
      <c r="Q362" s="326"/>
      <c r="R362" s="327"/>
      <c r="S362" s="327"/>
      <c r="T362" s="327"/>
      <c r="U362" s="328"/>
      <c r="V362" s="329">
        <f t="shared" si="86"/>
        <v>0</v>
      </c>
      <c r="W362" s="323">
        <f t="shared" si="87"/>
        <v>0</v>
      </c>
      <c r="X362" s="323">
        <f t="shared" si="88"/>
        <v>0</v>
      </c>
      <c r="Y362" s="324">
        <f t="shared" si="89"/>
        <v>0</v>
      </c>
      <c r="Z362" s="1324"/>
      <c r="AA362" s="1309"/>
      <c r="AB362" s="1309"/>
      <c r="AC362" s="1309"/>
      <c r="AD362" s="1309"/>
      <c r="AE362" s="1309"/>
      <c r="AF362" s="1309"/>
      <c r="AG362" s="1309"/>
      <c r="AH362" s="1312"/>
      <c r="AI362" s="1315"/>
      <c r="AJ362" s="1312"/>
    </row>
    <row r="363" spans="1:36" ht="18.75" x14ac:dyDescent="0.25">
      <c r="A363" s="1327"/>
      <c r="B363" s="1330"/>
      <c r="C363" s="1357"/>
      <c r="D363" s="1336"/>
      <c r="E363" s="330"/>
      <c r="F363" s="330"/>
      <c r="G363" s="330"/>
      <c r="H363" s="330"/>
      <c r="I363" s="330"/>
      <c r="J363" s="330"/>
      <c r="K363" s="330"/>
      <c r="L363" s="330"/>
      <c r="M363" s="330"/>
      <c r="N363" s="330"/>
      <c r="O363" s="330"/>
      <c r="P363" s="330"/>
      <c r="Q363" s="330"/>
      <c r="R363" s="320"/>
      <c r="S363" s="320"/>
      <c r="T363" s="320"/>
      <c r="U363" s="321"/>
      <c r="V363" s="329">
        <f t="shared" si="86"/>
        <v>0</v>
      </c>
      <c r="W363" s="323">
        <f t="shared" si="87"/>
        <v>0</v>
      </c>
      <c r="X363" s="323">
        <f t="shared" si="88"/>
        <v>0</v>
      </c>
      <c r="Y363" s="324">
        <f t="shared" si="89"/>
        <v>0</v>
      </c>
      <c r="Z363" s="1324"/>
      <c r="AA363" s="1309"/>
      <c r="AB363" s="1309"/>
      <c r="AC363" s="1309"/>
      <c r="AD363" s="1309"/>
      <c r="AE363" s="1309"/>
      <c r="AF363" s="1309"/>
      <c r="AG363" s="1309"/>
      <c r="AH363" s="1312"/>
      <c r="AI363" s="1315"/>
      <c r="AJ363" s="1312"/>
    </row>
    <row r="364" spans="1:36" ht="18.75" x14ac:dyDescent="0.25">
      <c r="A364" s="1327"/>
      <c r="B364" s="1330"/>
      <c r="C364" s="1357"/>
      <c r="D364" s="1336"/>
      <c r="E364" s="326"/>
      <c r="F364" s="326"/>
      <c r="G364" s="326"/>
      <c r="H364" s="326"/>
      <c r="I364" s="326"/>
      <c r="J364" s="326"/>
      <c r="K364" s="326"/>
      <c r="L364" s="326"/>
      <c r="M364" s="326"/>
      <c r="N364" s="326"/>
      <c r="O364" s="326"/>
      <c r="P364" s="326"/>
      <c r="Q364" s="326"/>
      <c r="R364" s="327"/>
      <c r="S364" s="327"/>
      <c r="T364" s="327"/>
      <c r="U364" s="328"/>
      <c r="V364" s="329">
        <f t="shared" si="86"/>
        <v>0</v>
      </c>
      <c r="W364" s="323">
        <f t="shared" si="87"/>
        <v>0</v>
      </c>
      <c r="X364" s="323">
        <f t="shared" si="88"/>
        <v>0</v>
      </c>
      <c r="Y364" s="324">
        <f t="shared" si="89"/>
        <v>0</v>
      </c>
      <c r="Z364" s="1324"/>
      <c r="AA364" s="1309"/>
      <c r="AB364" s="1309"/>
      <c r="AC364" s="1309"/>
      <c r="AD364" s="1309"/>
      <c r="AE364" s="1309"/>
      <c r="AF364" s="1309"/>
      <c r="AG364" s="1309"/>
      <c r="AH364" s="1312"/>
      <c r="AI364" s="1315"/>
      <c r="AJ364" s="1312"/>
    </row>
    <row r="365" spans="1:36" ht="18.75" x14ac:dyDescent="0.25">
      <c r="A365" s="1327"/>
      <c r="B365" s="1330"/>
      <c r="C365" s="1357"/>
      <c r="D365" s="1336"/>
      <c r="E365" s="330"/>
      <c r="F365" s="330"/>
      <c r="G365" s="330"/>
      <c r="H365" s="330"/>
      <c r="I365" s="330"/>
      <c r="J365" s="330"/>
      <c r="K365" s="330"/>
      <c r="L365" s="330"/>
      <c r="M365" s="330"/>
      <c r="N365" s="330"/>
      <c r="O365" s="330"/>
      <c r="P365" s="330"/>
      <c r="Q365" s="330"/>
      <c r="R365" s="320"/>
      <c r="S365" s="320"/>
      <c r="T365" s="320"/>
      <c r="U365" s="321"/>
      <c r="V365" s="329">
        <f t="shared" si="86"/>
        <v>0</v>
      </c>
      <c r="W365" s="323">
        <f t="shared" si="87"/>
        <v>0</v>
      </c>
      <c r="X365" s="323">
        <f t="shared" si="88"/>
        <v>0</v>
      </c>
      <c r="Y365" s="324">
        <f t="shared" si="89"/>
        <v>0</v>
      </c>
      <c r="Z365" s="1324"/>
      <c r="AA365" s="1309"/>
      <c r="AB365" s="1309"/>
      <c r="AC365" s="1309"/>
      <c r="AD365" s="1309"/>
      <c r="AE365" s="1309"/>
      <c r="AF365" s="1309"/>
      <c r="AG365" s="1309"/>
      <c r="AH365" s="1312"/>
      <c r="AI365" s="1315"/>
      <c r="AJ365" s="1312"/>
    </row>
    <row r="366" spans="1:36" ht="18.75" x14ac:dyDescent="0.25">
      <c r="A366" s="1327"/>
      <c r="B366" s="1330"/>
      <c r="C366" s="1357"/>
      <c r="D366" s="1336"/>
      <c r="E366" s="326"/>
      <c r="F366" s="326"/>
      <c r="G366" s="326"/>
      <c r="H366" s="326"/>
      <c r="I366" s="326"/>
      <c r="J366" s="326"/>
      <c r="K366" s="326"/>
      <c r="L366" s="326"/>
      <c r="M366" s="326"/>
      <c r="N366" s="326"/>
      <c r="O366" s="326"/>
      <c r="P366" s="326"/>
      <c r="Q366" s="326"/>
      <c r="R366" s="327"/>
      <c r="S366" s="327"/>
      <c r="T366" s="327"/>
      <c r="U366" s="328"/>
      <c r="V366" s="329">
        <f t="shared" si="86"/>
        <v>0</v>
      </c>
      <c r="W366" s="323">
        <f t="shared" si="87"/>
        <v>0</v>
      </c>
      <c r="X366" s="323">
        <f t="shared" si="88"/>
        <v>0</v>
      </c>
      <c r="Y366" s="324">
        <f t="shared" si="89"/>
        <v>0</v>
      </c>
      <c r="Z366" s="1324"/>
      <c r="AA366" s="1309"/>
      <c r="AB366" s="1309"/>
      <c r="AC366" s="1309"/>
      <c r="AD366" s="1309"/>
      <c r="AE366" s="1309"/>
      <c r="AF366" s="1309"/>
      <c r="AG366" s="1309"/>
      <c r="AH366" s="1312"/>
      <c r="AI366" s="1315"/>
      <c r="AJ366" s="1312"/>
    </row>
    <row r="367" spans="1:36" ht="18.75" x14ac:dyDescent="0.25">
      <c r="A367" s="1327"/>
      <c r="B367" s="1330"/>
      <c r="C367" s="1357"/>
      <c r="D367" s="1336"/>
      <c r="E367" s="330"/>
      <c r="F367" s="330"/>
      <c r="G367" s="330"/>
      <c r="H367" s="330"/>
      <c r="I367" s="330"/>
      <c r="J367" s="330"/>
      <c r="K367" s="330"/>
      <c r="L367" s="330"/>
      <c r="M367" s="330"/>
      <c r="N367" s="330"/>
      <c r="O367" s="330"/>
      <c r="P367" s="330"/>
      <c r="Q367" s="330"/>
      <c r="R367" s="320"/>
      <c r="S367" s="320"/>
      <c r="T367" s="320"/>
      <c r="U367" s="321"/>
      <c r="V367" s="329">
        <f t="shared" si="86"/>
        <v>0</v>
      </c>
      <c r="W367" s="323">
        <f t="shared" si="87"/>
        <v>0</v>
      </c>
      <c r="X367" s="323">
        <f t="shared" si="88"/>
        <v>0</v>
      </c>
      <c r="Y367" s="324">
        <f t="shared" si="89"/>
        <v>0</v>
      </c>
      <c r="Z367" s="1324"/>
      <c r="AA367" s="1309"/>
      <c r="AB367" s="1309"/>
      <c r="AC367" s="1309"/>
      <c r="AD367" s="1309"/>
      <c r="AE367" s="1309"/>
      <c r="AF367" s="1309"/>
      <c r="AG367" s="1309"/>
      <c r="AH367" s="1312"/>
      <c r="AI367" s="1315"/>
      <c r="AJ367" s="1312"/>
    </row>
    <row r="368" spans="1:36" ht="18.75" x14ac:dyDescent="0.25">
      <c r="A368" s="1327"/>
      <c r="B368" s="1330"/>
      <c r="C368" s="1357"/>
      <c r="D368" s="1336"/>
      <c r="E368" s="326"/>
      <c r="F368" s="326"/>
      <c r="G368" s="326"/>
      <c r="H368" s="326"/>
      <c r="I368" s="326"/>
      <c r="J368" s="326"/>
      <c r="K368" s="326"/>
      <c r="L368" s="326"/>
      <c r="M368" s="326"/>
      <c r="N368" s="326"/>
      <c r="O368" s="326"/>
      <c r="P368" s="326"/>
      <c r="Q368" s="326"/>
      <c r="R368" s="327"/>
      <c r="S368" s="327"/>
      <c r="T368" s="327"/>
      <c r="U368" s="328"/>
      <c r="V368" s="329">
        <f t="shared" si="86"/>
        <v>0</v>
      </c>
      <c r="W368" s="323">
        <f t="shared" si="87"/>
        <v>0</v>
      </c>
      <c r="X368" s="323">
        <f t="shared" si="88"/>
        <v>0</v>
      </c>
      <c r="Y368" s="324">
        <f t="shared" si="89"/>
        <v>0</v>
      </c>
      <c r="Z368" s="1324"/>
      <c r="AA368" s="1309"/>
      <c r="AB368" s="1309"/>
      <c r="AC368" s="1309"/>
      <c r="AD368" s="1309"/>
      <c r="AE368" s="1309"/>
      <c r="AF368" s="1309"/>
      <c r="AG368" s="1309"/>
      <c r="AH368" s="1312"/>
      <c r="AI368" s="1315"/>
      <c r="AJ368" s="1312"/>
    </row>
    <row r="369" spans="1:36" ht="19.5" thickBot="1" x14ac:dyDescent="0.3">
      <c r="A369" s="1328"/>
      <c r="B369" s="1331"/>
      <c r="C369" s="1358"/>
      <c r="D369" s="1337"/>
      <c r="E369" s="333"/>
      <c r="F369" s="333"/>
      <c r="G369" s="333"/>
      <c r="H369" s="333"/>
      <c r="I369" s="333"/>
      <c r="J369" s="333"/>
      <c r="K369" s="333"/>
      <c r="L369" s="333"/>
      <c r="M369" s="333"/>
      <c r="N369" s="333"/>
      <c r="O369" s="333"/>
      <c r="P369" s="333"/>
      <c r="Q369" s="333"/>
      <c r="R369" s="334"/>
      <c r="S369" s="334"/>
      <c r="T369" s="334"/>
      <c r="U369" s="335"/>
      <c r="V369" s="336">
        <f t="shared" si="86"/>
        <v>0</v>
      </c>
      <c r="W369" s="337">
        <f t="shared" si="87"/>
        <v>0</v>
      </c>
      <c r="X369" s="337">
        <f t="shared" si="88"/>
        <v>0</v>
      </c>
      <c r="Y369" s="338">
        <f t="shared" si="89"/>
        <v>0</v>
      </c>
      <c r="Z369" s="1325"/>
      <c r="AA369" s="1310"/>
      <c r="AB369" s="1310"/>
      <c r="AC369" s="1310"/>
      <c r="AD369" s="1310"/>
      <c r="AE369" s="1310"/>
      <c r="AF369" s="1310"/>
      <c r="AG369" s="1310"/>
      <c r="AH369" s="1313"/>
      <c r="AI369" s="1316"/>
      <c r="AJ369" s="1313"/>
    </row>
    <row r="370" spans="1:36" ht="18.75" x14ac:dyDescent="0.25">
      <c r="A370" s="1326">
        <v>18</v>
      </c>
      <c r="B370" s="1329" t="s">
        <v>122</v>
      </c>
      <c r="C370" s="1354" t="s">
        <v>87</v>
      </c>
      <c r="D370" s="1335">
        <f>160*0.9</f>
        <v>144</v>
      </c>
      <c r="E370" s="339"/>
      <c r="F370" s="296"/>
      <c r="G370" s="296"/>
      <c r="H370" s="296"/>
      <c r="I370" s="296"/>
      <c r="J370" s="296"/>
      <c r="K370" s="296"/>
      <c r="L370" s="296"/>
      <c r="M370" s="296"/>
      <c r="N370" s="296"/>
      <c r="O370" s="296"/>
      <c r="P370" s="296"/>
      <c r="Q370" s="296"/>
      <c r="R370" s="314"/>
      <c r="S370" s="314"/>
      <c r="T370" s="314"/>
      <c r="U370" s="315"/>
      <c r="V370" s="316">
        <f t="shared" si="86"/>
        <v>0</v>
      </c>
      <c r="W370" s="340">
        <f t="shared" si="87"/>
        <v>0</v>
      </c>
      <c r="X370" s="340">
        <f t="shared" si="88"/>
        <v>0</v>
      </c>
      <c r="Y370" s="341">
        <f t="shared" si="89"/>
        <v>0</v>
      </c>
      <c r="Z370" s="1323">
        <f t="shared" ref="Z370:AC370" si="112">SUM(V370:V389)</f>
        <v>4.6333333333333329</v>
      </c>
      <c r="AA370" s="1308">
        <f t="shared" si="112"/>
        <v>6.9666666666666659</v>
      </c>
      <c r="AB370" s="1308">
        <f t="shared" si="112"/>
        <v>41.1</v>
      </c>
      <c r="AC370" s="1308">
        <f t="shared" si="112"/>
        <v>43.233333333333334</v>
      </c>
      <c r="AD370" s="1308">
        <f t="shared" ref="AD370:AG390" si="113">Z370*0.38*0.9*SQRT(3)</f>
        <v>2.7446077096736428</v>
      </c>
      <c r="AE370" s="1308">
        <f t="shared" si="113"/>
        <v>4.1267842541136073</v>
      </c>
      <c r="AF370" s="1308">
        <f t="shared" si="113"/>
        <v>24.346052561349651</v>
      </c>
      <c r="AG370" s="1308">
        <f t="shared" si="113"/>
        <v>25.609756830551909</v>
      </c>
      <c r="AH370" s="1311">
        <f>MAX(Z370:AC389)</f>
        <v>43.233333333333334</v>
      </c>
      <c r="AI370" s="1314">
        <f t="shared" ref="AI370" si="114">AH370*0.38*0.9*SQRT(3)</f>
        <v>25.609756830551909</v>
      </c>
      <c r="AJ370" s="1311">
        <f t="shared" ref="AJ370" si="115">D370-AI370</f>
        <v>118.3902431694481</v>
      </c>
    </row>
    <row r="371" spans="1:36" ht="18.75" x14ac:dyDescent="0.25">
      <c r="A371" s="1327"/>
      <c r="B371" s="1330"/>
      <c r="C371" s="1357"/>
      <c r="D371" s="1336"/>
      <c r="E371" s="273" t="s">
        <v>766</v>
      </c>
      <c r="F371" s="470">
        <v>0</v>
      </c>
      <c r="G371" s="470">
        <v>0</v>
      </c>
      <c r="H371" s="470">
        <v>0</v>
      </c>
      <c r="I371" s="470">
        <v>0</v>
      </c>
      <c r="J371" s="470">
        <v>0</v>
      </c>
      <c r="K371" s="470">
        <v>0</v>
      </c>
      <c r="L371" s="273">
        <v>39.200000000000003</v>
      </c>
      <c r="M371" s="273">
        <v>39.200000000000003</v>
      </c>
      <c r="N371" s="273">
        <v>39.200000000000003</v>
      </c>
      <c r="O371" s="273">
        <v>38.5</v>
      </c>
      <c r="P371" s="273">
        <v>49</v>
      </c>
      <c r="Q371" s="273">
        <v>37.4</v>
      </c>
      <c r="R371" s="320">
        <v>235</v>
      </c>
      <c r="S371" s="320">
        <v>235</v>
      </c>
      <c r="T371" s="320">
        <v>230</v>
      </c>
      <c r="U371" s="321">
        <v>230</v>
      </c>
      <c r="V371" s="329">
        <f t="shared" si="86"/>
        <v>0</v>
      </c>
      <c r="W371" s="323">
        <f t="shared" si="87"/>
        <v>0</v>
      </c>
      <c r="X371" s="323">
        <f t="shared" si="88"/>
        <v>39.200000000000003</v>
      </c>
      <c r="Y371" s="324">
        <f t="shared" si="89"/>
        <v>41.633333333333333</v>
      </c>
      <c r="Z371" s="1324"/>
      <c r="AA371" s="1309"/>
      <c r="AB371" s="1309"/>
      <c r="AC371" s="1309"/>
      <c r="AD371" s="1309"/>
      <c r="AE371" s="1309"/>
      <c r="AF371" s="1309"/>
      <c r="AG371" s="1309"/>
      <c r="AH371" s="1312"/>
      <c r="AI371" s="1315"/>
      <c r="AJ371" s="1312"/>
    </row>
    <row r="372" spans="1:36" ht="18.75" x14ac:dyDescent="0.25">
      <c r="A372" s="1327"/>
      <c r="B372" s="1330"/>
      <c r="C372" s="1357"/>
      <c r="D372" s="1336"/>
      <c r="E372" s="326"/>
      <c r="F372" s="491"/>
      <c r="G372" s="491"/>
      <c r="H372" s="491"/>
      <c r="I372" s="491"/>
      <c r="J372" s="491"/>
      <c r="K372" s="491"/>
      <c r="L372" s="326"/>
      <c r="M372" s="326"/>
      <c r="N372" s="326"/>
      <c r="O372" s="326"/>
      <c r="P372" s="326"/>
      <c r="Q372" s="326"/>
      <c r="R372" s="327"/>
      <c r="S372" s="327"/>
      <c r="T372" s="327"/>
      <c r="U372" s="328"/>
      <c r="V372" s="329">
        <f t="shared" si="86"/>
        <v>0</v>
      </c>
      <c r="W372" s="323">
        <f t="shared" si="87"/>
        <v>0</v>
      </c>
      <c r="X372" s="323">
        <f t="shared" si="88"/>
        <v>0</v>
      </c>
      <c r="Y372" s="324">
        <f t="shared" si="89"/>
        <v>0</v>
      </c>
      <c r="Z372" s="1324"/>
      <c r="AA372" s="1309"/>
      <c r="AB372" s="1309"/>
      <c r="AC372" s="1309"/>
      <c r="AD372" s="1309"/>
      <c r="AE372" s="1309"/>
      <c r="AF372" s="1309"/>
      <c r="AG372" s="1309"/>
      <c r="AH372" s="1312"/>
      <c r="AI372" s="1315"/>
      <c r="AJ372" s="1312"/>
    </row>
    <row r="373" spans="1:36" ht="18.75" x14ac:dyDescent="0.25">
      <c r="A373" s="1327"/>
      <c r="B373" s="1330"/>
      <c r="C373" s="1357"/>
      <c r="D373" s="1336"/>
      <c r="E373" s="273" t="s">
        <v>790</v>
      </c>
      <c r="F373" s="490">
        <v>8.6</v>
      </c>
      <c r="G373" s="490">
        <v>0.2</v>
      </c>
      <c r="H373" s="490">
        <v>5.0999999999999996</v>
      </c>
      <c r="I373" s="490">
        <v>12.3</v>
      </c>
      <c r="J373" s="490">
        <v>1.2</v>
      </c>
      <c r="K373" s="490">
        <v>7.4</v>
      </c>
      <c r="L373" s="330">
        <v>2.9</v>
      </c>
      <c r="M373" s="330">
        <v>0.5</v>
      </c>
      <c r="N373" s="330">
        <v>2.2999999999999998</v>
      </c>
      <c r="O373" s="330">
        <v>0.4</v>
      </c>
      <c r="P373" s="330">
        <v>1.1000000000000001</v>
      </c>
      <c r="Q373" s="330">
        <v>3.3</v>
      </c>
      <c r="R373" s="320">
        <v>235</v>
      </c>
      <c r="S373" s="320">
        <v>235</v>
      </c>
      <c r="T373" s="320">
        <v>23</v>
      </c>
      <c r="U373" s="321">
        <v>230</v>
      </c>
      <c r="V373" s="329">
        <f t="shared" si="86"/>
        <v>4.6333333333333329</v>
      </c>
      <c r="W373" s="323">
        <f t="shared" si="87"/>
        <v>6.9666666666666659</v>
      </c>
      <c r="X373" s="323">
        <f t="shared" si="88"/>
        <v>1.8999999999999997</v>
      </c>
      <c r="Y373" s="324">
        <f t="shared" si="89"/>
        <v>1.5999999999999999</v>
      </c>
      <c r="Z373" s="1324"/>
      <c r="AA373" s="1309"/>
      <c r="AB373" s="1309"/>
      <c r="AC373" s="1309"/>
      <c r="AD373" s="1309"/>
      <c r="AE373" s="1309"/>
      <c r="AF373" s="1309"/>
      <c r="AG373" s="1309"/>
      <c r="AH373" s="1312"/>
      <c r="AI373" s="1315"/>
      <c r="AJ373" s="1312"/>
    </row>
    <row r="374" spans="1:36" ht="18.75" x14ac:dyDescent="0.25">
      <c r="A374" s="1327"/>
      <c r="B374" s="1330"/>
      <c r="C374" s="1357"/>
      <c r="D374" s="1336"/>
      <c r="E374" s="326"/>
      <c r="F374" s="326"/>
      <c r="G374" s="326"/>
      <c r="H374" s="326"/>
      <c r="I374" s="326"/>
      <c r="J374" s="326"/>
      <c r="K374" s="326"/>
      <c r="L374" s="326"/>
      <c r="M374" s="326"/>
      <c r="N374" s="326"/>
      <c r="O374" s="326"/>
      <c r="P374" s="326"/>
      <c r="Q374" s="326"/>
      <c r="R374" s="327"/>
      <c r="S374" s="327"/>
      <c r="T374" s="327"/>
      <c r="U374" s="328"/>
      <c r="V374" s="329">
        <f t="shared" si="86"/>
        <v>0</v>
      </c>
      <c r="W374" s="323">
        <f t="shared" si="87"/>
        <v>0</v>
      </c>
      <c r="X374" s="323">
        <f t="shared" si="88"/>
        <v>0</v>
      </c>
      <c r="Y374" s="324">
        <f t="shared" si="89"/>
        <v>0</v>
      </c>
      <c r="Z374" s="1324"/>
      <c r="AA374" s="1309"/>
      <c r="AB374" s="1309"/>
      <c r="AC374" s="1309"/>
      <c r="AD374" s="1309"/>
      <c r="AE374" s="1309"/>
      <c r="AF374" s="1309"/>
      <c r="AG374" s="1309"/>
      <c r="AH374" s="1312"/>
      <c r="AI374" s="1315"/>
      <c r="AJ374" s="1312"/>
    </row>
    <row r="375" spans="1:36" ht="18.75" x14ac:dyDescent="0.25">
      <c r="A375" s="1327"/>
      <c r="B375" s="1330"/>
      <c r="C375" s="1357"/>
      <c r="D375" s="1336"/>
      <c r="E375" s="330"/>
      <c r="F375" s="330"/>
      <c r="G375" s="330"/>
      <c r="H375" s="330"/>
      <c r="I375" s="330"/>
      <c r="J375" s="330"/>
      <c r="K375" s="330"/>
      <c r="L375" s="330"/>
      <c r="M375" s="330"/>
      <c r="N375" s="330"/>
      <c r="O375" s="330"/>
      <c r="P375" s="330"/>
      <c r="Q375" s="330"/>
      <c r="R375" s="320"/>
      <c r="S375" s="320"/>
      <c r="T375" s="320"/>
      <c r="U375" s="321"/>
      <c r="V375" s="329">
        <f t="shared" si="86"/>
        <v>0</v>
      </c>
      <c r="W375" s="323">
        <f t="shared" si="87"/>
        <v>0</v>
      </c>
      <c r="X375" s="323">
        <f t="shared" si="88"/>
        <v>0</v>
      </c>
      <c r="Y375" s="324">
        <f t="shared" si="89"/>
        <v>0</v>
      </c>
      <c r="Z375" s="1324"/>
      <c r="AA375" s="1309"/>
      <c r="AB375" s="1309"/>
      <c r="AC375" s="1309"/>
      <c r="AD375" s="1309"/>
      <c r="AE375" s="1309"/>
      <c r="AF375" s="1309"/>
      <c r="AG375" s="1309"/>
      <c r="AH375" s="1312"/>
      <c r="AI375" s="1315"/>
      <c r="AJ375" s="1312"/>
    </row>
    <row r="376" spans="1:36" ht="18.75" x14ac:dyDescent="0.25">
      <c r="A376" s="1327"/>
      <c r="B376" s="1330"/>
      <c r="C376" s="1357"/>
      <c r="D376" s="1336"/>
      <c r="E376" s="326"/>
      <c r="F376" s="326"/>
      <c r="G376" s="326"/>
      <c r="H376" s="326"/>
      <c r="I376" s="326"/>
      <c r="J376" s="326"/>
      <c r="K376" s="326"/>
      <c r="L376" s="326"/>
      <c r="M376" s="326"/>
      <c r="N376" s="326"/>
      <c r="O376" s="326"/>
      <c r="P376" s="326"/>
      <c r="Q376" s="326"/>
      <c r="R376" s="327"/>
      <c r="S376" s="327"/>
      <c r="T376" s="327"/>
      <c r="U376" s="328"/>
      <c r="V376" s="329">
        <f t="shared" si="86"/>
        <v>0</v>
      </c>
      <c r="W376" s="323">
        <f t="shared" si="87"/>
        <v>0</v>
      </c>
      <c r="X376" s="323">
        <f t="shared" si="88"/>
        <v>0</v>
      </c>
      <c r="Y376" s="324">
        <f t="shared" si="89"/>
        <v>0</v>
      </c>
      <c r="Z376" s="1324"/>
      <c r="AA376" s="1309"/>
      <c r="AB376" s="1309"/>
      <c r="AC376" s="1309"/>
      <c r="AD376" s="1309"/>
      <c r="AE376" s="1309"/>
      <c r="AF376" s="1309"/>
      <c r="AG376" s="1309"/>
      <c r="AH376" s="1312"/>
      <c r="AI376" s="1315"/>
      <c r="AJ376" s="1312"/>
    </row>
    <row r="377" spans="1:36" ht="18.75" x14ac:dyDescent="0.25">
      <c r="A377" s="1327"/>
      <c r="B377" s="1330"/>
      <c r="C377" s="1357"/>
      <c r="D377" s="1336"/>
      <c r="E377" s="330"/>
      <c r="F377" s="330"/>
      <c r="G377" s="330"/>
      <c r="H377" s="330"/>
      <c r="I377" s="330"/>
      <c r="J377" s="330"/>
      <c r="K377" s="330"/>
      <c r="L377" s="330"/>
      <c r="M377" s="330"/>
      <c r="N377" s="330"/>
      <c r="O377" s="330"/>
      <c r="P377" s="330"/>
      <c r="Q377" s="330"/>
      <c r="R377" s="320"/>
      <c r="S377" s="320"/>
      <c r="T377" s="320"/>
      <c r="U377" s="321"/>
      <c r="V377" s="329">
        <f t="shared" si="86"/>
        <v>0</v>
      </c>
      <c r="W377" s="323">
        <f t="shared" si="87"/>
        <v>0</v>
      </c>
      <c r="X377" s="323">
        <f t="shared" si="88"/>
        <v>0</v>
      </c>
      <c r="Y377" s="324">
        <f t="shared" si="89"/>
        <v>0</v>
      </c>
      <c r="Z377" s="1324"/>
      <c r="AA377" s="1309"/>
      <c r="AB377" s="1309"/>
      <c r="AC377" s="1309"/>
      <c r="AD377" s="1309"/>
      <c r="AE377" s="1309"/>
      <c r="AF377" s="1309"/>
      <c r="AG377" s="1309"/>
      <c r="AH377" s="1312"/>
      <c r="AI377" s="1315"/>
      <c r="AJ377" s="1312"/>
    </row>
    <row r="378" spans="1:36" ht="18.75" x14ac:dyDescent="0.25">
      <c r="A378" s="1327"/>
      <c r="B378" s="1330"/>
      <c r="C378" s="1357"/>
      <c r="D378" s="1336"/>
      <c r="E378" s="326"/>
      <c r="F378" s="326"/>
      <c r="G378" s="326"/>
      <c r="H378" s="326"/>
      <c r="I378" s="326"/>
      <c r="J378" s="326"/>
      <c r="K378" s="326"/>
      <c r="L378" s="326"/>
      <c r="M378" s="326"/>
      <c r="N378" s="326"/>
      <c r="O378" s="326"/>
      <c r="P378" s="326"/>
      <c r="Q378" s="326"/>
      <c r="R378" s="327"/>
      <c r="S378" s="327"/>
      <c r="T378" s="327"/>
      <c r="U378" s="328"/>
      <c r="V378" s="329">
        <f t="shared" si="86"/>
        <v>0</v>
      </c>
      <c r="W378" s="323">
        <f t="shared" si="87"/>
        <v>0</v>
      </c>
      <c r="X378" s="323">
        <f t="shared" si="88"/>
        <v>0</v>
      </c>
      <c r="Y378" s="324">
        <f t="shared" si="89"/>
        <v>0</v>
      </c>
      <c r="Z378" s="1324"/>
      <c r="AA378" s="1309"/>
      <c r="AB378" s="1309"/>
      <c r="AC378" s="1309"/>
      <c r="AD378" s="1309"/>
      <c r="AE378" s="1309"/>
      <c r="AF378" s="1309"/>
      <c r="AG378" s="1309"/>
      <c r="AH378" s="1312"/>
      <c r="AI378" s="1315"/>
      <c r="AJ378" s="1312"/>
    </row>
    <row r="379" spans="1:36" ht="18.75" x14ac:dyDescent="0.25">
      <c r="A379" s="1327"/>
      <c r="B379" s="1330"/>
      <c r="C379" s="1357"/>
      <c r="D379" s="1336"/>
      <c r="E379" s="330"/>
      <c r="F379" s="330"/>
      <c r="G379" s="330"/>
      <c r="H379" s="330"/>
      <c r="I379" s="330"/>
      <c r="J379" s="330"/>
      <c r="K379" s="330"/>
      <c r="L379" s="330"/>
      <c r="M379" s="330"/>
      <c r="N379" s="330"/>
      <c r="O379" s="330"/>
      <c r="P379" s="330"/>
      <c r="Q379" s="330"/>
      <c r="R379" s="320"/>
      <c r="S379" s="320"/>
      <c r="T379" s="320"/>
      <c r="U379" s="321"/>
      <c r="V379" s="329">
        <f t="shared" si="86"/>
        <v>0</v>
      </c>
      <c r="W379" s="323">
        <f t="shared" si="87"/>
        <v>0</v>
      </c>
      <c r="X379" s="323">
        <f t="shared" si="88"/>
        <v>0</v>
      </c>
      <c r="Y379" s="324">
        <f t="shared" si="89"/>
        <v>0</v>
      </c>
      <c r="Z379" s="1324"/>
      <c r="AA379" s="1309"/>
      <c r="AB379" s="1309"/>
      <c r="AC379" s="1309"/>
      <c r="AD379" s="1309"/>
      <c r="AE379" s="1309"/>
      <c r="AF379" s="1309"/>
      <c r="AG379" s="1309"/>
      <c r="AH379" s="1312"/>
      <c r="AI379" s="1315"/>
      <c r="AJ379" s="1312"/>
    </row>
    <row r="380" spans="1:36" ht="18.75" x14ac:dyDescent="0.25">
      <c r="A380" s="1327"/>
      <c r="B380" s="1330"/>
      <c r="C380" s="1357"/>
      <c r="D380" s="1336"/>
      <c r="E380" s="326"/>
      <c r="F380" s="326"/>
      <c r="G380" s="326"/>
      <c r="H380" s="326"/>
      <c r="I380" s="326"/>
      <c r="J380" s="326"/>
      <c r="K380" s="326"/>
      <c r="L380" s="326"/>
      <c r="M380" s="326"/>
      <c r="N380" s="326"/>
      <c r="O380" s="326"/>
      <c r="P380" s="326"/>
      <c r="Q380" s="326"/>
      <c r="R380" s="327"/>
      <c r="S380" s="327"/>
      <c r="T380" s="327"/>
      <c r="U380" s="328"/>
      <c r="V380" s="329">
        <f t="shared" si="86"/>
        <v>0</v>
      </c>
      <c r="W380" s="323">
        <f t="shared" si="87"/>
        <v>0</v>
      </c>
      <c r="X380" s="323">
        <f t="shared" si="88"/>
        <v>0</v>
      </c>
      <c r="Y380" s="324">
        <f t="shared" si="89"/>
        <v>0</v>
      </c>
      <c r="Z380" s="1324"/>
      <c r="AA380" s="1309"/>
      <c r="AB380" s="1309"/>
      <c r="AC380" s="1309"/>
      <c r="AD380" s="1309"/>
      <c r="AE380" s="1309"/>
      <c r="AF380" s="1309"/>
      <c r="AG380" s="1309"/>
      <c r="AH380" s="1312"/>
      <c r="AI380" s="1315"/>
      <c r="AJ380" s="1312"/>
    </row>
    <row r="381" spans="1:36" ht="18.75" x14ac:dyDescent="0.25">
      <c r="A381" s="1327"/>
      <c r="B381" s="1330"/>
      <c r="C381" s="1357"/>
      <c r="D381" s="1336"/>
      <c r="E381" s="330"/>
      <c r="F381" s="330"/>
      <c r="G381" s="330"/>
      <c r="H381" s="330"/>
      <c r="I381" s="330"/>
      <c r="J381" s="330"/>
      <c r="K381" s="330"/>
      <c r="L381" s="330"/>
      <c r="M381" s="330"/>
      <c r="N381" s="330"/>
      <c r="O381" s="330"/>
      <c r="P381" s="330"/>
      <c r="Q381" s="330"/>
      <c r="R381" s="320"/>
      <c r="S381" s="320"/>
      <c r="T381" s="320"/>
      <c r="U381" s="321"/>
      <c r="V381" s="329">
        <f t="shared" si="86"/>
        <v>0</v>
      </c>
      <c r="W381" s="323">
        <f t="shared" si="87"/>
        <v>0</v>
      </c>
      <c r="X381" s="323">
        <f t="shared" si="88"/>
        <v>0</v>
      </c>
      <c r="Y381" s="324">
        <f t="shared" si="89"/>
        <v>0</v>
      </c>
      <c r="Z381" s="1324"/>
      <c r="AA381" s="1309"/>
      <c r="AB381" s="1309"/>
      <c r="AC381" s="1309"/>
      <c r="AD381" s="1309"/>
      <c r="AE381" s="1309"/>
      <c r="AF381" s="1309"/>
      <c r="AG381" s="1309"/>
      <c r="AH381" s="1312"/>
      <c r="AI381" s="1315"/>
      <c r="AJ381" s="1312"/>
    </row>
    <row r="382" spans="1:36" ht="18.75" x14ac:dyDescent="0.25">
      <c r="A382" s="1327"/>
      <c r="B382" s="1330"/>
      <c r="C382" s="1357"/>
      <c r="D382" s="1336"/>
      <c r="E382" s="326"/>
      <c r="F382" s="326"/>
      <c r="G382" s="326"/>
      <c r="H382" s="326"/>
      <c r="I382" s="326"/>
      <c r="J382" s="326"/>
      <c r="K382" s="326"/>
      <c r="L382" s="326"/>
      <c r="M382" s="326"/>
      <c r="N382" s="326"/>
      <c r="O382" s="326"/>
      <c r="P382" s="326"/>
      <c r="Q382" s="326"/>
      <c r="R382" s="327"/>
      <c r="S382" s="327"/>
      <c r="T382" s="327"/>
      <c r="U382" s="328"/>
      <c r="V382" s="329">
        <f t="shared" si="86"/>
        <v>0</v>
      </c>
      <c r="W382" s="323">
        <f t="shared" si="87"/>
        <v>0</v>
      </c>
      <c r="X382" s="323">
        <f t="shared" si="88"/>
        <v>0</v>
      </c>
      <c r="Y382" s="324">
        <f t="shared" si="89"/>
        <v>0</v>
      </c>
      <c r="Z382" s="1324"/>
      <c r="AA382" s="1309"/>
      <c r="AB382" s="1309"/>
      <c r="AC382" s="1309"/>
      <c r="AD382" s="1309"/>
      <c r="AE382" s="1309"/>
      <c r="AF382" s="1309"/>
      <c r="AG382" s="1309"/>
      <c r="AH382" s="1312"/>
      <c r="AI382" s="1315"/>
      <c r="AJ382" s="1312"/>
    </row>
    <row r="383" spans="1:36" ht="18.75" x14ac:dyDescent="0.25">
      <c r="A383" s="1327"/>
      <c r="B383" s="1330"/>
      <c r="C383" s="1357"/>
      <c r="D383" s="1336"/>
      <c r="E383" s="330"/>
      <c r="F383" s="330"/>
      <c r="G383" s="330"/>
      <c r="H383" s="330"/>
      <c r="I383" s="330"/>
      <c r="J383" s="330"/>
      <c r="K383" s="330"/>
      <c r="L383" s="330"/>
      <c r="M383" s="330"/>
      <c r="N383" s="330"/>
      <c r="O383" s="330"/>
      <c r="P383" s="330"/>
      <c r="Q383" s="330"/>
      <c r="R383" s="320"/>
      <c r="S383" s="320"/>
      <c r="T383" s="320"/>
      <c r="U383" s="321"/>
      <c r="V383" s="329">
        <f t="shared" si="86"/>
        <v>0</v>
      </c>
      <c r="W383" s="323">
        <f t="shared" si="87"/>
        <v>0</v>
      </c>
      <c r="X383" s="323">
        <f t="shared" si="88"/>
        <v>0</v>
      </c>
      <c r="Y383" s="324">
        <f t="shared" si="89"/>
        <v>0</v>
      </c>
      <c r="Z383" s="1324"/>
      <c r="AA383" s="1309"/>
      <c r="AB383" s="1309"/>
      <c r="AC383" s="1309"/>
      <c r="AD383" s="1309"/>
      <c r="AE383" s="1309"/>
      <c r="AF383" s="1309"/>
      <c r="AG383" s="1309"/>
      <c r="AH383" s="1312"/>
      <c r="AI383" s="1315"/>
      <c r="AJ383" s="1312"/>
    </row>
    <row r="384" spans="1:36" ht="18.75" x14ac:dyDescent="0.25">
      <c r="A384" s="1327"/>
      <c r="B384" s="1330"/>
      <c r="C384" s="1357"/>
      <c r="D384" s="1336"/>
      <c r="E384" s="326"/>
      <c r="F384" s="326"/>
      <c r="G384" s="326"/>
      <c r="H384" s="326"/>
      <c r="I384" s="326"/>
      <c r="J384" s="326"/>
      <c r="K384" s="326"/>
      <c r="L384" s="326"/>
      <c r="M384" s="326"/>
      <c r="N384" s="326"/>
      <c r="O384" s="326"/>
      <c r="P384" s="326"/>
      <c r="Q384" s="326"/>
      <c r="R384" s="327"/>
      <c r="S384" s="327"/>
      <c r="T384" s="327"/>
      <c r="U384" s="328"/>
      <c r="V384" s="329">
        <f t="shared" si="86"/>
        <v>0</v>
      </c>
      <c r="W384" s="323">
        <f t="shared" si="87"/>
        <v>0</v>
      </c>
      <c r="X384" s="323">
        <f t="shared" si="88"/>
        <v>0</v>
      </c>
      <c r="Y384" s="324">
        <f t="shared" si="89"/>
        <v>0</v>
      </c>
      <c r="Z384" s="1324"/>
      <c r="AA384" s="1309"/>
      <c r="AB384" s="1309"/>
      <c r="AC384" s="1309"/>
      <c r="AD384" s="1309"/>
      <c r="AE384" s="1309"/>
      <c r="AF384" s="1309"/>
      <c r="AG384" s="1309"/>
      <c r="AH384" s="1312"/>
      <c r="AI384" s="1315"/>
      <c r="AJ384" s="1312"/>
    </row>
    <row r="385" spans="1:36" ht="18.75" x14ac:dyDescent="0.25">
      <c r="A385" s="1327"/>
      <c r="B385" s="1330"/>
      <c r="C385" s="1357"/>
      <c r="D385" s="1336"/>
      <c r="E385" s="330"/>
      <c r="F385" s="330"/>
      <c r="G385" s="330"/>
      <c r="H385" s="330"/>
      <c r="I385" s="330"/>
      <c r="J385" s="330"/>
      <c r="K385" s="330"/>
      <c r="L385" s="330"/>
      <c r="M385" s="330"/>
      <c r="N385" s="330"/>
      <c r="O385" s="330"/>
      <c r="P385" s="330"/>
      <c r="Q385" s="330"/>
      <c r="R385" s="320"/>
      <c r="S385" s="320"/>
      <c r="T385" s="320"/>
      <c r="U385" s="321"/>
      <c r="V385" s="329">
        <f t="shared" si="86"/>
        <v>0</v>
      </c>
      <c r="W385" s="323">
        <f t="shared" si="87"/>
        <v>0</v>
      </c>
      <c r="X385" s="323">
        <f t="shared" si="88"/>
        <v>0</v>
      </c>
      <c r="Y385" s="324">
        <f t="shared" si="89"/>
        <v>0</v>
      </c>
      <c r="Z385" s="1324"/>
      <c r="AA385" s="1309"/>
      <c r="AB385" s="1309"/>
      <c r="AC385" s="1309"/>
      <c r="AD385" s="1309"/>
      <c r="AE385" s="1309"/>
      <c r="AF385" s="1309"/>
      <c r="AG385" s="1309"/>
      <c r="AH385" s="1312"/>
      <c r="AI385" s="1315"/>
      <c r="AJ385" s="1312"/>
    </row>
    <row r="386" spans="1:36" ht="18.75" x14ac:dyDescent="0.25">
      <c r="A386" s="1327"/>
      <c r="B386" s="1330"/>
      <c r="C386" s="1357"/>
      <c r="D386" s="1336"/>
      <c r="E386" s="326"/>
      <c r="F386" s="326"/>
      <c r="G386" s="326"/>
      <c r="H386" s="326"/>
      <c r="I386" s="326"/>
      <c r="J386" s="326"/>
      <c r="K386" s="326"/>
      <c r="L386" s="326"/>
      <c r="M386" s="326"/>
      <c r="N386" s="326"/>
      <c r="O386" s="326"/>
      <c r="P386" s="326"/>
      <c r="Q386" s="326"/>
      <c r="R386" s="327"/>
      <c r="S386" s="327"/>
      <c r="T386" s="327"/>
      <c r="U386" s="328"/>
      <c r="V386" s="329">
        <f t="shared" si="86"/>
        <v>0</v>
      </c>
      <c r="W386" s="323">
        <f t="shared" si="87"/>
        <v>0</v>
      </c>
      <c r="X386" s="323">
        <f t="shared" si="88"/>
        <v>0</v>
      </c>
      <c r="Y386" s="324">
        <f t="shared" si="89"/>
        <v>0</v>
      </c>
      <c r="Z386" s="1324"/>
      <c r="AA386" s="1309"/>
      <c r="AB386" s="1309"/>
      <c r="AC386" s="1309"/>
      <c r="AD386" s="1309"/>
      <c r="AE386" s="1309"/>
      <c r="AF386" s="1309"/>
      <c r="AG386" s="1309"/>
      <c r="AH386" s="1312"/>
      <c r="AI386" s="1315"/>
      <c r="AJ386" s="1312"/>
    </row>
    <row r="387" spans="1:36" ht="18.75" x14ac:dyDescent="0.25">
      <c r="A387" s="1327"/>
      <c r="B387" s="1330"/>
      <c r="C387" s="1357"/>
      <c r="D387" s="1336"/>
      <c r="E387" s="330"/>
      <c r="F387" s="330"/>
      <c r="G387" s="330"/>
      <c r="H387" s="330"/>
      <c r="I387" s="330"/>
      <c r="J387" s="330"/>
      <c r="K387" s="330"/>
      <c r="L387" s="330"/>
      <c r="M387" s="330"/>
      <c r="N387" s="330"/>
      <c r="O387" s="330"/>
      <c r="P387" s="330"/>
      <c r="Q387" s="330"/>
      <c r="R387" s="320"/>
      <c r="S387" s="320"/>
      <c r="T387" s="320"/>
      <c r="U387" s="321"/>
      <c r="V387" s="329">
        <f t="shared" si="86"/>
        <v>0</v>
      </c>
      <c r="W387" s="323">
        <f t="shared" si="87"/>
        <v>0</v>
      </c>
      <c r="X387" s="323">
        <f t="shared" si="88"/>
        <v>0</v>
      </c>
      <c r="Y387" s="324">
        <f t="shared" si="89"/>
        <v>0</v>
      </c>
      <c r="Z387" s="1324"/>
      <c r="AA387" s="1309"/>
      <c r="AB387" s="1309"/>
      <c r="AC387" s="1309"/>
      <c r="AD387" s="1309"/>
      <c r="AE387" s="1309"/>
      <c r="AF387" s="1309"/>
      <c r="AG387" s="1309"/>
      <c r="AH387" s="1312"/>
      <c r="AI387" s="1315"/>
      <c r="AJ387" s="1312"/>
    </row>
    <row r="388" spans="1:36" ht="18.75" x14ac:dyDescent="0.25">
      <c r="A388" s="1327"/>
      <c r="B388" s="1330"/>
      <c r="C388" s="1357"/>
      <c r="D388" s="1336"/>
      <c r="E388" s="326"/>
      <c r="F388" s="326"/>
      <c r="G388" s="326"/>
      <c r="H388" s="326"/>
      <c r="I388" s="326"/>
      <c r="J388" s="326"/>
      <c r="K388" s="326"/>
      <c r="L388" s="326"/>
      <c r="M388" s="326"/>
      <c r="N388" s="326"/>
      <c r="O388" s="326"/>
      <c r="P388" s="326"/>
      <c r="Q388" s="326"/>
      <c r="R388" s="327"/>
      <c r="S388" s="327"/>
      <c r="T388" s="327"/>
      <c r="U388" s="328"/>
      <c r="V388" s="329">
        <f t="shared" si="86"/>
        <v>0</v>
      </c>
      <c r="W388" s="323">
        <f t="shared" si="87"/>
        <v>0</v>
      </c>
      <c r="X388" s="323">
        <f t="shared" si="88"/>
        <v>0</v>
      </c>
      <c r="Y388" s="324">
        <f t="shared" si="89"/>
        <v>0</v>
      </c>
      <c r="Z388" s="1324"/>
      <c r="AA388" s="1309"/>
      <c r="AB388" s="1309"/>
      <c r="AC388" s="1309"/>
      <c r="AD388" s="1309"/>
      <c r="AE388" s="1309"/>
      <c r="AF388" s="1309"/>
      <c r="AG388" s="1309"/>
      <c r="AH388" s="1312"/>
      <c r="AI388" s="1315"/>
      <c r="AJ388" s="1312"/>
    </row>
    <row r="389" spans="1:36" ht="19.5" thickBot="1" x14ac:dyDescent="0.3">
      <c r="A389" s="1328"/>
      <c r="B389" s="1331"/>
      <c r="C389" s="1358"/>
      <c r="D389" s="1337"/>
      <c r="E389" s="333"/>
      <c r="F389" s="333"/>
      <c r="G389" s="333"/>
      <c r="H389" s="333"/>
      <c r="I389" s="333"/>
      <c r="J389" s="333"/>
      <c r="K389" s="333"/>
      <c r="L389" s="333"/>
      <c r="M389" s="333"/>
      <c r="N389" s="333"/>
      <c r="O389" s="333"/>
      <c r="P389" s="333"/>
      <c r="Q389" s="333"/>
      <c r="R389" s="334"/>
      <c r="S389" s="334"/>
      <c r="T389" s="334"/>
      <c r="U389" s="335"/>
      <c r="V389" s="336">
        <f t="shared" si="86"/>
        <v>0</v>
      </c>
      <c r="W389" s="337">
        <f t="shared" si="87"/>
        <v>0</v>
      </c>
      <c r="X389" s="337">
        <f t="shared" si="88"/>
        <v>0</v>
      </c>
      <c r="Y389" s="338">
        <f t="shared" si="89"/>
        <v>0</v>
      </c>
      <c r="Z389" s="1325"/>
      <c r="AA389" s="1310"/>
      <c r="AB389" s="1310"/>
      <c r="AC389" s="1310"/>
      <c r="AD389" s="1310"/>
      <c r="AE389" s="1310"/>
      <c r="AF389" s="1310"/>
      <c r="AG389" s="1310"/>
      <c r="AH389" s="1313"/>
      <c r="AI389" s="1316"/>
      <c r="AJ389" s="1313"/>
    </row>
    <row r="390" spans="1:36" ht="18.75" x14ac:dyDescent="0.25">
      <c r="A390" s="1326">
        <v>19</v>
      </c>
      <c r="B390" s="1329" t="s">
        <v>363</v>
      </c>
      <c r="C390" s="1354" t="s">
        <v>103</v>
      </c>
      <c r="D390" s="1335">
        <f>250*0.9</f>
        <v>225</v>
      </c>
      <c r="E390" s="339"/>
      <c r="F390" s="296"/>
      <c r="G390" s="296"/>
      <c r="H390" s="296"/>
      <c r="I390" s="296"/>
      <c r="J390" s="296"/>
      <c r="K390" s="296"/>
      <c r="L390" s="296"/>
      <c r="M390" s="296"/>
      <c r="N390" s="296"/>
      <c r="O390" s="296"/>
      <c r="P390" s="296"/>
      <c r="Q390" s="296"/>
      <c r="R390" s="314"/>
      <c r="S390" s="314"/>
      <c r="T390" s="314"/>
      <c r="U390" s="315"/>
      <c r="V390" s="316">
        <f t="shared" si="86"/>
        <v>0</v>
      </c>
      <c r="W390" s="340">
        <f t="shared" si="87"/>
        <v>0</v>
      </c>
      <c r="X390" s="340">
        <f t="shared" si="88"/>
        <v>0</v>
      </c>
      <c r="Y390" s="341">
        <f t="shared" si="89"/>
        <v>0</v>
      </c>
      <c r="Z390" s="1323">
        <f t="shared" ref="Z390:AC390" si="116">SUM(V390:V409)</f>
        <v>3.333333333333333</v>
      </c>
      <c r="AA390" s="1308">
        <f t="shared" si="116"/>
        <v>52.56666666666667</v>
      </c>
      <c r="AB390" s="1308">
        <f t="shared" si="116"/>
        <v>68.7</v>
      </c>
      <c r="AC390" s="1308">
        <f t="shared" si="116"/>
        <v>0.7</v>
      </c>
      <c r="AD390" s="1308">
        <f t="shared" ref="AD390" si="117">Z390*0.38*0.9*SQRT(3)</f>
        <v>1.9745379206285198</v>
      </c>
      <c r="AE390" s="1308">
        <f t="shared" si="113"/>
        <v>31.138463008311764</v>
      </c>
      <c r="AF390" s="1308">
        <f t="shared" si="113"/>
        <v>40.695226544153805</v>
      </c>
      <c r="AG390" s="1308">
        <f t="shared" si="113"/>
        <v>0.41465296333198914</v>
      </c>
      <c r="AH390" s="1311">
        <f>MAX(Z390:AC409)</f>
        <v>68.7</v>
      </c>
      <c r="AI390" s="1314">
        <f t="shared" ref="AI390" si="118">AH390*0.38*0.9*SQRT(3)</f>
        <v>40.695226544153805</v>
      </c>
      <c r="AJ390" s="1311">
        <f t="shared" ref="AJ390" si="119">D390-AI390</f>
        <v>184.3047734558462</v>
      </c>
    </row>
    <row r="391" spans="1:36" ht="18.75" x14ac:dyDescent="0.25">
      <c r="A391" s="1327"/>
      <c r="B391" s="1330"/>
      <c r="C391" s="1357"/>
      <c r="D391" s="1336"/>
      <c r="E391" s="273" t="s">
        <v>796</v>
      </c>
      <c r="F391" s="470">
        <v>0</v>
      </c>
      <c r="G391" s="470">
        <v>1.5</v>
      </c>
      <c r="H391" s="470">
        <v>0</v>
      </c>
      <c r="I391" s="470">
        <v>54.7</v>
      </c>
      <c r="J391" s="470">
        <v>48.6</v>
      </c>
      <c r="K391" s="470">
        <v>53.5</v>
      </c>
      <c r="L391" s="273">
        <v>69.900000000000006</v>
      </c>
      <c r="M391" s="273">
        <v>68.400000000000006</v>
      </c>
      <c r="N391" s="273">
        <v>66.599999999999994</v>
      </c>
      <c r="O391" s="273">
        <v>0</v>
      </c>
      <c r="P391" s="273">
        <v>0</v>
      </c>
      <c r="Q391" s="273">
        <v>0</v>
      </c>
      <c r="R391" s="320">
        <v>233</v>
      </c>
      <c r="S391" s="320">
        <v>233</v>
      </c>
      <c r="T391" s="320">
        <v>230</v>
      </c>
      <c r="U391" s="321">
        <v>230</v>
      </c>
      <c r="V391" s="329">
        <f t="shared" ref="V391:V454" si="120">IF(AND(F391=0,G391=0,H391=0),0,IF(AND(F391=0,G391=0),H391,IF(AND(F391=0,H391=0),G391,IF(AND(G391=0,H391=0),F391,IF(F391=0,(G391+H391)/2,IF(G391=0,(F391+H391)/2,IF(H391=0,(F391+G391)/2,(F391+G391+H391)/3)))))))</f>
        <v>1.5</v>
      </c>
      <c r="W391" s="323">
        <f t="shared" ref="W391:W454" si="121">IF(AND(I391=0,J391=0,K391=0),0,IF(AND(I391=0,J391=0),K391,IF(AND(I391=0,K391=0),J391,IF(AND(J391=0,K391=0),I391,IF(I391=0,(J391+K391)/2,IF(J391=0,(I391+K391)/2,IF(K391=0,(I391+J391)/2,(I391+J391+K391)/3)))))))</f>
        <v>52.266666666666673</v>
      </c>
      <c r="X391" s="323">
        <f t="shared" ref="X391:X454" si="122">IF(AND(L391=0,M391=0,N391=0),0,IF(AND(L391=0,M391=0),N391,IF(AND(L391=0,N391=0),M391,IF(AND(M391=0,N391=0),L391,IF(L391=0,(M391+N391)/2,IF(M391=0,(L391+N391)/2,IF(N391=0,(L391+M391)/2,(L391+M391+N391)/3)))))))</f>
        <v>68.3</v>
      </c>
      <c r="Y391" s="324">
        <f t="shared" ref="Y391:Y454" si="123">IF(AND(O391=0,P391=0,Q391=0),0,IF(AND(O391=0,P391=0),Q391,IF(AND(O391=0,Q391=0),P391,IF(AND(P391=0,Q391=0),O391,IF(O391=0,(P391+Q391)/2,IF(P391=0,(O391+Q391)/2,IF(Q391=0,(O391+P391)/2,(O391+P391+Q391)/3)))))))</f>
        <v>0</v>
      </c>
      <c r="Z391" s="1324"/>
      <c r="AA391" s="1309"/>
      <c r="AB391" s="1309"/>
      <c r="AC391" s="1309"/>
      <c r="AD391" s="1309"/>
      <c r="AE391" s="1309"/>
      <c r="AF391" s="1309"/>
      <c r="AG391" s="1309"/>
      <c r="AH391" s="1312"/>
      <c r="AI391" s="1315"/>
      <c r="AJ391" s="1312"/>
    </row>
    <row r="392" spans="1:36" ht="18.75" x14ac:dyDescent="0.25">
      <c r="A392" s="1327"/>
      <c r="B392" s="1330"/>
      <c r="C392" s="1357"/>
      <c r="D392" s="1336"/>
      <c r="E392" s="326"/>
      <c r="F392" s="491"/>
      <c r="G392" s="491"/>
      <c r="H392" s="491"/>
      <c r="I392" s="491"/>
      <c r="J392" s="491"/>
      <c r="K392" s="491"/>
      <c r="L392" s="326"/>
      <c r="M392" s="326"/>
      <c r="N392" s="326"/>
      <c r="O392" s="326"/>
      <c r="P392" s="326"/>
      <c r="Q392" s="326"/>
      <c r="R392" s="327"/>
      <c r="S392" s="327"/>
      <c r="T392" s="327"/>
      <c r="U392" s="328"/>
      <c r="V392" s="329">
        <f t="shared" si="120"/>
        <v>0</v>
      </c>
      <c r="W392" s="323">
        <f t="shared" si="121"/>
        <v>0</v>
      </c>
      <c r="X392" s="323">
        <f t="shared" si="122"/>
        <v>0</v>
      </c>
      <c r="Y392" s="324">
        <f t="shared" si="123"/>
        <v>0</v>
      </c>
      <c r="Z392" s="1324"/>
      <c r="AA392" s="1309"/>
      <c r="AB392" s="1309"/>
      <c r="AC392" s="1309"/>
      <c r="AD392" s="1309"/>
      <c r="AE392" s="1309"/>
      <c r="AF392" s="1309"/>
      <c r="AG392" s="1309"/>
      <c r="AH392" s="1312"/>
      <c r="AI392" s="1315"/>
      <c r="AJ392" s="1312"/>
    </row>
    <row r="393" spans="1:36" ht="18.75" x14ac:dyDescent="0.25">
      <c r="A393" s="1327"/>
      <c r="B393" s="1330"/>
      <c r="C393" s="1357"/>
      <c r="D393" s="1336"/>
      <c r="E393" s="273" t="s">
        <v>322</v>
      </c>
      <c r="F393" s="470">
        <v>5.0999999999999996</v>
      </c>
      <c r="G393" s="470">
        <v>0.1</v>
      </c>
      <c r="H393" s="470">
        <v>0.3</v>
      </c>
      <c r="I393" s="490">
        <v>0.3</v>
      </c>
      <c r="J393" s="490">
        <v>0.3</v>
      </c>
      <c r="K393" s="490">
        <v>0</v>
      </c>
      <c r="L393" s="330">
        <v>0.4</v>
      </c>
      <c r="M393" s="330">
        <v>0</v>
      </c>
      <c r="N393" s="330">
        <v>0</v>
      </c>
      <c r="O393" s="330">
        <v>0.6</v>
      </c>
      <c r="P393" s="330">
        <v>0</v>
      </c>
      <c r="Q393" s="330">
        <v>0</v>
      </c>
      <c r="R393" s="320">
        <v>233</v>
      </c>
      <c r="S393" s="320">
        <v>233</v>
      </c>
      <c r="T393" s="320">
        <v>230</v>
      </c>
      <c r="U393" s="321">
        <v>230</v>
      </c>
      <c r="V393" s="329">
        <f t="shared" si="120"/>
        <v>1.833333333333333</v>
      </c>
      <c r="W393" s="323">
        <f t="shared" si="121"/>
        <v>0.3</v>
      </c>
      <c r="X393" s="323">
        <f t="shared" si="122"/>
        <v>0.4</v>
      </c>
      <c r="Y393" s="324">
        <f t="shared" si="123"/>
        <v>0.6</v>
      </c>
      <c r="Z393" s="1324"/>
      <c r="AA393" s="1309"/>
      <c r="AB393" s="1309"/>
      <c r="AC393" s="1309"/>
      <c r="AD393" s="1309"/>
      <c r="AE393" s="1309"/>
      <c r="AF393" s="1309"/>
      <c r="AG393" s="1309"/>
      <c r="AH393" s="1312"/>
      <c r="AI393" s="1315"/>
      <c r="AJ393" s="1312"/>
    </row>
    <row r="394" spans="1:36" ht="18.75" x14ac:dyDescent="0.25">
      <c r="A394" s="1327"/>
      <c r="B394" s="1330"/>
      <c r="C394" s="1357"/>
      <c r="D394" s="1336"/>
      <c r="E394" s="326"/>
      <c r="F394" s="491"/>
      <c r="G394" s="491"/>
      <c r="H394" s="491"/>
      <c r="I394" s="491"/>
      <c r="J394" s="491"/>
      <c r="K394" s="491"/>
      <c r="L394" s="326"/>
      <c r="M394" s="326"/>
      <c r="N394" s="326"/>
      <c r="O394" s="326"/>
      <c r="P394" s="326"/>
      <c r="Q394" s="326"/>
      <c r="R394" s="327"/>
      <c r="S394" s="327"/>
      <c r="T394" s="327"/>
      <c r="U394" s="328"/>
      <c r="V394" s="329">
        <f t="shared" si="120"/>
        <v>0</v>
      </c>
      <c r="W394" s="323">
        <f t="shared" si="121"/>
        <v>0</v>
      </c>
      <c r="X394" s="323">
        <f t="shared" si="122"/>
        <v>0</v>
      </c>
      <c r="Y394" s="324">
        <f t="shared" si="123"/>
        <v>0</v>
      </c>
      <c r="Z394" s="1324"/>
      <c r="AA394" s="1309"/>
      <c r="AB394" s="1309"/>
      <c r="AC394" s="1309"/>
      <c r="AD394" s="1309"/>
      <c r="AE394" s="1309"/>
      <c r="AF394" s="1309"/>
      <c r="AG394" s="1309"/>
      <c r="AH394" s="1312"/>
      <c r="AI394" s="1315"/>
      <c r="AJ394" s="1312"/>
    </row>
    <row r="395" spans="1:36" ht="18.75" x14ac:dyDescent="0.25">
      <c r="A395" s="1327"/>
      <c r="B395" s="1330"/>
      <c r="C395" s="1357"/>
      <c r="D395" s="1336"/>
      <c r="E395" s="273" t="s">
        <v>797</v>
      </c>
      <c r="F395" s="470">
        <v>0</v>
      </c>
      <c r="G395" s="470">
        <v>0</v>
      </c>
      <c r="H395" s="470">
        <v>0</v>
      </c>
      <c r="I395" s="490">
        <v>0</v>
      </c>
      <c r="J395" s="490">
        <v>0</v>
      </c>
      <c r="K395" s="490">
        <v>0</v>
      </c>
      <c r="L395" s="330">
        <v>0</v>
      </c>
      <c r="M395" s="330">
        <v>0</v>
      </c>
      <c r="N395" s="330">
        <v>0</v>
      </c>
      <c r="O395" s="330">
        <v>0</v>
      </c>
      <c r="P395" s="330">
        <v>0.1</v>
      </c>
      <c r="Q395" s="330">
        <v>0</v>
      </c>
      <c r="R395" s="320">
        <v>233</v>
      </c>
      <c r="S395" s="320">
        <v>233</v>
      </c>
      <c r="T395" s="320">
        <v>233</v>
      </c>
      <c r="U395" s="321">
        <v>233</v>
      </c>
      <c r="V395" s="329">
        <f t="shared" si="120"/>
        <v>0</v>
      </c>
      <c r="W395" s="323">
        <f t="shared" si="121"/>
        <v>0</v>
      </c>
      <c r="X395" s="323">
        <f t="shared" si="122"/>
        <v>0</v>
      </c>
      <c r="Y395" s="324">
        <f t="shared" si="123"/>
        <v>0.1</v>
      </c>
      <c r="Z395" s="1324"/>
      <c r="AA395" s="1309"/>
      <c r="AB395" s="1309"/>
      <c r="AC395" s="1309"/>
      <c r="AD395" s="1309"/>
      <c r="AE395" s="1309"/>
      <c r="AF395" s="1309"/>
      <c r="AG395" s="1309"/>
      <c r="AH395" s="1312"/>
      <c r="AI395" s="1315"/>
      <c r="AJ395" s="1312"/>
    </row>
    <row r="396" spans="1:36" ht="18.75" x14ac:dyDescent="0.25">
      <c r="A396" s="1327"/>
      <c r="B396" s="1330"/>
      <c r="C396" s="1357"/>
      <c r="D396" s="1336"/>
      <c r="E396" s="326"/>
      <c r="F396" s="326"/>
      <c r="G396" s="326"/>
      <c r="H396" s="326"/>
      <c r="I396" s="326"/>
      <c r="J396" s="326"/>
      <c r="K396" s="326"/>
      <c r="L396" s="326"/>
      <c r="M396" s="326"/>
      <c r="N396" s="326"/>
      <c r="O396" s="326"/>
      <c r="P396" s="326"/>
      <c r="Q396" s="326"/>
      <c r="R396" s="327"/>
      <c r="S396" s="327"/>
      <c r="T396" s="327"/>
      <c r="U396" s="328"/>
      <c r="V396" s="329">
        <f t="shared" si="120"/>
        <v>0</v>
      </c>
      <c r="W396" s="323">
        <f t="shared" si="121"/>
        <v>0</v>
      </c>
      <c r="X396" s="323">
        <f t="shared" si="122"/>
        <v>0</v>
      </c>
      <c r="Y396" s="324">
        <f t="shared" si="123"/>
        <v>0</v>
      </c>
      <c r="Z396" s="1324"/>
      <c r="AA396" s="1309"/>
      <c r="AB396" s="1309"/>
      <c r="AC396" s="1309"/>
      <c r="AD396" s="1309"/>
      <c r="AE396" s="1309"/>
      <c r="AF396" s="1309"/>
      <c r="AG396" s="1309"/>
      <c r="AH396" s="1312"/>
      <c r="AI396" s="1315"/>
      <c r="AJ396" s="1312"/>
    </row>
    <row r="397" spans="1:36" ht="18.75" x14ac:dyDescent="0.25">
      <c r="A397" s="1327"/>
      <c r="B397" s="1330"/>
      <c r="C397" s="1357"/>
      <c r="D397" s="1336"/>
      <c r="E397" s="330"/>
      <c r="F397" s="330"/>
      <c r="G397" s="330"/>
      <c r="H397" s="330"/>
      <c r="I397" s="330"/>
      <c r="J397" s="330"/>
      <c r="K397" s="330"/>
      <c r="L397" s="330"/>
      <c r="M397" s="330"/>
      <c r="N397" s="330"/>
      <c r="O397" s="330"/>
      <c r="P397" s="330"/>
      <c r="Q397" s="330"/>
      <c r="R397" s="320"/>
      <c r="S397" s="320"/>
      <c r="T397" s="320"/>
      <c r="U397" s="321"/>
      <c r="V397" s="329">
        <f t="shared" si="120"/>
        <v>0</v>
      </c>
      <c r="W397" s="323">
        <f t="shared" si="121"/>
        <v>0</v>
      </c>
      <c r="X397" s="323">
        <f t="shared" si="122"/>
        <v>0</v>
      </c>
      <c r="Y397" s="324">
        <f t="shared" si="123"/>
        <v>0</v>
      </c>
      <c r="Z397" s="1324"/>
      <c r="AA397" s="1309"/>
      <c r="AB397" s="1309"/>
      <c r="AC397" s="1309"/>
      <c r="AD397" s="1309"/>
      <c r="AE397" s="1309"/>
      <c r="AF397" s="1309"/>
      <c r="AG397" s="1309"/>
      <c r="AH397" s="1312"/>
      <c r="AI397" s="1315"/>
      <c r="AJ397" s="1312"/>
    </row>
    <row r="398" spans="1:36" ht="18.75" x14ac:dyDescent="0.25">
      <c r="A398" s="1327"/>
      <c r="B398" s="1330"/>
      <c r="C398" s="1357"/>
      <c r="D398" s="1336"/>
      <c r="E398" s="326"/>
      <c r="F398" s="326"/>
      <c r="G398" s="326"/>
      <c r="H398" s="326"/>
      <c r="I398" s="326"/>
      <c r="J398" s="326"/>
      <c r="K398" s="326"/>
      <c r="L398" s="326"/>
      <c r="M398" s="326"/>
      <c r="N398" s="326"/>
      <c r="O398" s="326"/>
      <c r="P398" s="326"/>
      <c r="Q398" s="326"/>
      <c r="R398" s="327"/>
      <c r="S398" s="327"/>
      <c r="T398" s="327"/>
      <c r="U398" s="328"/>
      <c r="V398" s="329">
        <f t="shared" si="120"/>
        <v>0</v>
      </c>
      <c r="W398" s="323">
        <f t="shared" si="121"/>
        <v>0</v>
      </c>
      <c r="X398" s="323">
        <f t="shared" si="122"/>
        <v>0</v>
      </c>
      <c r="Y398" s="324">
        <f t="shared" si="123"/>
        <v>0</v>
      </c>
      <c r="Z398" s="1324"/>
      <c r="AA398" s="1309"/>
      <c r="AB398" s="1309"/>
      <c r="AC398" s="1309"/>
      <c r="AD398" s="1309"/>
      <c r="AE398" s="1309"/>
      <c r="AF398" s="1309"/>
      <c r="AG398" s="1309"/>
      <c r="AH398" s="1312"/>
      <c r="AI398" s="1315"/>
      <c r="AJ398" s="1312"/>
    </row>
    <row r="399" spans="1:36" ht="18.75" x14ac:dyDescent="0.25">
      <c r="A399" s="1327"/>
      <c r="B399" s="1330"/>
      <c r="C399" s="1357"/>
      <c r="D399" s="1336"/>
      <c r="E399" s="330"/>
      <c r="F399" s="330"/>
      <c r="G399" s="330"/>
      <c r="H399" s="330"/>
      <c r="I399" s="330"/>
      <c r="J399" s="330"/>
      <c r="K399" s="330"/>
      <c r="L399" s="330"/>
      <c r="M399" s="330"/>
      <c r="N399" s="330"/>
      <c r="O399" s="330"/>
      <c r="P399" s="330"/>
      <c r="Q399" s="330"/>
      <c r="R399" s="320"/>
      <c r="S399" s="320"/>
      <c r="T399" s="320"/>
      <c r="U399" s="321"/>
      <c r="V399" s="329">
        <f t="shared" si="120"/>
        <v>0</v>
      </c>
      <c r="W399" s="323">
        <f t="shared" si="121"/>
        <v>0</v>
      </c>
      <c r="X399" s="323">
        <f t="shared" si="122"/>
        <v>0</v>
      </c>
      <c r="Y399" s="324">
        <f t="shared" si="123"/>
        <v>0</v>
      </c>
      <c r="Z399" s="1324"/>
      <c r="AA399" s="1309"/>
      <c r="AB399" s="1309"/>
      <c r="AC399" s="1309"/>
      <c r="AD399" s="1309"/>
      <c r="AE399" s="1309"/>
      <c r="AF399" s="1309"/>
      <c r="AG399" s="1309"/>
      <c r="AH399" s="1312"/>
      <c r="AI399" s="1315"/>
      <c r="AJ399" s="1312"/>
    </row>
    <row r="400" spans="1:36" ht="18.75" x14ac:dyDescent="0.25">
      <c r="A400" s="1327"/>
      <c r="B400" s="1330"/>
      <c r="C400" s="1357"/>
      <c r="D400" s="1336"/>
      <c r="E400" s="326"/>
      <c r="F400" s="326"/>
      <c r="G400" s="326"/>
      <c r="H400" s="326"/>
      <c r="I400" s="326"/>
      <c r="J400" s="326"/>
      <c r="K400" s="326"/>
      <c r="L400" s="326"/>
      <c r="M400" s="326"/>
      <c r="N400" s="326"/>
      <c r="O400" s="326"/>
      <c r="P400" s="326"/>
      <c r="Q400" s="326"/>
      <c r="R400" s="327"/>
      <c r="S400" s="327"/>
      <c r="T400" s="327"/>
      <c r="U400" s="328"/>
      <c r="V400" s="329">
        <f t="shared" si="120"/>
        <v>0</v>
      </c>
      <c r="W400" s="323">
        <f t="shared" si="121"/>
        <v>0</v>
      </c>
      <c r="X400" s="323">
        <f t="shared" si="122"/>
        <v>0</v>
      </c>
      <c r="Y400" s="324">
        <f t="shared" si="123"/>
        <v>0</v>
      </c>
      <c r="Z400" s="1324"/>
      <c r="AA400" s="1309"/>
      <c r="AB400" s="1309"/>
      <c r="AC400" s="1309"/>
      <c r="AD400" s="1309"/>
      <c r="AE400" s="1309"/>
      <c r="AF400" s="1309"/>
      <c r="AG400" s="1309"/>
      <c r="AH400" s="1312"/>
      <c r="AI400" s="1315"/>
      <c r="AJ400" s="1312"/>
    </row>
    <row r="401" spans="1:36" ht="18.75" x14ac:dyDescent="0.25">
      <c r="A401" s="1327"/>
      <c r="B401" s="1330"/>
      <c r="C401" s="1357"/>
      <c r="D401" s="1336"/>
      <c r="E401" s="330"/>
      <c r="F401" s="330"/>
      <c r="G401" s="330"/>
      <c r="H401" s="330"/>
      <c r="I401" s="330"/>
      <c r="J401" s="330"/>
      <c r="K401" s="330"/>
      <c r="L401" s="330"/>
      <c r="M401" s="330"/>
      <c r="N401" s="330"/>
      <c r="O401" s="330"/>
      <c r="P401" s="330"/>
      <c r="Q401" s="330"/>
      <c r="R401" s="320"/>
      <c r="S401" s="320"/>
      <c r="T401" s="320"/>
      <c r="U401" s="321"/>
      <c r="V401" s="329">
        <f t="shared" si="120"/>
        <v>0</v>
      </c>
      <c r="W401" s="323">
        <f t="shared" si="121"/>
        <v>0</v>
      </c>
      <c r="X401" s="323">
        <f t="shared" si="122"/>
        <v>0</v>
      </c>
      <c r="Y401" s="324">
        <f t="shared" si="123"/>
        <v>0</v>
      </c>
      <c r="Z401" s="1324"/>
      <c r="AA401" s="1309"/>
      <c r="AB401" s="1309"/>
      <c r="AC401" s="1309"/>
      <c r="AD401" s="1309"/>
      <c r="AE401" s="1309"/>
      <c r="AF401" s="1309"/>
      <c r="AG401" s="1309"/>
      <c r="AH401" s="1312"/>
      <c r="AI401" s="1315"/>
      <c r="AJ401" s="1312"/>
    </row>
    <row r="402" spans="1:36" ht="18.75" x14ac:dyDescent="0.25">
      <c r="A402" s="1327"/>
      <c r="B402" s="1330"/>
      <c r="C402" s="1357"/>
      <c r="D402" s="1336"/>
      <c r="E402" s="326"/>
      <c r="F402" s="326"/>
      <c r="G402" s="326"/>
      <c r="H402" s="326"/>
      <c r="I402" s="326"/>
      <c r="J402" s="326"/>
      <c r="K402" s="326"/>
      <c r="L402" s="326"/>
      <c r="M402" s="326"/>
      <c r="N402" s="326"/>
      <c r="O402" s="326"/>
      <c r="P402" s="326"/>
      <c r="Q402" s="326"/>
      <c r="R402" s="327"/>
      <c r="S402" s="327"/>
      <c r="T402" s="327"/>
      <c r="U402" s="328"/>
      <c r="V402" s="329">
        <f t="shared" si="120"/>
        <v>0</v>
      </c>
      <c r="W402" s="323">
        <f t="shared" si="121"/>
        <v>0</v>
      </c>
      <c r="X402" s="323">
        <f t="shared" si="122"/>
        <v>0</v>
      </c>
      <c r="Y402" s="324">
        <f t="shared" si="123"/>
        <v>0</v>
      </c>
      <c r="Z402" s="1324"/>
      <c r="AA402" s="1309"/>
      <c r="AB402" s="1309"/>
      <c r="AC402" s="1309"/>
      <c r="AD402" s="1309"/>
      <c r="AE402" s="1309"/>
      <c r="AF402" s="1309"/>
      <c r="AG402" s="1309"/>
      <c r="AH402" s="1312"/>
      <c r="AI402" s="1315"/>
      <c r="AJ402" s="1312"/>
    </row>
    <row r="403" spans="1:36" ht="18.75" x14ac:dyDescent="0.25">
      <c r="A403" s="1327"/>
      <c r="B403" s="1330"/>
      <c r="C403" s="1357"/>
      <c r="D403" s="1336"/>
      <c r="E403" s="330"/>
      <c r="F403" s="330"/>
      <c r="G403" s="330"/>
      <c r="H403" s="330"/>
      <c r="I403" s="330"/>
      <c r="J403" s="330"/>
      <c r="K403" s="330"/>
      <c r="L403" s="330"/>
      <c r="M403" s="330"/>
      <c r="N403" s="330"/>
      <c r="O403" s="330"/>
      <c r="P403" s="330"/>
      <c r="Q403" s="330"/>
      <c r="R403" s="320"/>
      <c r="S403" s="320"/>
      <c r="T403" s="320"/>
      <c r="U403" s="321"/>
      <c r="V403" s="329">
        <f t="shared" si="120"/>
        <v>0</v>
      </c>
      <c r="W403" s="323">
        <f t="shared" si="121"/>
        <v>0</v>
      </c>
      <c r="X403" s="323">
        <f t="shared" si="122"/>
        <v>0</v>
      </c>
      <c r="Y403" s="324">
        <f t="shared" si="123"/>
        <v>0</v>
      </c>
      <c r="Z403" s="1324"/>
      <c r="AA403" s="1309"/>
      <c r="AB403" s="1309"/>
      <c r="AC403" s="1309"/>
      <c r="AD403" s="1309"/>
      <c r="AE403" s="1309"/>
      <c r="AF403" s="1309"/>
      <c r="AG403" s="1309"/>
      <c r="AH403" s="1312"/>
      <c r="AI403" s="1315"/>
      <c r="AJ403" s="1312"/>
    </row>
    <row r="404" spans="1:36" ht="18.75" x14ac:dyDescent="0.25">
      <c r="A404" s="1327"/>
      <c r="B404" s="1330"/>
      <c r="C404" s="1357"/>
      <c r="D404" s="1336"/>
      <c r="E404" s="326"/>
      <c r="F404" s="326"/>
      <c r="G404" s="326"/>
      <c r="H404" s="326"/>
      <c r="I404" s="326"/>
      <c r="J404" s="326"/>
      <c r="K404" s="326"/>
      <c r="L404" s="326"/>
      <c r="M404" s="326"/>
      <c r="N404" s="326"/>
      <c r="O404" s="326"/>
      <c r="P404" s="326"/>
      <c r="Q404" s="326"/>
      <c r="R404" s="327"/>
      <c r="S404" s="327"/>
      <c r="T404" s="327"/>
      <c r="U404" s="328"/>
      <c r="V404" s="329">
        <f t="shared" si="120"/>
        <v>0</v>
      </c>
      <c r="W404" s="323">
        <f t="shared" si="121"/>
        <v>0</v>
      </c>
      <c r="X404" s="323">
        <f t="shared" si="122"/>
        <v>0</v>
      </c>
      <c r="Y404" s="324">
        <f t="shared" si="123"/>
        <v>0</v>
      </c>
      <c r="Z404" s="1324"/>
      <c r="AA404" s="1309"/>
      <c r="AB404" s="1309"/>
      <c r="AC404" s="1309"/>
      <c r="AD404" s="1309"/>
      <c r="AE404" s="1309"/>
      <c r="AF404" s="1309"/>
      <c r="AG404" s="1309"/>
      <c r="AH404" s="1312"/>
      <c r="AI404" s="1315"/>
      <c r="AJ404" s="1312"/>
    </row>
    <row r="405" spans="1:36" ht="18.75" x14ac:dyDescent="0.25">
      <c r="A405" s="1327"/>
      <c r="B405" s="1330"/>
      <c r="C405" s="1357"/>
      <c r="D405" s="1336"/>
      <c r="E405" s="330"/>
      <c r="F405" s="330"/>
      <c r="G405" s="330"/>
      <c r="H405" s="330"/>
      <c r="I405" s="330"/>
      <c r="J405" s="330"/>
      <c r="K405" s="330"/>
      <c r="L405" s="330"/>
      <c r="M405" s="330"/>
      <c r="N405" s="330"/>
      <c r="O405" s="330"/>
      <c r="P405" s="330"/>
      <c r="Q405" s="330"/>
      <c r="R405" s="320"/>
      <c r="S405" s="320"/>
      <c r="T405" s="320"/>
      <c r="U405" s="321"/>
      <c r="V405" s="329">
        <f t="shared" si="120"/>
        <v>0</v>
      </c>
      <c r="W405" s="323">
        <f t="shared" si="121"/>
        <v>0</v>
      </c>
      <c r="X405" s="323">
        <f t="shared" si="122"/>
        <v>0</v>
      </c>
      <c r="Y405" s="324">
        <f t="shared" si="123"/>
        <v>0</v>
      </c>
      <c r="Z405" s="1324"/>
      <c r="AA405" s="1309"/>
      <c r="AB405" s="1309"/>
      <c r="AC405" s="1309"/>
      <c r="AD405" s="1309"/>
      <c r="AE405" s="1309"/>
      <c r="AF405" s="1309"/>
      <c r="AG405" s="1309"/>
      <c r="AH405" s="1312"/>
      <c r="AI405" s="1315"/>
      <c r="AJ405" s="1312"/>
    </row>
    <row r="406" spans="1:36" ht="18.75" x14ac:dyDescent="0.25">
      <c r="A406" s="1327"/>
      <c r="B406" s="1330"/>
      <c r="C406" s="1357"/>
      <c r="D406" s="1336"/>
      <c r="E406" s="326"/>
      <c r="F406" s="326"/>
      <c r="G406" s="326"/>
      <c r="H406" s="326"/>
      <c r="I406" s="326"/>
      <c r="J406" s="326"/>
      <c r="K406" s="326"/>
      <c r="L406" s="326"/>
      <c r="M406" s="326"/>
      <c r="N406" s="326"/>
      <c r="O406" s="326"/>
      <c r="P406" s="326"/>
      <c r="Q406" s="326"/>
      <c r="R406" s="327"/>
      <c r="S406" s="327"/>
      <c r="T406" s="327"/>
      <c r="U406" s="328"/>
      <c r="V406" s="329">
        <f t="shared" si="120"/>
        <v>0</v>
      </c>
      <c r="W406" s="323">
        <f t="shared" si="121"/>
        <v>0</v>
      </c>
      <c r="X406" s="323">
        <f t="shared" si="122"/>
        <v>0</v>
      </c>
      <c r="Y406" s="324">
        <f t="shared" si="123"/>
        <v>0</v>
      </c>
      <c r="Z406" s="1324"/>
      <c r="AA406" s="1309"/>
      <c r="AB406" s="1309"/>
      <c r="AC406" s="1309"/>
      <c r="AD406" s="1309"/>
      <c r="AE406" s="1309"/>
      <c r="AF406" s="1309"/>
      <c r="AG406" s="1309"/>
      <c r="AH406" s="1312"/>
      <c r="AI406" s="1315"/>
      <c r="AJ406" s="1312"/>
    </row>
    <row r="407" spans="1:36" ht="18.75" x14ac:dyDescent="0.25">
      <c r="A407" s="1327"/>
      <c r="B407" s="1330"/>
      <c r="C407" s="1357"/>
      <c r="D407" s="1336"/>
      <c r="E407" s="330"/>
      <c r="F407" s="330"/>
      <c r="G407" s="330"/>
      <c r="H407" s="330"/>
      <c r="I407" s="330"/>
      <c r="J407" s="330"/>
      <c r="K407" s="330"/>
      <c r="L407" s="330"/>
      <c r="M407" s="330"/>
      <c r="N407" s="330"/>
      <c r="O407" s="330"/>
      <c r="P407" s="330"/>
      <c r="Q407" s="330"/>
      <c r="R407" s="320"/>
      <c r="S407" s="320"/>
      <c r="T407" s="320"/>
      <c r="U407" s="321"/>
      <c r="V407" s="329">
        <f t="shared" si="120"/>
        <v>0</v>
      </c>
      <c r="W407" s="323">
        <f t="shared" si="121"/>
        <v>0</v>
      </c>
      <c r="X407" s="323">
        <f t="shared" si="122"/>
        <v>0</v>
      </c>
      <c r="Y407" s="324">
        <f t="shared" si="123"/>
        <v>0</v>
      </c>
      <c r="Z407" s="1324"/>
      <c r="AA407" s="1309"/>
      <c r="AB407" s="1309"/>
      <c r="AC407" s="1309"/>
      <c r="AD407" s="1309"/>
      <c r="AE407" s="1309"/>
      <c r="AF407" s="1309"/>
      <c r="AG407" s="1309"/>
      <c r="AH407" s="1312"/>
      <c r="AI407" s="1315"/>
      <c r="AJ407" s="1312"/>
    </row>
    <row r="408" spans="1:36" ht="18.75" x14ac:dyDescent="0.25">
      <c r="A408" s="1327"/>
      <c r="B408" s="1330"/>
      <c r="C408" s="1357"/>
      <c r="D408" s="1336"/>
      <c r="E408" s="326"/>
      <c r="F408" s="326"/>
      <c r="G408" s="326"/>
      <c r="H408" s="326"/>
      <c r="I408" s="326"/>
      <c r="J408" s="326"/>
      <c r="K408" s="326"/>
      <c r="L408" s="326"/>
      <c r="M408" s="326"/>
      <c r="N408" s="326"/>
      <c r="O408" s="326"/>
      <c r="P408" s="326"/>
      <c r="Q408" s="326"/>
      <c r="R408" s="327"/>
      <c r="S408" s="327"/>
      <c r="T408" s="327"/>
      <c r="U408" s="328"/>
      <c r="V408" s="329">
        <f t="shared" si="120"/>
        <v>0</v>
      </c>
      <c r="W408" s="323">
        <f t="shared" si="121"/>
        <v>0</v>
      </c>
      <c r="X408" s="323">
        <f t="shared" si="122"/>
        <v>0</v>
      </c>
      <c r="Y408" s="324">
        <f t="shared" si="123"/>
        <v>0</v>
      </c>
      <c r="Z408" s="1324"/>
      <c r="AA408" s="1309"/>
      <c r="AB408" s="1309"/>
      <c r="AC408" s="1309"/>
      <c r="AD408" s="1309"/>
      <c r="AE408" s="1309"/>
      <c r="AF408" s="1309"/>
      <c r="AG408" s="1309"/>
      <c r="AH408" s="1312"/>
      <c r="AI408" s="1315"/>
      <c r="AJ408" s="1312"/>
    </row>
    <row r="409" spans="1:36" ht="19.5" thickBot="1" x14ac:dyDescent="0.3">
      <c r="A409" s="1328"/>
      <c r="B409" s="1331"/>
      <c r="C409" s="1358"/>
      <c r="D409" s="1337"/>
      <c r="E409" s="333"/>
      <c r="F409" s="333"/>
      <c r="G409" s="333"/>
      <c r="H409" s="333"/>
      <c r="I409" s="333"/>
      <c r="J409" s="333"/>
      <c r="K409" s="333"/>
      <c r="L409" s="333"/>
      <c r="M409" s="333"/>
      <c r="N409" s="333"/>
      <c r="O409" s="333"/>
      <c r="P409" s="333"/>
      <c r="Q409" s="333"/>
      <c r="R409" s="334"/>
      <c r="S409" s="334"/>
      <c r="T409" s="334"/>
      <c r="U409" s="335"/>
      <c r="V409" s="336">
        <f t="shared" si="120"/>
        <v>0</v>
      </c>
      <c r="W409" s="337">
        <f t="shared" si="121"/>
        <v>0</v>
      </c>
      <c r="X409" s="337">
        <f t="shared" si="122"/>
        <v>0</v>
      </c>
      <c r="Y409" s="338">
        <f t="shared" si="123"/>
        <v>0</v>
      </c>
      <c r="Z409" s="1325"/>
      <c r="AA409" s="1310"/>
      <c r="AB409" s="1310"/>
      <c r="AC409" s="1310"/>
      <c r="AD409" s="1310"/>
      <c r="AE409" s="1310"/>
      <c r="AF409" s="1310"/>
      <c r="AG409" s="1310"/>
      <c r="AH409" s="1313"/>
      <c r="AI409" s="1316"/>
      <c r="AJ409" s="1313"/>
    </row>
    <row r="410" spans="1:36" ht="18.75" x14ac:dyDescent="0.25">
      <c r="A410" s="1326">
        <v>20</v>
      </c>
      <c r="B410" s="1329" t="s">
        <v>275</v>
      </c>
      <c r="C410" s="1354" t="s">
        <v>87</v>
      </c>
      <c r="D410" s="1335">
        <f>160*0.9</f>
        <v>144</v>
      </c>
      <c r="E410" s="339"/>
      <c r="F410" s="296"/>
      <c r="G410" s="296"/>
      <c r="H410" s="296"/>
      <c r="I410" s="296"/>
      <c r="J410" s="296"/>
      <c r="K410" s="296"/>
      <c r="L410" s="296"/>
      <c r="M410" s="296"/>
      <c r="N410" s="296"/>
      <c r="O410" s="296"/>
      <c r="P410" s="296"/>
      <c r="Q410" s="296"/>
      <c r="R410" s="314"/>
      <c r="S410" s="314"/>
      <c r="T410" s="314"/>
      <c r="U410" s="315"/>
      <c r="V410" s="316">
        <f t="shared" si="120"/>
        <v>0</v>
      </c>
      <c r="W410" s="340">
        <f t="shared" si="121"/>
        <v>0</v>
      </c>
      <c r="X410" s="340">
        <f t="shared" si="122"/>
        <v>0</v>
      </c>
      <c r="Y410" s="341">
        <f t="shared" si="123"/>
        <v>0</v>
      </c>
      <c r="Z410" s="1323">
        <f t="shared" ref="Z410:AC410" si="124">SUM(V410:V429)</f>
        <v>40</v>
      </c>
      <c r="AA410" s="1308">
        <f t="shared" si="124"/>
        <v>41.3</v>
      </c>
      <c r="AB410" s="1308">
        <f t="shared" si="124"/>
        <v>47.25</v>
      </c>
      <c r="AC410" s="1308">
        <f t="shared" si="124"/>
        <v>34.049999999999997</v>
      </c>
      <c r="AD410" s="1308">
        <f t="shared" ref="AD410:AG410" si="125">Z410*0.38*0.9*SQRT(3)</f>
        <v>23.694455047542238</v>
      </c>
      <c r="AE410" s="1308">
        <f t="shared" si="125"/>
        <v>24.464524836587362</v>
      </c>
      <c r="AF410" s="1308">
        <f t="shared" si="125"/>
        <v>27.989075024909273</v>
      </c>
      <c r="AG410" s="1308">
        <f t="shared" si="125"/>
        <v>20.169904859220331</v>
      </c>
      <c r="AH410" s="1311">
        <f>MAX(Z410:AC429)</f>
        <v>47.25</v>
      </c>
      <c r="AI410" s="1314">
        <f t="shared" ref="AI410" si="126">AH410*0.38*0.9*SQRT(3)</f>
        <v>27.989075024909273</v>
      </c>
      <c r="AJ410" s="1311">
        <f t="shared" ref="AJ410" si="127">D410-AI410</f>
        <v>116.01092497509073</v>
      </c>
    </row>
    <row r="411" spans="1:36" ht="18.75" x14ac:dyDescent="0.25">
      <c r="A411" s="1327"/>
      <c r="B411" s="1330"/>
      <c r="C411" s="1357"/>
      <c r="D411" s="1336"/>
      <c r="E411" s="470" t="s">
        <v>228</v>
      </c>
      <c r="F411" s="470">
        <v>0.2</v>
      </c>
      <c r="G411" s="470">
        <v>8.3000000000000007</v>
      </c>
      <c r="H411" s="470">
        <v>2.4</v>
      </c>
      <c r="I411" s="470">
        <v>0.2</v>
      </c>
      <c r="J411" s="470">
        <v>9.4</v>
      </c>
      <c r="K411" s="470">
        <v>2</v>
      </c>
      <c r="L411" s="273">
        <v>0</v>
      </c>
      <c r="M411" s="273">
        <v>2.1</v>
      </c>
      <c r="N411" s="273">
        <v>2.2000000000000002</v>
      </c>
      <c r="O411" s="273">
        <v>0</v>
      </c>
      <c r="P411" s="273">
        <v>3</v>
      </c>
      <c r="Q411" s="273">
        <v>1.9</v>
      </c>
      <c r="R411" s="320">
        <v>231</v>
      </c>
      <c r="S411" s="320">
        <v>231</v>
      </c>
      <c r="T411" s="320">
        <v>240</v>
      </c>
      <c r="U411" s="321">
        <v>240</v>
      </c>
      <c r="V411" s="329">
        <f t="shared" si="120"/>
        <v>3.6333333333333333</v>
      </c>
      <c r="W411" s="323">
        <f t="shared" si="121"/>
        <v>3.8666666666666667</v>
      </c>
      <c r="X411" s="323">
        <f t="shared" si="122"/>
        <v>2.1500000000000004</v>
      </c>
      <c r="Y411" s="324">
        <f t="shared" si="123"/>
        <v>2.4500000000000002</v>
      </c>
      <c r="Z411" s="1324"/>
      <c r="AA411" s="1309"/>
      <c r="AB411" s="1309"/>
      <c r="AC411" s="1309"/>
      <c r="AD411" s="1309"/>
      <c r="AE411" s="1309"/>
      <c r="AF411" s="1309"/>
      <c r="AG411" s="1309"/>
      <c r="AH411" s="1312"/>
      <c r="AI411" s="1315"/>
      <c r="AJ411" s="1312"/>
    </row>
    <row r="412" spans="1:36" ht="18.75" x14ac:dyDescent="0.25">
      <c r="A412" s="1327"/>
      <c r="B412" s="1330"/>
      <c r="C412" s="1357"/>
      <c r="D412" s="1336"/>
      <c r="E412" s="491"/>
      <c r="F412" s="491"/>
      <c r="G412" s="491"/>
      <c r="H412" s="491"/>
      <c r="I412" s="491"/>
      <c r="J412" s="491"/>
      <c r="K412" s="491"/>
      <c r="L412" s="326"/>
      <c r="M412" s="326"/>
      <c r="N412" s="326"/>
      <c r="O412" s="326"/>
      <c r="P412" s="326"/>
      <c r="Q412" s="326"/>
      <c r="R412" s="327"/>
      <c r="S412" s="327"/>
      <c r="T412" s="327"/>
      <c r="U412" s="328"/>
      <c r="V412" s="329">
        <f t="shared" si="120"/>
        <v>0</v>
      </c>
      <c r="W412" s="323">
        <f t="shared" si="121"/>
        <v>0</v>
      </c>
      <c r="X412" s="323">
        <f t="shared" si="122"/>
        <v>0</v>
      </c>
      <c r="Y412" s="324">
        <f t="shared" si="123"/>
        <v>0</v>
      </c>
      <c r="Z412" s="1324"/>
      <c r="AA412" s="1309"/>
      <c r="AB412" s="1309"/>
      <c r="AC412" s="1309"/>
      <c r="AD412" s="1309"/>
      <c r="AE412" s="1309"/>
      <c r="AF412" s="1309"/>
      <c r="AG412" s="1309"/>
      <c r="AH412" s="1312"/>
      <c r="AI412" s="1315"/>
      <c r="AJ412" s="1312"/>
    </row>
    <row r="413" spans="1:36" ht="18.75" x14ac:dyDescent="0.25">
      <c r="A413" s="1327"/>
      <c r="B413" s="1330"/>
      <c r="C413" s="1357"/>
      <c r="D413" s="1336"/>
      <c r="E413" s="470" t="s">
        <v>791</v>
      </c>
      <c r="F413" s="490">
        <v>39.200000000000003</v>
      </c>
      <c r="G413" s="490">
        <v>8.5</v>
      </c>
      <c r="H413" s="490">
        <v>8.5</v>
      </c>
      <c r="I413" s="490">
        <v>21.1</v>
      </c>
      <c r="J413" s="490">
        <v>5.0999999999999996</v>
      </c>
      <c r="K413" s="490">
        <v>14.1</v>
      </c>
      <c r="L413" s="330">
        <v>5.0999999999999996</v>
      </c>
      <c r="M413" s="330">
        <v>14.5</v>
      </c>
      <c r="N413" s="330">
        <v>14.5</v>
      </c>
      <c r="O413" s="330">
        <v>5.8</v>
      </c>
      <c r="P413" s="330">
        <v>5.8</v>
      </c>
      <c r="Q413" s="330">
        <v>1.2</v>
      </c>
      <c r="R413" s="320">
        <v>231</v>
      </c>
      <c r="S413" s="320">
        <v>231</v>
      </c>
      <c r="T413" s="320">
        <v>240</v>
      </c>
      <c r="U413" s="321">
        <v>240</v>
      </c>
      <c r="V413" s="329">
        <f t="shared" si="120"/>
        <v>18.733333333333334</v>
      </c>
      <c r="W413" s="323">
        <f t="shared" si="121"/>
        <v>13.433333333333335</v>
      </c>
      <c r="X413" s="323">
        <f t="shared" si="122"/>
        <v>11.366666666666667</v>
      </c>
      <c r="Y413" s="324">
        <f t="shared" si="123"/>
        <v>4.2666666666666666</v>
      </c>
      <c r="Z413" s="1324"/>
      <c r="AA413" s="1309"/>
      <c r="AB413" s="1309"/>
      <c r="AC413" s="1309"/>
      <c r="AD413" s="1309"/>
      <c r="AE413" s="1309"/>
      <c r="AF413" s="1309"/>
      <c r="AG413" s="1309"/>
      <c r="AH413" s="1312"/>
      <c r="AI413" s="1315"/>
      <c r="AJ413" s="1312"/>
    </row>
    <row r="414" spans="1:36" ht="18.75" x14ac:dyDescent="0.25">
      <c r="A414" s="1327"/>
      <c r="B414" s="1330"/>
      <c r="C414" s="1357"/>
      <c r="D414" s="1336"/>
      <c r="E414" s="491"/>
      <c r="F414" s="491"/>
      <c r="G414" s="491"/>
      <c r="H414" s="491"/>
      <c r="I414" s="491"/>
      <c r="J414" s="491"/>
      <c r="K414" s="491"/>
      <c r="L414" s="326"/>
      <c r="M414" s="326"/>
      <c r="N414" s="326"/>
      <c r="O414" s="326"/>
      <c r="P414" s="326"/>
      <c r="Q414" s="326"/>
      <c r="R414" s="327"/>
      <c r="S414" s="327"/>
      <c r="T414" s="327"/>
      <c r="U414" s="328"/>
      <c r="V414" s="329">
        <f t="shared" si="120"/>
        <v>0</v>
      </c>
      <c r="W414" s="323">
        <f t="shared" si="121"/>
        <v>0</v>
      </c>
      <c r="X414" s="323">
        <f t="shared" si="122"/>
        <v>0</v>
      </c>
      <c r="Y414" s="324">
        <f t="shared" si="123"/>
        <v>0</v>
      </c>
      <c r="Z414" s="1324"/>
      <c r="AA414" s="1309"/>
      <c r="AB414" s="1309"/>
      <c r="AC414" s="1309"/>
      <c r="AD414" s="1309"/>
      <c r="AE414" s="1309"/>
      <c r="AF414" s="1309"/>
      <c r="AG414" s="1309"/>
      <c r="AH414" s="1312"/>
      <c r="AI414" s="1315"/>
      <c r="AJ414" s="1312"/>
    </row>
    <row r="415" spans="1:36" ht="18.75" x14ac:dyDescent="0.25">
      <c r="A415" s="1327"/>
      <c r="B415" s="1330"/>
      <c r="C415" s="1357"/>
      <c r="D415" s="1336"/>
      <c r="E415" s="470" t="s">
        <v>798</v>
      </c>
      <c r="F415" s="490">
        <v>9.1</v>
      </c>
      <c r="G415" s="490">
        <v>4.0999999999999996</v>
      </c>
      <c r="H415" s="490">
        <v>4.4000000000000004</v>
      </c>
      <c r="I415" s="490">
        <v>6</v>
      </c>
      <c r="J415" s="490">
        <v>6.9</v>
      </c>
      <c r="K415" s="490">
        <v>5.7</v>
      </c>
      <c r="L415" s="330">
        <v>17.600000000000001</v>
      </c>
      <c r="M415" s="330">
        <v>3.3</v>
      </c>
      <c r="N415" s="330">
        <v>1.8</v>
      </c>
      <c r="O415" s="330">
        <v>14.2</v>
      </c>
      <c r="P415" s="330">
        <v>2.1</v>
      </c>
      <c r="Q415" s="330">
        <v>2.7</v>
      </c>
      <c r="R415" s="320">
        <v>231</v>
      </c>
      <c r="S415" s="320">
        <v>231</v>
      </c>
      <c r="T415" s="320">
        <v>240</v>
      </c>
      <c r="U415" s="321">
        <v>240</v>
      </c>
      <c r="V415" s="329">
        <f t="shared" si="120"/>
        <v>5.8666666666666671</v>
      </c>
      <c r="W415" s="323">
        <f t="shared" si="121"/>
        <v>6.2</v>
      </c>
      <c r="X415" s="323">
        <f t="shared" si="122"/>
        <v>7.5666666666666673</v>
      </c>
      <c r="Y415" s="324">
        <f t="shared" si="123"/>
        <v>6.333333333333333</v>
      </c>
      <c r="Z415" s="1324"/>
      <c r="AA415" s="1309"/>
      <c r="AB415" s="1309"/>
      <c r="AC415" s="1309"/>
      <c r="AD415" s="1309"/>
      <c r="AE415" s="1309"/>
      <c r="AF415" s="1309"/>
      <c r="AG415" s="1309"/>
      <c r="AH415" s="1312"/>
      <c r="AI415" s="1315"/>
      <c r="AJ415" s="1312"/>
    </row>
    <row r="416" spans="1:36" ht="18.75" x14ac:dyDescent="0.25">
      <c r="A416" s="1327"/>
      <c r="B416" s="1330"/>
      <c r="C416" s="1357"/>
      <c r="D416" s="1336"/>
      <c r="E416" s="491"/>
      <c r="F416" s="491"/>
      <c r="G416" s="491"/>
      <c r="H416" s="491"/>
      <c r="I416" s="491"/>
      <c r="J416" s="491"/>
      <c r="K416" s="491"/>
      <c r="L416" s="326"/>
      <c r="M416" s="326"/>
      <c r="N416" s="326"/>
      <c r="O416" s="326"/>
      <c r="P416" s="326"/>
      <c r="Q416" s="326"/>
      <c r="R416" s="327"/>
      <c r="S416" s="327"/>
      <c r="T416" s="327"/>
      <c r="U416" s="328"/>
      <c r="V416" s="329">
        <f t="shared" si="120"/>
        <v>0</v>
      </c>
      <c r="W416" s="323">
        <f t="shared" si="121"/>
        <v>0</v>
      </c>
      <c r="X416" s="323">
        <f t="shared" si="122"/>
        <v>0</v>
      </c>
      <c r="Y416" s="324">
        <f t="shared" si="123"/>
        <v>0</v>
      </c>
      <c r="Z416" s="1324"/>
      <c r="AA416" s="1309"/>
      <c r="AB416" s="1309"/>
      <c r="AC416" s="1309"/>
      <c r="AD416" s="1309"/>
      <c r="AE416" s="1309"/>
      <c r="AF416" s="1309"/>
      <c r="AG416" s="1309"/>
      <c r="AH416" s="1312"/>
      <c r="AI416" s="1315"/>
      <c r="AJ416" s="1312"/>
    </row>
    <row r="417" spans="1:36" ht="18.75" x14ac:dyDescent="0.25">
      <c r="A417" s="1327"/>
      <c r="B417" s="1330"/>
      <c r="C417" s="1357"/>
      <c r="D417" s="1336"/>
      <c r="E417" s="470" t="s">
        <v>799</v>
      </c>
      <c r="F417" s="490">
        <v>18.600000000000001</v>
      </c>
      <c r="G417" s="490">
        <v>8.3000000000000007</v>
      </c>
      <c r="H417" s="490">
        <v>8.4</v>
      </c>
      <c r="I417" s="490">
        <v>26</v>
      </c>
      <c r="J417" s="490">
        <v>14.5</v>
      </c>
      <c r="K417" s="490">
        <v>12.9</v>
      </c>
      <c r="L417" s="330">
        <v>21.6</v>
      </c>
      <c r="M417" s="330">
        <v>48.8</v>
      </c>
      <c r="N417" s="330">
        <v>8.1</v>
      </c>
      <c r="O417" s="330">
        <v>25</v>
      </c>
      <c r="P417" s="330">
        <v>33.5</v>
      </c>
      <c r="Q417" s="330">
        <v>4.5</v>
      </c>
      <c r="R417" s="320">
        <v>231</v>
      </c>
      <c r="S417" s="320">
        <v>231</v>
      </c>
      <c r="T417" s="320">
        <v>240</v>
      </c>
      <c r="U417" s="321">
        <v>240</v>
      </c>
      <c r="V417" s="329">
        <f t="shared" si="120"/>
        <v>11.766666666666667</v>
      </c>
      <c r="W417" s="323">
        <f t="shared" si="121"/>
        <v>17.8</v>
      </c>
      <c r="X417" s="323">
        <f t="shared" si="122"/>
        <v>26.166666666666668</v>
      </c>
      <c r="Y417" s="324">
        <f t="shared" si="123"/>
        <v>21</v>
      </c>
      <c r="Z417" s="1324"/>
      <c r="AA417" s="1309"/>
      <c r="AB417" s="1309"/>
      <c r="AC417" s="1309"/>
      <c r="AD417" s="1309"/>
      <c r="AE417" s="1309"/>
      <c r="AF417" s="1309"/>
      <c r="AG417" s="1309"/>
      <c r="AH417" s="1312"/>
      <c r="AI417" s="1315"/>
      <c r="AJ417" s="1312"/>
    </row>
    <row r="418" spans="1:36" ht="18.75" x14ac:dyDescent="0.25">
      <c r="A418" s="1327"/>
      <c r="B418" s="1330"/>
      <c r="C418" s="1357"/>
      <c r="D418" s="1336"/>
      <c r="E418" s="326"/>
      <c r="F418" s="326"/>
      <c r="G418" s="326"/>
      <c r="H418" s="326"/>
      <c r="I418" s="326"/>
      <c r="J418" s="326"/>
      <c r="K418" s="326"/>
      <c r="L418" s="326"/>
      <c r="M418" s="326"/>
      <c r="N418" s="326"/>
      <c r="O418" s="326"/>
      <c r="P418" s="326"/>
      <c r="Q418" s="326"/>
      <c r="R418" s="327"/>
      <c r="S418" s="327"/>
      <c r="T418" s="327"/>
      <c r="U418" s="328"/>
      <c r="V418" s="329">
        <f t="shared" si="120"/>
        <v>0</v>
      </c>
      <c r="W418" s="323">
        <f t="shared" si="121"/>
        <v>0</v>
      </c>
      <c r="X418" s="323">
        <f t="shared" si="122"/>
        <v>0</v>
      </c>
      <c r="Y418" s="324">
        <f t="shared" si="123"/>
        <v>0</v>
      </c>
      <c r="Z418" s="1324"/>
      <c r="AA418" s="1309"/>
      <c r="AB418" s="1309"/>
      <c r="AC418" s="1309"/>
      <c r="AD418" s="1309"/>
      <c r="AE418" s="1309"/>
      <c r="AF418" s="1309"/>
      <c r="AG418" s="1309"/>
      <c r="AH418" s="1312"/>
      <c r="AI418" s="1315"/>
      <c r="AJ418" s="1312"/>
    </row>
    <row r="419" spans="1:36" ht="18.75" x14ac:dyDescent="0.25">
      <c r="A419" s="1327"/>
      <c r="B419" s="1330"/>
      <c r="C419" s="1357"/>
      <c r="D419" s="1336"/>
      <c r="E419" s="330"/>
      <c r="F419" s="330"/>
      <c r="G419" s="330"/>
      <c r="H419" s="330"/>
      <c r="I419" s="330"/>
      <c r="J419" s="330"/>
      <c r="K419" s="330"/>
      <c r="L419" s="330"/>
      <c r="M419" s="330"/>
      <c r="N419" s="330"/>
      <c r="O419" s="330"/>
      <c r="P419" s="330"/>
      <c r="Q419" s="330"/>
      <c r="R419" s="320"/>
      <c r="S419" s="320"/>
      <c r="T419" s="320"/>
      <c r="U419" s="321"/>
      <c r="V419" s="329">
        <f t="shared" si="120"/>
        <v>0</v>
      </c>
      <c r="W419" s="323">
        <f t="shared" si="121"/>
        <v>0</v>
      </c>
      <c r="X419" s="323">
        <f t="shared" si="122"/>
        <v>0</v>
      </c>
      <c r="Y419" s="324">
        <f t="shared" si="123"/>
        <v>0</v>
      </c>
      <c r="Z419" s="1324"/>
      <c r="AA419" s="1309"/>
      <c r="AB419" s="1309"/>
      <c r="AC419" s="1309"/>
      <c r="AD419" s="1309"/>
      <c r="AE419" s="1309"/>
      <c r="AF419" s="1309"/>
      <c r="AG419" s="1309"/>
      <c r="AH419" s="1312"/>
      <c r="AI419" s="1315"/>
      <c r="AJ419" s="1312"/>
    </row>
    <row r="420" spans="1:36" ht="18.75" x14ac:dyDescent="0.25">
      <c r="A420" s="1327"/>
      <c r="B420" s="1330"/>
      <c r="C420" s="1357"/>
      <c r="D420" s="1336"/>
      <c r="E420" s="326"/>
      <c r="F420" s="326"/>
      <c r="G420" s="326"/>
      <c r="H420" s="326"/>
      <c r="I420" s="326"/>
      <c r="J420" s="326"/>
      <c r="K420" s="326"/>
      <c r="L420" s="326"/>
      <c r="M420" s="326"/>
      <c r="N420" s="326"/>
      <c r="O420" s="326"/>
      <c r="P420" s="326"/>
      <c r="Q420" s="326"/>
      <c r="R420" s="327"/>
      <c r="S420" s="327"/>
      <c r="T420" s="327"/>
      <c r="U420" s="328"/>
      <c r="V420" s="329">
        <f t="shared" si="120"/>
        <v>0</v>
      </c>
      <c r="W420" s="323">
        <f t="shared" si="121"/>
        <v>0</v>
      </c>
      <c r="X420" s="323">
        <f t="shared" si="122"/>
        <v>0</v>
      </c>
      <c r="Y420" s="324">
        <f t="shared" si="123"/>
        <v>0</v>
      </c>
      <c r="Z420" s="1324"/>
      <c r="AA420" s="1309"/>
      <c r="AB420" s="1309"/>
      <c r="AC420" s="1309"/>
      <c r="AD420" s="1309"/>
      <c r="AE420" s="1309"/>
      <c r="AF420" s="1309"/>
      <c r="AG420" s="1309"/>
      <c r="AH420" s="1312"/>
      <c r="AI420" s="1315"/>
      <c r="AJ420" s="1312"/>
    </row>
    <row r="421" spans="1:36" ht="18.75" x14ac:dyDescent="0.25">
      <c r="A421" s="1327"/>
      <c r="B421" s="1330"/>
      <c r="C421" s="1357"/>
      <c r="D421" s="1336"/>
      <c r="E421" s="330"/>
      <c r="F421" s="330"/>
      <c r="G421" s="330"/>
      <c r="H421" s="330"/>
      <c r="I421" s="330"/>
      <c r="J421" s="330"/>
      <c r="K421" s="330"/>
      <c r="L421" s="330"/>
      <c r="M421" s="330"/>
      <c r="N421" s="330"/>
      <c r="O421" s="330"/>
      <c r="P421" s="330"/>
      <c r="Q421" s="330"/>
      <c r="R421" s="320"/>
      <c r="S421" s="320"/>
      <c r="T421" s="320"/>
      <c r="U421" s="321"/>
      <c r="V421" s="329">
        <f t="shared" si="120"/>
        <v>0</v>
      </c>
      <c r="W421" s="323">
        <f t="shared" si="121"/>
        <v>0</v>
      </c>
      <c r="X421" s="323">
        <f t="shared" si="122"/>
        <v>0</v>
      </c>
      <c r="Y421" s="324">
        <f t="shared" si="123"/>
        <v>0</v>
      </c>
      <c r="Z421" s="1324"/>
      <c r="AA421" s="1309"/>
      <c r="AB421" s="1309"/>
      <c r="AC421" s="1309"/>
      <c r="AD421" s="1309"/>
      <c r="AE421" s="1309"/>
      <c r="AF421" s="1309"/>
      <c r="AG421" s="1309"/>
      <c r="AH421" s="1312"/>
      <c r="AI421" s="1315"/>
      <c r="AJ421" s="1312"/>
    </row>
    <row r="422" spans="1:36" ht="18.75" x14ac:dyDescent="0.25">
      <c r="A422" s="1327"/>
      <c r="B422" s="1330"/>
      <c r="C422" s="1357"/>
      <c r="D422" s="1336"/>
      <c r="E422" s="326"/>
      <c r="F422" s="326"/>
      <c r="G422" s="326"/>
      <c r="H422" s="326"/>
      <c r="I422" s="326"/>
      <c r="J422" s="326"/>
      <c r="K422" s="326"/>
      <c r="L422" s="326"/>
      <c r="M422" s="326"/>
      <c r="N422" s="326"/>
      <c r="O422" s="326"/>
      <c r="P422" s="326"/>
      <c r="Q422" s="326"/>
      <c r="R422" s="327"/>
      <c r="S422" s="327"/>
      <c r="T422" s="327"/>
      <c r="U422" s="328"/>
      <c r="V422" s="329">
        <f t="shared" si="120"/>
        <v>0</v>
      </c>
      <c r="W422" s="323">
        <f t="shared" si="121"/>
        <v>0</v>
      </c>
      <c r="X422" s="323">
        <f t="shared" si="122"/>
        <v>0</v>
      </c>
      <c r="Y422" s="324">
        <f t="shared" si="123"/>
        <v>0</v>
      </c>
      <c r="Z422" s="1324"/>
      <c r="AA422" s="1309"/>
      <c r="AB422" s="1309"/>
      <c r="AC422" s="1309"/>
      <c r="AD422" s="1309"/>
      <c r="AE422" s="1309"/>
      <c r="AF422" s="1309"/>
      <c r="AG422" s="1309"/>
      <c r="AH422" s="1312"/>
      <c r="AI422" s="1315"/>
      <c r="AJ422" s="1312"/>
    </row>
    <row r="423" spans="1:36" ht="18.75" x14ac:dyDescent="0.25">
      <c r="A423" s="1327"/>
      <c r="B423" s="1330"/>
      <c r="C423" s="1357"/>
      <c r="D423" s="1336"/>
      <c r="E423" s="330"/>
      <c r="F423" s="330"/>
      <c r="G423" s="330"/>
      <c r="H423" s="330"/>
      <c r="I423" s="330"/>
      <c r="J423" s="330"/>
      <c r="K423" s="330"/>
      <c r="L423" s="330"/>
      <c r="M423" s="330"/>
      <c r="N423" s="330"/>
      <c r="O423" s="330"/>
      <c r="P423" s="330"/>
      <c r="Q423" s="330"/>
      <c r="R423" s="320"/>
      <c r="S423" s="320"/>
      <c r="T423" s="320"/>
      <c r="U423" s="321"/>
      <c r="V423" s="329">
        <f t="shared" si="120"/>
        <v>0</v>
      </c>
      <c r="W423" s="323">
        <f t="shared" si="121"/>
        <v>0</v>
      </c>
      <c r="X423" s="323">
        <f t="shared" si="122"/>
        <v>0</v>
      </c>
      <c r="Y423" s="324">
        <f t="shared" si="123"/>
        <v>0</v>
      </c>
      <c r="Z423" s="1324"/>
      <c r="AA423" s="1309"/>
      <c r="AB423" s="1309"/>
      <c r="AC423" s="1309"/>
      <c r="AD423" s="1309"/>
      <c r="AE423" s="1309"/>
      <c r="AF423" s="1309"/>
      <c r="AG423" s="1309"/>
      <c r="AH423" s="1312"/>
      <c r="AI423" s="1315"/>
      <c r="AJ423" s="1312"/>
    </row>
    <row r="424" spans="1:36" ht="18.75" x14ac:dyDescent="0.25">
      <c r="A424" s="1327"/>
      <c r="B424" s="1330"/>
      <c r="C424" s="1357"/>
      <c r="D424" s="1336"/>
      <c r="E424" s="326"/>
      <c r="F424" s="326"/>
      <c r="G424" s="326"/>
      <c r="H424" s="326"/>
      <c r="I424" s="326"/>
      <c r="J424" s="326"/>
      <c r="K424" s="326"/>
      <c r="L424" s="326"/>
      <c r="M424" s="326"/>
      <c r="N424" s="326"/>
      <c r="O424" s="326"/>
      <c r="P424" s="326"/>
      <c r="Q424" s="326"/>
      <c r="R424" s="327"/>
      <c r="S424" s="327"/>
      <c r="T424" s="327"/>
      <c r="U424" s="328"/>
      <c r="V424" s="329">
        <f t="shared" si="120"/>
        <v>0</v>
      </c>
      <c r="W424" s="323">
        <f t="shared" si="121"/>
        <v>0</v>
      </c>
      <c r="X424" s="323">
        <f t="shared" si="122"/>
        <v>0</v>
      </c>
      <c r="Y424" s="324">
        <f t="shared" si="123"/>
        <v>0</v>
      </c>
      <c r="Z424" s="1324"/>
      <c r="AA424" s="1309"/>
      <c r="AB424" s="1309"/>
      <c r="AC424" s="1309"/>
      <c r="AD424" s="1309"/>
      <c r="AE424" s="1309"/>
      <c r="AF424" s="1309"/>
      <c r="AG424" s="1309"/>
      <c r="AH424" s="1312"/>
      <c r="AI424" s="1315"/>
      <c r="AJ424" s="1312"/>
    </row>
    <row r="425" spans="1:36" ht="18.75" x14ac:dyDescent="0.25">
      <c r="A425" s="1327"/>
      <c r="B425" s="1330"/>
      <c r="C425" s="1357"/>
      <c r="D425" s="1336"/>
      <c r="E425" s="330"/>
      <c r="F425" s="330"/>
      <c r="G425" s="330"/>
      <c r="H425" s="330"/>
      <c r="I425" s="330"/>
      <c r="J425" s="330"/>
      <c r="K425" s="330"/>
      <c r="L425" s="330"/>
      <c r="M425" s="330"/>
      <c r="N425" s="330"/>
      <c r="O425" s="330"/>
      <c r="P425" s="330"/>
      <c r="Q425" s="330"/>
      <c r="R425" s="320"/>
      <c r="S425" s="320"/>
      <c r="T425" s="320"/>
      <c r="U425" s="321"/>
      <c r="V425" s="329">
        <f t="shared" si="120"/>
        <v>0</v>
      </c>
      <c r="W425" s="323">
        <f t="shared" si="121"/>
        <v>0</v>
      </c>
      <c r="X425" s="323">
        <f t="shared" si="122"/>
        <v>0</v>
      </c>
      <c r="Y425" s="324">
        <f t="shared" si="123"/>
        <v>0</v>
      </c>
      <c r="Z425" s="1324"/>
      <c r="AA425" s="1309"/>
      <c r="AB425" s="1309"/>
      <c r="AC425" s="1309"/>
      <c r="AD425" s="1309"/>
      <c r="AE425" s="1309"/>
      <c r="AF425" s="1309"/>
      <c r="AG425" s="1309"/>
      <c r="AH425" s="1312"/>
      <c r="AI425" s="1315"/>
      <c r="AJ425" s="1312"/>
    </row>
    <row r="426" spans="1:36" ht="18.75" x14ac:dyDescent="0.25">
      <c r="A426" s="1327"/>
      <c r="B426" s="1330"/>
      <c r="C426" s="1357"/>
      <c r="D426" s="1336"/>
      <c r="E426" s="326"/>
      <c r="F426" s="326"/>
      <c r="G426" s="326"/>
      <c r="H426" s="326"/>
      <c r="I426" s="326"/>
      <c r="J426" s="326"/>
      <c r="K426" s="326"/>
      <c r="L426" s="326"/>
      <c r="M426" s="326"/>
      <c r="N426" s="326"/>
      <c r="O426" s="326"/>
      <c r="P426" s="326"/>
      <c r="Q426" s="326"/>
      <c r="R426" s="327"/>
      <c r="S426" s="327"/>
      <c r="T426" s="327"/>
      <c r="U426" s="328"/>
      <c r="V426" s="329">
        <f t="shared" si="120"/>
        <v>0</v>
      </c>
      <c r="W426" s="323">
        <f t="shared" si="121"/>
        <v>0</v>
      </c>
      <c r="X426" s="323">
        <f t="shared" si="122"/>
        <v>0</v>
      </c>
      <c r="Y426" s="324">
        <f t="shared" si="123"/>
        <v>0</v>
      </c>
      <c r="Z426" s="1324"/>
      <c r="AA426" s="1309"/>
      <c r="AB426" s="1309"/>
      <c r="AC426" s="1309"/>
      <c r="AD426" s="1309"/>
      <c r="AE426" s="1309"/>
      <c r="AF426" s="1309"/>
      <c r="AG426" s="1309"/>
      <c r="AH426" s="1312"/>
      <c r="AI426" s="1315"/>
      <c r="AJ426" s="1312"/>
    </row>
    <row r="427" spans="1:36" ht="18.75" x14ac:dyDescent="0.25">
      <c r="A427" s="1327"/>
      <c r="B427" s="1330"/>
      <c r="C427" s="1357"/>
      <c r="D427" s="1336"/>
      <c r="E427" s="330"/>
      <c r="F427" s="330"/>
      <c r="G427" s="330"/>
      <c r="H427" s="330"/>
      <c r="I427" s="330"/>
      <c r="J427" s="330"/>
      <c r="K427" s="330"/>
      <c r="L427" s="330"/>
      <c r="M427" s="330"/>
      <c r="N427" s="330"/>
      <c r="O427" s="330"/>
      <c r="P427" s="330"/>
      <c r="Q427" s="330"/>
      <c r="R427" s="320"/>
      <c r="S427" s="320"/>
      <c r="T427" s="320"/>
      <c r="U427" s="321"/>
      <c r="V427" s="329">
        <f t="shared" si="120"/>
        <v>0</v>
      </c>
      <c r="W427" s="323">
        <f t="shared" si="121"/>
        <v>0</v>
      </c>
      <c r="X427" s="323">
        <f t="shared" si="122"/>
        <v>0</v>
      </c>
      <c r="Y427" s="324">
        <f t="shared" si="123"/>
        <v>0</v>
      </c>
      <c r="Z427" s="1324"/>
      <c r="AA427" s="1309"/>
      <c r="AB427" s="1309"/>
      <c r="AC427" s="1309"/>
      <c r="AD427" s="1309"/>
      <c r="AE427" s="1309"/>
      <c r="AF427" s="1309"/>
      <c r="AG427" s="1309"/>
      <c r="AH427" s="1312"/>
      <c r="AI427" s="1315"/>
      <c r="AJ427" s="1312"/>
    </row>
    <row r="428" spans="1:36" ht="18.75" x14ac:dyDescent="0.25">
      <c r="A428" s="1327"/>
      <c r="B428" s="1330"/>
      <c r="C428" s="1357"/>
      <c r="D428" s="1336"/>
      <c r="E428" s="326"/>
      <c r="F428" s="326"/>
      <c r="G428" s="326"/>
      <c r="H428" s="326"/>
      <c r="I428" s="326"/>
      <c r="J428" s="326"/>
      <c r="K428" s="326"/>
      <c r="L428" s="326"/>
      <c r="M428" s="326"/>
      <c r="N428" s="326"/>
      <c r="O428" s="326"/>
      <c r="P428" s="326"/>
      <c r="Q428" s="326"/>
      <c r="R428" s="327"/>
      <c r="S428" s="327"/>
      <c r="T428" s="327"/>
      <c r="U428" s="328"/>
      <c r="V428" s="329">
        <f t="shared" si="120"/>
        <v>0</v>
      </c>
      <c r="W428" s="323">
        <f t="shared" si="121"/>
        <v>0</v>
      </c>
      <c r="X428" s="323">
        <f t="shared" si="122"/>
        <v>0</v>
      </c>
      <c r="Y428" s="324">
        <f t="shared" si="123"/>
        <v>0</v>
      </c>
      <c r="Z428" s="1324"/>
      <c r="AA428" s="1309"/>
      <c r="AB428" s="1309"/>
      <c r="AC428" s="1309"/>
      <c r="AD428" s="1309"/>
      <c r="AE428" s="1309"/>
      <c r="AF428" s="1309"/>
      <c r="AG428" s="1309"/>
      <c r="AH428" s="1312"/>
      <c r="AI428" s="1315"/>
      <c r="AJ428" s="1312"/>
    </row>
    <row r="429" spans="1:36" ht="18" customHeight="1" thickBot="1" x14ac:dyDescent="0.3">
      <c r="A429" s="1328"/>
      <c r="B429" s="1331"/>
      <c r="C429" s="1358"/>
      <c r="D429" s="1337"/>
      <c r="E429" s="333"/>
      <c r="F429" s="333"/>
      <c r="G429" s="333"/>
      <c r="H429" s="333"/>
      <c r="I429" s="333"/>
      <c r="J429" s="333"/>
      <c r="K429" s="333"/>
      <c r="L429" s="333"/>
      <c r="M429" s="333"/>
      <c r="N429" s="333"/>
      <c r="O429" s="333"/>
      <c r="P429" s="333"/>
      <c r="Q429" s="333"/>
      <c r="R429" s="334"/>
      <c r="S429" s="334"/>
      <c r="T429" s="334"/>
      <c r="U429" s="335"/>
      <c r="V429" s="336">
        <f t="shared" si="120"/>
        <v>0</v>
      </c>
      <c r="W429" s="337">
        <f t="shared" si="121"/>
        <v>0</v>
      </c>
      <c r="X429" s="337">
        <f t="shared" si="122"/>
        <v>0</v>
      </c>
      <c r="Y429" s="338">
        <f t="shared" si="123"/>
        <v>0</v>
      </c>
      <c r="Z429" s="1325"/>
      <c r="AA429" s="1310"/>
      <c r="AB429" s="1310"/>
      <c r="AC429" s="1310"/>
      <c r="AD429" s="1310"/>
      <c r="AE429" s="1310"/>
      <c r="AF429" s="1310"/>
      <c r="AG429" s="1310"/>
      <c r="AH429" s="1313"/>
      <c r="AI429" s="1316"/>
      <c r="AJ429" s="1313"/>
    </row>
    <row r="430" spans="1:36" ht="18.75" x14ac:dyDescent="0.25">
      <c r="A430" s="1326">
        <v>21</v>
      </c>
      <c r="B430" s="1329" t="s">
        <v>280</v>
      </c>
      <c r="C430" s="1354" t="s">
        <v>92</v>
      </c>
      <c r="D430" s="1335">
        <f>100*0.9</f>
        <v>90</v>
      </c>
      <c r="E430" s="339"/>
      <c r="F430" s="296"/>
      <c r="G430" s="296"/>
      <c r="H430" s="296"/>
      <c r="I430" s="296"/>
      <c r="J430" s="296"/>
      <c r="K430" s="296"/>
      <c r="L430" s="296"/>
      <c r="M430" s="296"/>
      <c r="N430" s="296"/>
      <c r="O430" s="296"/>
      <c r="P430" s="296"/>
      <c r="Q430" s="296"/>
      <c r="R430" s="314"/>
      <c r="S430" s="314"/>
      <c r="T430" s="314"/>
      <c r="U430" s="315"/>
      <c r="V430" s="316">
        <f t="shared" si="120"/>
        <v>0</v>
      </c>
      <c r="W430" s="340">
        <f t="shared" si="121"/>
        <v>0</v>
      </c>
      <c r="X430" s="340">
        <f t="shared" si="122"/>
        <v>0</v>
      </c>
      <c r="Y430" s="341">
        <f t="shared" si="123"/>
        <v>0</v>
      </c>
      <c r="Z430" s="1323">
        <f t="shared" ref="Z430:AC430" si="128">SUM(V430:V449)</f>
        <v>16.5</v>
      </c>
      <c r="AA430" s="1308">
        <f t="shared" si="128"/>
        <v>11.733333333333334</v>
      </c>
      <c r="AB430" s="1308">
        <f t="shared" si="128"/>
        <v>22.799999999999997</v>
      </c>
      <c r="AC430" s="1308">
        <f t="shared" si="128"/>
        <v>87.833333333333329</v>
      </c>
      <c r="AD430" s="1308">
        <f t="shared" ref="AD430:AG430" si="129">Z430*0.38*0.9*SQRT(3)</f>
        <v>9.7739627071111759</v>
      </c>
      <c r="AE430" s="1308">
        <f t="shared" si="129"/>
        <v>6.9503734806123907</v>
      </c>
      <c r="AF430" s="1308">
        <f t="shared" si="129"/>
        <v>13.505839377099077</v>
      </c>
      <c r="AG430" s="1308">
        <f t="shared" si="129"/>
        <v>52.029074208561497</v>
      </c>
      <c r="AH430" s="1311">
        <f>MAX(Z430:AC449)</f>
        <v>87.833333333333329</v>
      </c>
      <c r="AI430" s="1314">
        <f t="shared" ref="AI430" si="130">AH430*0.38*0.9*SQRT(3)</f>
        <v>52.029074208561497</v>
      </c>
      <c r="AJ430" s="1311">
        <f t="shared" ref="AJ430" si="131">D430-AI430</f>
        <v>37.970925791438503</v>
      </c>
    </row>
    <row r="431" spans="1:36" ht="18.75" x14ac:dyDescent="0.25">
      <c r="A431" s="1327"/>
      <c r="B431" s="1330"/>
      <c r="C431" s="1357"/>
      <c r="D431" s="1336"/>
      <c r="E431" s="273" t="s">
        <v>228</v>
      </c>
      <c r="F431" s="470">
        <v>22.8</v>
      </c>
      <c r="G431" s="470">
        <v>18</v>
      </c>
      <c r="H431" s="470">
        <v>8.6999999999999993</v>
      </c>
      <c r="I431" s="470">
        <v>8.6</v>
      </c>
      <c r="J431" s="470">
        <v>14.1</v>
      </c>
      <c r="K431" s="470">
        <v>12.5</v>
      </c>
      <c r="L431" s="273">
        <v>20.8</v>
      </c>
      <c r="M431" s="273">
        <v>5.0999999999999996</v>
      </c>
      <c r="N431" s="273">
        <v>11</v>
      </c>
      <c r="O431" s="273">
        <v>26</v>
      </c>
      <c r="P431" s="273">
        <v>8.5</v>
      </c>
      <c r="Q431" s="273">
        <v>229</v>
      </c>
      <c r="R431" s="320">
        <v>229</v>
      </c>
      <c r="S431" s="320">
        <v>233</v>
      </c>
      <c r="T431" s="320">
        <v>233</v>
      </c>
      <c r="U431" s="321">
        <v>233</v>
      </c>
      <c r="V431" s="329">
        <f t="shared" si="120"/>
        <v>16.5</v>
      </c>
      <c r="W431" s="323">
        <f t="shared" si="121"/>
        <v>11.733333333333334</v>
      </c>
      <c r="X431" s="323">
        <f t="shared" si="122"/>
        <v>12.299999999999999</v>
      </c>
      <c r="Y431" s="324">
        <f t="shared" si="123"/>
        <v>87.833333333333329</v>
      </c>
      <c r="Z431" s="1324"/>
      <c r="AA431" s="1309"/>
      <c r="AB431" s="1309"/>
      <c r="AC431" s="1309"/>
      <c r="AD431" s="1309"/>
      <c r="AE431" s="1309"/>
      <c r="AF431" s="1309"/>
      <c r="AG431" s="1309"/>
      <c r="AH431" s="1312"/>
      <c r="AI431" s="1315"/>
      <c r="AJ431" s="1312"/>
    </row>
    <row r="432" spans="1:36" ht="18.75" x14ac:dyDescent="0.25">
      <c r="A432" s="1327"/>
      <c r="B432" s="1330"/>
      <c r="C432" s="1357"/>
      <c r="D432" s="1336"/>
      <c r="E432" s="326"/>
      <c r="F432" s="326"/>
      <c r="G432" s="326"/>
      <c r="H432" s="326"/>
      <c r="I432" s="326"/>
      <c r="J432" s="326"/>
      <c r="K432" s="326"/>
      <c r="L432" s="326"/>
      <c r="M432" s="326"/>
      <c r="N432" s="326"/>
      <c r="O432" s="326"/>
      <c r="P432" s="326"/>
      <c r="Q432" s="326"/>
      <c r="R432" s="327"/>
      <c r="S432" s="327"/>
      <c r="T432" s="327"/>
      <c r="U432" s="328"/>
      <c r="V432" s="329">
        <f t="shared" si="120"/>
        <v>0</v>
      </c>
      <c r="W432" s="323">
        <f t="shared" si="121"/>
        <v>0</v>
      </c>
      <c r="X432" s="323">
        <f t="shared" si="122"/>
        <v>0</v>
      </c>
      <c r="Y432" s="324">
        <f t="shared" si="123"/>
        <v>0</v>
      </c>
      <c r="Z432" s="1324"/>
      <c r="AA432" s="1309"/>
      <c r="AB432" s="1309"/>
      <c r="AC432" s="1309"/>
      <c r="AD432" s="1309"/>
      <c r="AE432" s="1309"/>
      <c r="AF432" s="1309"/>
      <c r="AG432" s="1309"/>
      <c r="AH432" s="1312"/>
      <c r="AI432" s="1315"/>
      <c r="AJ432" s="1312"/>
    </row>
    <row r="433" spans="1:36" ht="18.75" x14ac:dyDescent="0.25">
      <c r="A433" s="1327"/>
      <c r="B433" s="1330"/>
      <c r="C433" s="1357"/>
      <c r="D433" s="1336"/>
      <c r="E433" s="330" t="s">
        <v>1235</v>
      </c>
      <c r="F433" s="330"/>
      <c r="G433" s="330"/>
      <c r="H433" s="330"/>
      <c r="I433" s="330"/>
      <c r="J433" s="330"/>
      <c r="K433" s="330"/>
      <c r="L433" s="330"/>
      <c r="M433" s="330"/>
      <c r="N433" s="330">
        <v>10.5</v>
      </c>
      <c r="O433" s="330"/>
      <c r="P433" s="330"/>
      <c r="Q433" s="330"/>
      <c r="R433" s="320"/>
      <c r="S433" s="320">
        <v>233</v>
      </c>
      <c r="T433" s="320">
        <v>233</v>
      </c>
      <c r="U433" s="321"/>
      <c r="V433" s="329">
        <f t="shared" si="120"/>
        <v>0</v>
      </c>
      <c r="W433" s="323">
        <f t="shared" si="121"/>
        <v>0</v>
      </c>
      <c r="X433" s="323">
        <f t="shared" si="122"/>
        <v>10.5</v>
      </c>
      <c r="Y433" s="324">
        <f t="shared" si="123"/>
        <v>0</v>
      </c>
      <c r="Z433" s="1324"/>
      <c r="AA433" s="1309"/>
      <c r="AB433" s="1309"/>
      <c r="AC433" s="1309"/>
      <c r="AD433" s="1309"/>
      <c r="AE433" s="1309"/>
      <c r="AF433" s="1309"/>
      <c r="AG433" s="1309"/>
      <c r="AH433" s="1312"/>
      <c r="AI433" s="1315"/>
      <c r="AJ433" s="1312"/>
    </row>
    <row r="434" spans="1:36" ht="18.75" x14ac:dyDescent="0.25">
      <c r="A434" s="1327"/>
      <c r="B434" s="1330"/>
      <c r="C434" s="1357"/>
      <c r="D434" s="1336"/>
      <c r="E434" s="326"/>
      <c r="F434" s="326"/>
      <c r="G434" s="326"/>
      <c r="H434" s="326"/>
      <c r="I434" s="326"/>
      <c r="J434" s="326"/>
      <c r="K434" s="326"/>
      <c r="L434" s="326"/>
      <c r="M434" s="326"/>
      <c r="N434" s="326"/>
      <c r="O434" s="326"/>
      <c r="P434" s="326"/>
      <c r="Q434" s="326"/>
      <c r="R434" s="327"/>
      <c r="S434" s="327"/>
      <c r="T434" s="327"/>
      <c r="U434" s="328"/>
      <c r="V434" s="329">
        <f t="shared" si="120"/>
        <v>0</v>
      </c>
      <c r="W434" s="323">
        <f t="shared" si="121"/>
        <v>0</v>
      </c>
      <c r="X434" s="323">
        <f t="shared" si="122"/>
        <v>0</v>
      </c>
      <c r="Y434" s="324">
        <f t="shared" si="123"/>
        <v>0</v>
      </c>
      <c r="Z434" s="1324"/>
      <c r="AA434" s="1309"/>
      <c r="AB434" s="1309"/>
      <c r="AC434" s="1309"/>
      <c r="AD434" s="1309"/>
      <c r="AE434" s="1309"/>
      <c r="AF434" s="1309"/>
      <c r="AG434" s="1309"/>
      <c r="AH434" s="1312"/>
      <c r="AI434" s="1315"/>
      <c r="AJ434" s="1312"/>
    </row>
    <row r="435" spans="1:36" ht="18.75" x14ac:dyDescent="0.25">
      <c r="A435" s="1327"/>
      <c r="B435" s="1330"/>
      <c r="C435" s="1357"/>
      <c r="D435" s="1336"/>
      <c r="E435" s="330"/>
      <c r="F435" s="330"/>
      <c r="G435" s="330"/>
      <c r="H435" s="330"/>
      <c r="I435" s="330"/>
      <c r="J435" s="330"/>
      <c r="K435" s="330"/>
      <c r="L435" s="330"/>
      <c r="M435" s="330"/>
      <c r="N435" s="330"/>
      <c r="O435" s="330"/>
      <c r="P435" s="330"/>
      <c r="Q435" s="330"/>
      <c r="R435" s="320"/>
      <c r="S435" s="320"/>
      <c r="T435" s="320"/>
      <c r="U435" s="321"/>
      <c r="V435" s="329">
        <f t="shared" si="120"/>
        <v>0</v>
      </c>
      <c r="W435" s="323">
        <f t="shared" si="121"/>
        <v>0</v>
      </c>
      <c r="X435" s="323">
        <f t="shared" si="122"/>
        <v>0</v>
      </c>
      <c r="Y435" s="324">
        <f t="shared" si="123"/>
        <v>0</v>
      </c>
      <c r="Z435" s="1324"/>
      <c r="AA435" s="1309"/>
      <c r="AB435" s="1309"/>
      <c r="AC435" s="1309"/>
      <c r="AD435" s="1309"/>
      <c r="AE435" s="1309"/>
      <c r="AF435" s="1309"/>
      <c r="AG435" s="1309"/>
      <c r="AH435" s="1312"/>
      <c r="AI435" s="1315"/>
      <c r="AJ435" s="1312"/>
    </row>
    <row r="436" spans="1:36" ht="18.75" x14ac:dyDescent="0.25">
      <c r="A436" s="1327"/>
      <c r="B436" s="1330"/>
      <c r="C436" s="1357"/>
      <c r="D436" s="1336"/>
      <c r="E436" s="326"/>
      <c r="F436" s="326"/>
      <c r="G436" s="326"/>
      <c r="H436" s="326"/>
      <c r="I436" s="326"/>
      <c r="J436" s="326"/>
      <c r="K436" s="326"/>
      <c r="L436" s="326"/>
      <c r="M436" s="326"/>
      <c r="N436" s="326"/>
      <c r="O436" s="326"/>
      <c r="P436" s="326"/>
      <c r="Q436" s="326"/>
      <c r="R436" s="327"/>
      <c r="S436" s="327"/>
      <c r="T436" s="327"/>
      <c r="U436" s="328"/>
      <c r="V436" s="329">
        <f t="shared" si="120"/>
        <v>0</v>
      </c>
      <c r="W436" s="323">
        <f t="shared" si="121"/>
        <v>0</v>
      </c>
      <c r="X436" s="323">
        <f t="shared" si="122"/>
        <v>0</v>
      </c>
      <c r="Y436" s="324">
        <f t="shared" si="123"/>
        <v>0</v>
      </c>
      <c r="Z436" s="1324"/>
      <c r="AA436" s="1309"/>
      <c r="AB436" s="1309"/>
      <c r="AC436" s="1309"/>
      <c r="AD436" s="1309"/>
      <c r="AE436" s="1309"/>
      <c r="AF436" s="1309"/>
      <c r="AG436" s="1309"/>
      <c r="AH436" s="1312"/>
      <c r="AI436" s="1315"/>
      <c r="AJ436" s="1312"/>
    </row>
    <row r="437" spans="1:36" ht="18.75" x14ac:dyDescent="0.25">
      <c r="A437" s="1327"/>
      <c r="B437" s="1330"/>
      <c r="C437" s="1357"/>
      <c r="D437" s="1336"/>
      <c r="E437" s="330"/>
      <c r="F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  <c r="R437" s="320"/>
      <c r="S437" s="320"/>
      <c r="T437" s="320"/>
      <c r="U437" s="321"/>
      <c r="V437" s="329">
        <f t="shared" si="120"/>
        <v>0</v>
      </c>
      <c r="W437" s="323">
        <f t="shared" si="121"/>
        <v>0</v>
      </c>
      <c r="X437" s="323">
        <f t="shared" si="122"/>
        <v>0</v>
      </c>
      <c r="Y437" s="324">
        <f t="shared" si="123"/>
        <v>0</v>
      </c>
      <c r="Z437" s="1324"/>
      <c r="AA437" s="1309"/>
      <c r="AB437" s="1309"/>
      <c r="AC437" s="1309"/>
      <c r="AD437" s="1309"/>
      <c r="AE437" s="1309"/>
      <c r="AF437" s="1309"/>
      <c r="AG437" s="1309"/>
      <c r="AH437" s="1312"/>
      <c r="AI437" s="1315"/>
      <c r="AJ437" s="1312"/>
    </row>
    <row r="438" spans="1:36" ht="18.75" x14ac:dyDescent="0.25">
      <c r="A438" s="1327"/>
      <c r="B438" s="1330"/>
      <c r="C438" s="1357"/>
      <c r="D438" s="1336"/>
      <c r="E438" s="326"/>
      <c r="F438" s="326"/>
      <c r="G438" s="326"/>
      <c r="H438" s="326"/>
      <c r="I438" s="326"/>
      <c r="J438" s="326"/>
      <c r="K438" s="326"/>
      <c r="L438" s="326"/>
      <c r="M438" s="326"/>
      <c r="N438" s="326"/>
      <c r="O438" s="326"/>
      <c r="P438" s="326"/>
      <c r="Q438" s="326"/>
      <c r="R438" s="327"/>
      <c r="S438" s="327"/>
      <c r="T438" s="327"/>
      <c r="U438" s="328"/>
      <c r="V438" s="329">
        <f t="shared" si="120"/>
        <v>0</v>
      </c>
      <c r="W438" s="323">
        <f t="shared" si="121"/>
        <v>0</v>
      </c>
      <c r="X438" s="323">
        <f t="shared" si="122"/>
        <v>0</v>
      </c>
      <c r="Y438" s="324">
        <f t="shared" si="123"/>
        <v>0</v>
      </c>
      <c r="Z438" s="1324"/>
      <c r="AA438" s="1309"/>
      <c r="AB438" s="1309"/>
      <c r="AC438" s="1309"/>
      <c r="AD438" s="1309"/>
      <c r="AE438" s="1309"/>
      <c r="AF438" s="1309"/>
      <c r="AG438" s="1309"/>
      <c r="AH438" s="1312"/>
      <c r="AI438" s="1315"/>
      <c r="AJ438" s="1312"/>
    </row>
    <row r="439" spans="1:36" ht="18.75" x14ac:dyDescent="0.25">
      <c r="A439" s="1327"/>
      <c r="B439" s="1330"/>
      <c r="C439" s="1357"/>
      <c r="D439" s="1336"/>
      <c r="E439" s="330"/>
      <c r="F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  <c r="R439" s="320"/>
      <c r="S439" s="320"/>
      <c r="T439" s="320"/>
      <c r="U439" s="321"/>
      <c r="V439" s="329">
        <f t="shared" si="120"/>
        <v>0</v>
      </c>
      <c r="W439" s="323">
        <f t="shared" si="121"/>
        <v>0</v>
      </c>
      <c r="X439" s="323">
        <f t="shared" si="122"/>
        <v>0</v>
      </c>
      <c r="Y439" s="324">
        <f t="shared" si="123"/>
        <v>0</v>
      </c>
      <c r="Z439" s="1324"/>
      <c r="AA439" s="1309"/>
      <c r="AB439" s="1309"/>
      <c r="AC439" s="1309"/>
      <c r="AD439" s="1309"/>
      <c r="AE439" s="1309"/>
      <c r="AF439" s="1309"/>
      <c r="AG439" s="1309"/>
      <c r="AH439" s="1312"/>
      <c r="AI439" s="1315"/>
      <c r="AJ439" s="1312"/>
    </row>
    <row r="440" spans="1:36" ht="18.75" x14ac:dyDescent="0.25">
      <c r="A440" s="1327"/>
      <c r="B440" s="1330"/>
      <c r="C440" s="1357"/>
      <c r="D440" s="1336"/>
      <c r="E440" s="326"/>
      <c r="F440" s="326"/>
      <c r="G440" s="326"/>
      <c r="H440" s="326"/>
      <c r="I440" s="326"/>
      <c r="J440" s="326"/>
      <c r="K440" s="326"/>
      <c r="L440" s="326"/>
      <c r="M440" s="326"/>
      <c r="N440" s="326"/>
      <c r="O440" s="326"/>
      <c r="P440" s="326"/>
      <c r="Q440" s="326"/>
      <c r="R440" s="327"/>
      <c r="S440" s="327"/>
      <c r="T440" s="327"/>
      <c r="U440" s="328"/>
      <c r="V440" s="329">
        <f t="shared" si="120"/>
        <v>0</v>
      </c>
      <c r="W440" s="323">
        <f t="shared" si="121"/>
        <v>0</v>
      </c>
      <c r="X440" s="323">
        <f t="shared" si="122"/>
        <v>0</v>
      </c>
      <c r="Y440" s="324">
        <f t="shared" si="123"/>
        <v>0</v>
      </c>
      <c r="Z440" s="1324"/>
      <c r="AA440" s="1309"/>
      <c r="AB440" s="1309"/>
      <c r="AC440" s="1309"/>
      <c r="AD440" s="1309"/>
      <c r="AE440" s="1309"/>
      <c r="AF440" s="1309"/>
      <c r="AG440" s="1309"/>
      <c r="AH440" s="1312"/>
      <c r="AI440" s="1315"/>
      <c r="AJ440" s="1312"/>
    </row>
    <row r="441" spans="1:36" ht="18.75" x14ac:dyDescent="0.25">
      <c r="A441" s="1327"/>
      <c r="B441" s="1330"/>
      <c r="C441" s="1357"/>
      <c r="D441" s="1336"/>
      <c r="E441" s="330"/>
      <c r="F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  <c r="R441" s="320"/>
      <c r="S441" s="320"/>
      <c r="T441" s="320"/>
      <c r="U441" s="321"/>
      <c r="V441" s="329">
        <f t="shared" si="120"/>
        <v>0</v>
      </c>
      <c r="W441" s="323">
        <f t="shared" si="121"/>
        <v>0</v>
      </c>
      <c r="X441" s="323">
        <f t="shared" si="122"/>
        <v>0</v>
      </c>
      <c r="Y441" s="324">
        <f t="shared" si="123"/>
        <v>0</v>
      </c>
      <c r="Z441" s="1324"/>
      <c r="AA441" s="1309"/>
      <c r="AB441" s="1309"/>
      <c r="AC441" s="1309"/>
      <c r="AD441" s="1309"/>
      <c r="AE441" s="1309"/>
      <c r="AF441" s="1309"/>
      <c r="AG441" s="1309"/>
      <c r="AH441" s="1312"/>
      <c r="AI441" s="1315"/>
      <c r="AJ441" s="1312"/>
    </row>
    <row r="442" spans="1:36" ht="18.75" x14ac:dyDescent="0.25">
      <c r="A442" s="1327"/>
      <c r="B442" s="1330"/>
      <c r="C442" s="1357"/>
      <c r="D442" s="1336"/>
      <c r="E442" s="326"/>
      <c r="F442" s="326"/>
      <c r="G442" s="326"/>
      <c r="H442" s="326"/>
      <c r="I442" s="326"/>
      <c r="J442" s="326"/>
      <c r="K442" s="326"/>
      <c r="L442" s="326"/>
      <c r="M442" s="326"/>
      <c r="N442" s="326"/>
      <c r="O442" s="326"/>
      <c r="P442" s="326"/>
      <c r="Q442" s="326"/>
      <c r="R442" s="327"/>
      <c r="S442" s="327"/>
      <c r="T442" s="327"/>
      <c r="U442" s="328"/>
      <c r="V442" s="329">
        <f t="shared" si="120"/>
        <v>0</v>
      </c>
      <c r="W442" s="323">
        <f t="shared" si="121"/>
        <v>0</v>
      </c>
      <c r="X442" s="323">
        <f t="shared" si="122"/>
        <v>0</v>
      </c>
      <c r="Y442" s="324">
        <f t="shared" si="123"/>
        <v>0</v>
      </c>
      <c r="Z442" s="1324"/>
      <c r="AA442" s="1309"/>
      <c r="AB442" s="1309"/>
      <c r="AC442" s="1309"/>
      <c r="AD442" s="1309"/>
      <c r="AE442" s="1309"/>
      <c r="AF442" s="1309"/>
      <c r="AG442" s="1309"/>
      <c r="AH442" s="1312"/>
      <c r="AI442" s="1315"/>
      <c r="AJ442" s="1312"/>
    </row>
    <row r="443" spans="1:36" ht="18.75" x14ac:dyDescent="0.25">
      <c r="A443" s="1327"/>
      <c r="B443" s="1330"/>
      <c r="C443" s="1357"/>
      <c r="D443" s="1336"/>
      <c r="E443" s="330"/>
      <c r="F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  <c r="R443" s="320"/>
      <c r="S443" s="320"/>
      <c r="T443" s="320"/>
      <c r="U443" s="321"/>
      <c r="V443" s="329">
        <f t="shared" si="120"/>
        <v>0</v>
      </c>
      <c r="W443" s="323">
        <f t="shared" si="121"/>
        <v>0</v>
      </c>
      <c r="X443" s="323">
        <f t="shared" si="122"/>
        <v>0</v>
      </c>
      <c r="Y443" s="324">
        <f t="shared" si="123"/>
        <v>0</v>
      </c>
      <c r="Z443" s="1324"/>
      <c r="AA443" s="1309"/>
      <c r="AB443" s="1309"/>
      <c r="AC443" s="1309"/>
      <c r="AD443" s="1309"/>
      <c r="AE443" s="1309"/>
      <c r="AF443" s="1309"/>
      <c r="AG443" s="1309"/>
      <c r="AH443" s="1312"/>
      <c r="AI443" s="1315"/>
      <c r="AJ443" s="1312"/>
    </row>
    <row r="444" spans="1:36" ht="18.75" x14ac:dyDescent="0.25">
      <c r="A444" s="1327"/>
      <c r="B444" s="1330"/>
      <c r="C444" s="1357"/>
      <c r="D444" s="1336"/>
      <c r="E444" s="326"/>
      <c r="F444" s="326"/>
      <c r="G444" s="326"/>
      <c r="H444" s="326"/>
      <c r="I444" s="326"/>
      <c r="J444" s="326"/>
      <c r="K444" s="326"/>
      <c r="L444" s="326"/>
      <c r="M444" s="326"/>
      <c r="N444" s="326"/>
      <c r="O444" s="326"/>
      <c r="P444" s="326"/>
      <c r="Q444" s="326"/>
      <c r="R444" s="327"/>
      <c r="S444" s="327"/>
      <c r="T444" s="327"/>
      <c r="U444" s="328"/>
      <c r="V444" s="329">
        <f t="shared" si="120"/>
        <v>0</v>
      </c>
      <c r="W444" s="323">
        <f t="shared" si="121"/>
        <v>0</v>
      </c>
      <c r="X444" s="323">
        <f t="shared" si="122"/>
        <v>0</v>
      </c>
      <c r="Y444" s="324">
        <f t="shared" si="123"/>
        <v>0</v>
      </c>
      <c r="Z444" s="1324"/>
      <c r="AA444" s="1309"/>
      <c r="AB444" s="1309"/>
      <c r="AC444" s="1309"/>
      <c r="AD444" s="1309"/>
      <c r="AE444" s="1309"/>
      <c r="AF444" s="1309"/>
      <c r="AG444" s="1309"/>
      <c r="AH444" s="1312"/>
      <c r="AI444" s="1315"/>
      <c r="AJ444" s="1312"/>
    </row>
    <row r="445" spans="1:36" ht="18.75" x14ac:dyDescent="0.25">
      <c r="A445" s="1327"/>
      <c r="B445" s="1330"/>
      <c r="C445" s="1357"/>
      <c r="D445" s="1336"/>
      <c r="E445" s="330"/>
      <c r="F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  <c r="R445" s="320"/>
      <c r="S445" s="320"/>
      <c r="T445" s="320"/>
      <c r="U445" s="321"/>
      <c r="V445" s="329">
        <f t="shared" si="120"/>
        <v>0</v>
      </c>
      <c r="W445" s="323">
        <f t="shared" si="121"/>
        <v>0</v>
      </c>
      <c r="X445" s="323">
        <f t="shared" si="122"/>
        <v>0</v>
      </c>
      <c r="Y445" s="324">
        <f t="shared" si="123"/>
        <v>0</v>
      </c>
      <c r="Z445" s="1324"/>
      <c r="AA445" s="1309"/>
      <c r="AB445" s="1309"/>
      <c r="AC445" s="1309"/>
      <c r="AD445" s="1309"/>
      <c r="AE445" s="1309"/>
      <c r="AF445" s="1309"/>
      <c r="AG445" s="1309"/>
      <c r="AH445" s="1312"/>
      <c r="AI445" s="1315"/>
      <c r="AJ445" s="1312"/>
    </row>
    <row r="446" spans="1:36" ht="18.75" x14ac:dyDescent="0.25">
      <c r="A446" s="1327"/>
      <c r="B446" s="1330"/>
      <c r="C446" s="1357"/>
      <c r="D446" s="1336"/>
      <c r="E446" s="326"/>
      <c r="F446" s="326"/>
      <c r="G446" s="326"/>
      <c r="H446" s="326"/>
      <c r="I446" s="326"/>
      <c r="J446" s="326"/>
      <c r="K446" s="326"/>
      <c r="L446" s="326"/>
      <c r="M446" s="326"/>
      <c r="N446" s="326"/>
      <c r="O446" s="326"/>
      <c r="P446" s="326"/>
      <c r="Q446" s="326"/>
      <c r="R446" s="327"/>
      <c r="S446" s="327"/>
      <c r="T446" s="327"/>
      <c r="U446" s="328"/>
      <c r="V446" s="329">
        <f t="shared" si="120"/>
        <v>0</v>
      </c>
      <c r="W446" s="323">
        <f t="shared" si="121"/>
        <v>0</v>
      </c>
      <c r="X446" s="323">
        <f t="shared" si="122"/>
        <v>0</v>
      </c>
      <c r="Y446" s="324">
        <f t="shared" si="123"/>
        <v>0</v>
      </c>
      <c r="Z446" s="1324"/>
      <c r="AA446" s="1309"/>
      <c r="AB446" s="1309"/>
      <c r="AC446" s="1309"/>
      <c r="AD446" s="1309"/>
      <c r="AE446" s="1309"/>
      <c r="AF446" s="1309"/>
      <c r="AG446" s="1309"/>
      <c r="AH446" s="1312"/>
      <c r="AI446" s="1315"/>
      <c r="AJ446" s="1312"/>
    </row>
    <row r="447" spans="1:36" ht="18.75" x14ac:dyDescent="0.25">
      <c r="A447" s="1327"/>
      <c r="B447" s="1330"/>
      <c r="C447" s="1357"/>
      <c r="D447" s="1336"/>
      <c r="E447" s="330"/>
      <c r="F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  <c r="R447" s="320"/>
      <c r="S447" s="320"/>
      <c r="T447" s="320"/>
      <c r="U447" s="321"/>
      <c r="V447" s="329">
        <f t="shared" si="120"/>
        <v>0</v>
      </c>
      <c r="W447" s="323">
        <f t="shared" si="121"/>
        <v>0</v>
      </c>
      <c r="X447" s="323">
        <f t="shared" si="122"/>
        <v>0</v>
      </c>
      <c r="Y447" s="324">
        <f t="shared" si="123"/>
        <v>0</v>
      </c>
      <c r="Z447" s="1324"/>
      <c r="AA447" s="1309"/>
      <c r="AB447" s="1309"/>
      <c r="AC447" s="1309"/>
      <c r="AD447" s="1309"/>
      <c r="AE447" s="1309"/>
      <c r="AF447" s="1309"/>
      <c r="AG447" s="1309"/>
      <c r="AH447" s="1312"/>
      <c r="AI447" s="1315"/>
      <c r="AJ447" s="1312"/>
    </row>
    <row r="448" spans="1:36" ht="18.75" x14ac:dyDescent="0.25">
      <c r="A448" s="1327"/>
      <c r="B448" s="1330"/>
      <c r="C448" s="1357"/>
      <c r="D448" s="1336"/>
      <c r="E448" s="326"/>
      <c r="F448" s="326"/>
      <c r="G448" s="326"/>
      <c r="H448" s="326"/>
      <c r="I448" s="326"/>
      <c r="J448" s="326"/>
      <c r="K448" s="326"/>
      <c r="L448" s="326"/>
      <c r="M448" s="326"/>
      <c r="N448" s="326"/>
      <c r="O448" s="326"/>
      <c r="P448" s="326"/>
      <c r="Q448" s="326"/>
      <c r="R448" s="327"/>
      <c r="S448" s="327"/>
      <c r="T448" s="327"/>
      <c r="U448" s="328"/>
      <c r="V448" s="329">
        <f t="shared" si="120"/>
        <v>0</v>
      </c>
      <c r="W448" s="323">
        <f t="shared" si="121"/>
        <v>0</v>
      </c>
      <c r="X448" s="323">
        <f t="shared" si="122"/>
        <v>0</v>
      </c>
      <c r="Y448" s="324">
        <f t="shared" si="123"/>
        <v>0</v>
      </c>
      <c r="Z448" s="1324"/>
      <c r="AA448" s="1309"/>
      <c r="AB448" s="1309"/>
      <c r="AC448" s="1309"/>
      <c r="AD448" s="1309"/>
      <c r="AE448" s="1309"/>
      <c r="AF448" s="1309"/>
      <c r="AG448" s="1309"/>
      <c r="AH448" s="1312"/>
      <c r="AI448" s="1315"/>
      <c r="AJ448" s="1312"/>
    </row>
    <row r="449" spans="1:36" ht="19.5" thickBot="1" x14ac:dyDescent="0.3">
      <c r="A449" s="1328"/>
      <c r="B449" s="1330"/>
      <c r="C449" s="1358"/>
      <c r="D449" s="1337"/>
      <c r="E449" s="333"/>
      <c r="F449" s="333"/>
      <c r="G449" s="333"/>
      <c r="H449" s="333"/>
      <c r="I449" s="333"/>
      <c r="J449" s="333"/>
      <c r="K449" s="333"/>
      <c r="L449" s="333"/>
      <c r="M449" s="333"/>
      <c r="N449" s="333"/>
      <c r="O449" s="333"/>
      <c r="P449" s="333"/>
      <c r="Q449" s="333"/>
      <c r="R449" s="334"/>
      <c r="S449" s="334"/>
      <c r="T449" s="334"/>
      <c r="U449" s="335"/>
      <c r="V449" s="336">
        <f t="shared" si="120"/>
        <v>0</v>
      </c>
      <c r="W449" s="337">
        <f t="shared" si="121"/>
        <v>0</v>
      </c>
      <c r="X449" s="337">
        <f t="shared" si="122"/>
        <v>0</v>
      </c>
      <c r="Y449" s="338">
        <f t="shared" si="123"/>
        <v>0</v>
      </c>
      <c r="Z449" s="1325"/>
      <c r="AA449" s="1310"/>
      <c r="AB449" s="1310"/>
      <c r="AC449" s="1310"/>
      <c r="AD449" s="1310"/>
      <c r="AE449" s="1310"/>
      <c r="AF449" s="1310"/>
      <c r="AG449" s="1310"/>
      <c r="AH449" s="1313"/>
      <c r="AI449" s="1316"/>
      <c r="AJ449" s="1313"/>
    </row>
    <row r="450" spans="1:36" ht="18.75" x14ac:dyDescent="0.25">
      <c r="A450" s="1326">
        <v>22</v>
      </c>
      <c r="B450" s="1329" t="s">
        <v>290</v>
      </c>
      <c r="C450" s="1354" t="s">
        <v>87</v>
      </c>
      <c r="D450" s="1335">
        <f>160*0.9</f>
        <v>144</v>
      </c>
      <c r="E450" s="339"/>
      <c r="F450" s="296"/>
      <c r="G450" s="296"/>
      <c r="H450" s="296"/>
      <c r="I450" s="296"/>
      <c r="J450" s="296"/>
      <c r="K450" s="296"/>
      <c r="L450" s="296"/>
      <c r="M450" s="296"/>
      <c r="N450" s="296"/>
      <c r="O450" s="296"/>
      <c r="P450" s="296"/>
      <c r="Q450" s="296"/>
      <c r="R450" s="314"/>
      <c r="S450" s="314"/>
      <c r="T450" s="314"/>
      <c r="U450" s="315"/>
      <c r="V450" s="316">
        <f t="shared" si="120"/>
        <v>0</v>
      </c>
      <c r="W450" s="340">
        <f t="shared" si="121"/>
        <v>0</v>
      </c>
      <c r="X450" s="340">
        <f t="shared" si="122"/>
        <v>0</v>
      </c>
      <c r="Y450" s="341">
        <f t="shared" si="123"/>
        <v>0</v>
      </c>
      <c r="Z450" s="1323">
        <f t="shared" ref="Z450:AC450" si="132">SUM(V450:V469)</f>
        <v>18.833333333333332</v>
      </c>
      <c r="AA450" s="1308">
        <f t="shared" si="132"/>
        <v>0.1</v>
      </c>
      <c r="AB450" s="1308">
        <f t="shared" si="132"/>
        <v>43.233333333333327</v>
      </c>
      <c r="AC450" s="1308">
        <f t="shared" si="132"/>
        <v>43</v>
      </c>
      <c r="AD450" s="1308">
        <f t="shared" ref="AD450:AG450" si="133">Z450*0.38*0.9*SQRT(3)</f>
        <v>11.156139251551137</v>
      </c>
      <c r="AE450" s="1308">
        <f t="shared" si="133"/>
        <v>5.9236137618855614E-2</v>
      </c>
      <c r="AF450" s="1308">
        <f t="shared" si="133"/>
        <v>25.609756830551902</v>
      </c>
      <c r="AG450" s="1308">
        <f t="shared" si="133"/>
        <v>25.471539176107907</v>
      </c>
      <c r="AH450" s="1311">
        <f>MAX(Z450:AC469)</f>
        <v>43.233333333333327</v>
      </c>
      <c r="AI450" s="1314">
        <f t="shared" ref="AI450" si="134">AH450*0.38*0.9*SQRT(3)</f>
        <v>25.609756830551902</v>
      </c>
      <c r="AJ450" s="1311">
        <f t="shared" ref="AJ450" si="135">D450-AI450</f>
        <v>118.3902431694481</v>
      </c>
    </row>
    <row r="451" spans="1:36" ht="18.75" x14ac:dyDescent="0.25">
      <c r="A451" s="1327"/>
      <c r="B451" s="1330"/>
      <c r="C451" s="1357"/>
      <c r="D451" s="1336"/>
      <c r="E451" s="273" t="s">
        <v>800</v>
      </c>
      <c r="F451" s="470">
        <v>19.8</v>
      </c>
      <c r="G451" s="470">
        <v>19.5</v>
      </c>
      <c r="H451" s="470">
        <v>17.2</v>
      </c>
      <c r="I451" s="470">
        <v>0</v>
      </c>
      <c r="J451" s="470">
        <v>0.1</v>
      </c>
      <c r="K451" s="470">
        <v>0</v>
      </c>
      <c r="L451" s="273">
        <v>45.7</v>
      </c>
      <c r="M451" s="273">
        <v>44</v>
      </c>
      <c r="N451" s="273">
        <v>40</v>
      </c>
      <c r="O451" s="273">
        <v>46</v>
      </c>
      <c r="P451" s="273">
        <v>40</v>
      </c>
      <c r="Q451" s="273">
        <v>43</v>
      </c>
      <c r="R451" s="320">
        <v>230</v>
      </c>
      <c r="S451" s="320">
        <v>230</v>
      </c>
      <c r="T451" s="320">
        <v>230</v>
      </c>
      <c r="U451" s="321">
        <v>230</v>
      </c>
      <c r="V451" s="329">
        <f t="shared" si="120"/>
        <v>18.833333333333332</v>
      </c>
      <c r="W451" s="323">
        <f t="shared" si="121"/>
        <v>0.1</v>
      </c>
      <c r="X451" s="323">
        <f t="shared" si="122"/>
        <v>43.233333333333327</v>
      </c>
      <c r="Y451" s="324">
        <f t="shared" si="123"/>
        <v>43</v>
      </c>
      <c r="Z451" s="1324"/>
      <c r="AA451" s="1309"/>
      <c r="AB451" s="1309"/>
      <c r="AC451" s="1309"/>
      <c r="AD451" s="1309"/>
      <c r="AE451" s="1309"/>
      <c r="AF451" s="1309"/>
      <c r="AG451" s="1309"/>
      <c r="AH451" s="1312"/>
      <c r="AI451" s="1315"/>
      <c r="AJ451" s="1312"/>
    </row>
    <row r="452" spans="1:36" ht="18.75" x14ac:dyDescent="0.25">
      <c r="A452" s="1327"/>
      <c r="B452" s="1330"/>
      <c r="C452" s="1357"/>
      <c r="D452" s="1336"/>
      <c r="E452" s="326"/>
      <c r="F452" s="326"/>
      <c r="G452" s="326"/>
      <c r="H452" s="326"/>
      <c r="I452" s="326"/>
      <c r="J452" s="326"/>
      <c r="K452" s="326"/>
      <c r="L452" s="326"/>
      <c r="M452" s="326"/>
      <c r="N452" s="326"/>
      <c r="O452" s="326"/>
      <c r="P452" s="326"/>
      <c r="Q452" s="326"/>
      <c r="R452" s="327"/>
      <c r="S452" s="327"/>
      <c r="T452" s="327"/>
      <c r="U452" s="328"/>
      <c r="V452" s="329">
        <f t="shared" si="120"/>
        <v>0</v>
      </c>
      <c r="W452" s="323">
        <f t="shared" si="121"/>
        <v>0</v>
      </c>
      <c r="X452" s="323">
        <f t="shared" si="122"/>
        <v>0</v>
      </c>
      <c r="Y452" s="324">
        <f t="shared" si="123"/>
        <v>0</v>
      </c>
      <c r="Z452" s="1324"/>
      <c r="AA452" s="1309"/>
      <c r="AB452" s="1309"/>
      <c r="AC452" s="1309"/>
      <c r="AD452" s="1309"/>
      <c r="AE452" s="1309"/>
      <c r="AF452" s="1309"/>
      <c r="AG452" s="1309"/>
      <c r="AH452" s="1312"/>
      <c r="AI452" s="1315"/>
      <c r="AJ452" s="1312"/>
    </row>
    <row r="453" spans="1:36" ht="18.75" x14ac:dyDescent="0.25">
      <c r="A453" s="1327"/>
      <c r="B453" s="1330"/>
      <c r="C453" s="1357"/>
      <c r="D453" s="1336"/>
      <c r="E453" s="330"/>
      <c r="F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  <c r="R453" s="320"/>
      <c r="S453" s="320"/>
      <c r="T453" s="320"/>
      <c r="U453" s="321"/>
      <c r="V453" s="329">
        <f t="shared" si="120"/>
        <v>0</v>
      </c>
      <c r="W453" s="323">
        <f t="shared" si="121"/>
        <v>0</v>
      </c>
      <c r="X453" s="323">
        <f t="shared" si="122"/>
        <v>0</v>
      </c>
      <c r="Y453" s="324">
        <f t="shared" si="123"/>
        <v>0</v>
      </c>
      <c r="Z453" s="1324"/>
      <c r="AA453" s="1309"/>
      <c r="AB453" s="1309"/>
      <c r="AC453" s="1309"/>
      <c r="AD453" s="1309"/>
      <c r="AE453" s="1309"/>
      <c r="AF453" s="1309"/>
      <c r="AG453" s="1309"/>
      <c r="AH453" s="1312"/>
      <c r="AI453" s="1315"/>
      <c r="AJ453" s="1312"/>
    </row>
    <row r="454" spans="1:36" ht="18.75" x14ac:dyDescent="0.25">
      <c r="A454" s="1327"/>
      <c r="B454" s="1330"/>
      <c r="C454" s="1357"/>
      <c r="D454" s="1336"/>
      <c r="E454" s="326"/>
      <c r="F454" s="326"/>
      <c r="G454" s="326"/>
      <c r="H454" s="326"/>
      <c r="I454" s="326"/>
      <c r="J454" s="326"/>
      <c r="K454" s="326"/>
      <c r="L454" s="326"/>
      <c r="M454" s="326"/>
      <c r="N454" s="326"/>
      <c r="O454" s="326"/>
      <c r="P454" s="326"/>
      <c r="Q454" s="326"/>
      <c r="R454" s="327"/>
      <c r="S454" s="327"/>
      <c r="T454" s="327"/>
      <c r="U454" s="328"/>
      <c r="V454" s="329">
        <f t="shared" si="120"/>
        <v>0</v>
      </c>
      <c r="W454" s="323">
        <f t="shared" si="121"/>
        <v>0</v>
      </c>
      <c r="X454" s="323">
        <f t="shared" si="122"/>
        <v>0</v>
      </c>
      <c r="Y454" s="324">
        <f t="shared" si="123"/>
        <v>0</v>
      </c>
      <c r="Z454" s="1324"/>
      <c r="AA454" s="1309"/>
      <c r="AB454" s="1309"/>
      <c r="AC454" s="1309"/>
      <c r="AD454" s="1309"/>
      <c r="AE454" s="1309"/>
      <c r="AF454" s="1309"/>
      <c r="AG454" s="1309"/>
      <c r="AH454" s="1312"/>
      <c r="AI454" s="1315"/>
      <c r="AJ454" s="1312"/>
    </row>
    <row r="455" spans="1:36" ht="18.75" x14ac:dyDescent="0.25">
      <c r="A455" s="1327"/>
      <c r="B455" s="1330"/>
      <c r="C455" s="1357"/>
      <c r="D455" s="1336"/>
      <c r="E455" s="330"/>
      <c r="F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  <c r="R455" s="320"/>
      <c r="S455" s="320"/>
      <c r="T455" s="320"/>
      <c r="U455" s="321"/>
      <c r="V455" s="329">
        <f t="shared" ref="V455:V494" si="136">IF(AND(F455=0,G455=0,H455=0),0,IF(AND(F455=0,G455=0),H455,IF(AND(F455=0,H455=0),G455,IF(AND(G455=0,H455=0),F455,IF(F455=0,(G455+H455)/2,IF(G455=0,(F455+H455)/2,IF(H455=0,(F455+G455)/2,(F455+G455+H455)/3)))))))</f>
        <v>0</v>
      </c>
      <c r="W455" s="323">
        <f t="shared" ref="W455:W494" si="137">IF(AND(I455=0,J455=0,K455=0),0,IF(AND(I455=0,J455=0),K455,IF(AND(I455=0,K455=0),J455,IF(AND(J455=0,K455=0),I455,IF(I455=0,(J455+K455)/2,IF(J455=0,(I455+K455)/2,IF(K455=0,(I455+J455)/2,(I455+J455+K455)/3)))))))</f>
        <v>0</v>
      </c>
      <c r="X455" s="323">
        <f t="shared" ref="X455:X494" si="138">IF(AND(L455=0,M455=0,N455=0),0,IF(AND(L455=0,M455=0),N455,IF(AND(L455=0,N455=0),M455,IF(AND(M455=0,N455=0),L455,IF(L455=0,(M455+N455)/2,IF(M455=0,(L455+N455)/2,IF(N455=0,(L455+M455)/2,(L455+M455+N455)/3)))))))</f>
        <v>0</v>
      </c>
      <c r="Y455" s="324">
        <f t="shared" ref="Y455:Y494" si="139">IF(AND(O455=0,P455=0,Q455=0),0,IF(AND(O455=0,P455=0),Q455,IF(AND(O455=0,Q455=0),P455,IF(AND(P455=0,Q455=0),O455,IF(O455=0,(P455+Q455)/2,IF(P455=0,(O455+Q455)/2,IF(Q455=0,(O455+P455)/2,(O455+P455+Q455)/3)))))))</f>
        <v>0</v>
      </c>
      <c r="Z455" s="1324"/>
      <c r="AA455" s="1309"/>
      <c r="AB455" s="1309"/>
      <c r="AC455" s="1309"/>
      <c r="AD455" s="1309"/>
      <c r="AE455" s="1309"/>
      <c r="AF455" s="1309"/>
      <c r="AG455" s="1309"/>
      <c r="AH455" s="1312"/>
      <c r="AI455" s="1315"/>
      <c r="AJ455" s="1312"/>
    </row>
    <row r="456" spans="1:36" ht="18.75" x14ac:dyDescent="0.25">
      <c r="A456" s="1327"/>
      <c r="B456" s="1330"/>
      <c r="C456" s="1357"/>
      <c r="D456" s="1336"/>
      <c r="E456" s="326"/>
      <c r="F456" s="326"/>
      <c r="G456" s="326"/>
      <c r="H456" s="326"/>
      <c r="I456" s="326"/>
      <c r="J456" s="326"/>
      <c r="K456" s="326"/>
      <c r="L456" s="326"/>
      <c r="M456" s="326"/>
      <c r="N456" s="326"/>
      <c r="O456" s="326"/>
      <c r="P456" s="326"/>
      <c r="Q456" s="326"/>
      <c r="R456" s="327"/>
      <c r="S456" s="327"/>
      <c r="T456" s="327"/>
      <c r="U456" s="328"/>
      <c r="V456" s="329">
        <f t="shared" si="136"/>
        <v>0</v>
      </c>
      <c r="W456" s="323">
        <f t="shared" si="137"/>
        <v>0</v>
      </c>
      <c r="X456" s="323">
        <f t="shared" si="138"/>
        <v>0</v>
      </c>
      <c r="Y456" s="324">
        <f t="shared" si="139"/>
        <v>0</v>
      </c>
      <c r="Z456" s="1324"/>
      <c r="AA456" s="1309"/>
      <c r="AB456" s="1309"/>
      <c r="AC456" s="1309"/>
      <c r="AD456" s="1309"/>
      <c r="AE456" s="1309"/>
      <c r="AF456" s="1309"/>
      <c r="AG456" s="1309"/>
      <c r="AH456" s="1312"/>
      <c r="AI456" s="1315"/>
      <c r="AJ456" s="1312"/>
    </row>
    <row r="457" spans="1:36" ht="18.75" x14ac:dyDescent="0.25">
      <c r="A457" s="1327"/>
      <c r="B457" s="1330"/>
      <c r="C457" s="1357"/>
      <c r="D457" s="1336"/>
      <c r="E457" s="330"/>
      <c r="F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  <c r="R457" s="320"/>
      <c r="S457" s="320"/>
      <c r="T457" s="320"/>
      <c r="U457" s="321"/>
      <c r="V457" s="329">
        <f t="shared" si="136"/>
        <v>0</v>
      </c>
      <c r="W457" s="323">
        <f t="shared" si="137"/>
        <v>0</v>
      </c>
      <c r="X457" s="323">
        <f t="shared" si="138"/>
        <v>0</v>
      </c>
      <c r="Y457" s="324">
        <f t="shared" si="139"/>
        <v>0</v>
      </c>
      <c r="Z457" s="1324"/>
      <c r="AA457" s="1309"/>
      <c r="AB457" s="1309"/>
      <c r="AC457" s="1309"/>
      <c r="AD457" s="1309"/>
      <c r="AE457" s="1309"/>
      <c r="AF457" s="1309"/>
      <c r="AG457" s="1309"/>
      <c r="AH457" s="1312"/>
      <c r="AI457" s="1315"/>
      <c r="AJ457" s="1312"/>
    </row>
    <row r="458" spans="1:36" ht="18.75" x14ac:dyDescent="0.25">
      <c r="A458" s="1327"/>
      <c r="B458" s="1330"/>
      <c r="C458" s="1357"/>
      <c r="D458" s="1336"/>
      <c r="E458" s="326"/>
      <c r="F458" s="326"/>
      <c r="G458" s="326"/>
      <c r="H458" s="326"/>
      <c r="I458" s="326"/>
      <c r="J458" s="326"/>
      <c r="K458" s="326"/>
      <c r="L458" s="326"/>
      <c r="M458" s="326"/>
      <c r="N458" s="326"/>
      <c r="O458" s="326"/>
      <c r="P458" s="326"/>
      <c r="Q458" s="326"/>
      <c r="R458" s="327"/>
      <c r="S458" s="327"/>
      <c r="T458" s="327"/>
      <c r="U458" s="328"/>
      <c r="V458" s="329">
        <f t="shared" si="136"/>
        <v>0</v>
      </c>
      <c r="W458" s="323">
        <f t="shared" si="137"/>
        <v>0</v>
      </c>
      <c r="X458" s="323">
        <f t="shared" si="138"/>
        <v>0</v>
      </c>
      <c r="Y458" s="324">
        <f t="shared" si="139"/>
        <v>0</v>
      </c>
      <c r="Z458" s="1324"/>
      <c r="AA458" s="1309"/>
      <c r="AB458" s="1309"/>
      <c r="AC458" s="1309"/>
      <c r="AD458" s="1309"/>
      <c r="AE458" s="1309"/>
      <c r="AF458" s="1309"/>
      <c r="AG458" s="1309"/>
      <c r="AH458" s="1312"/>
      <c r="AI458" s="1315"/>
      <c r="AJ458" s="1312"/>
    </row>
    <row r="459" spans="1:36" ht="18.75" x14ac:dyDescent="0.25">
      <c r="A459" s="1327"/>
      <c r="B459" s="1330"/>
      <c r="C459" s="1357"/>
      <c r="D459" s="1336"/>
      <c r="E459" s="330"/>
      <c r="F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  <c r="R459" s="320"/>
      <c r="S459" s="320"/>
      <c r="T459" s="320"/>
      <c r="U459" s="321"/>
      <c r="V459" s="329">
        <f t="shared" si="136"/>
        <v>0</v>
      </c>
      <c r="W459" s="323">
        <f t="shared" si="137"/>
        <v>0</v>
      </c>
      <c r="X459" s="323">
        <f t="shared" si="138"/>
        <v>0</v>
      </c>
      <c r="Y459" s="324">
        <f t="shared" si="139"/>
        <v>0</v>
      </c>
      <c r="Z459" s="1324"/>
      <c r="AA459" s="1309"/>
      <c r="AB459" s="1309"/>
      <c r="AC459" s="1309"/>
      <c r="AD459" s="1309"/>
      <c r="AE459" s="1309"/>
      <c r="AF459" s="1309"/>
      <c r="AG459" s="1309"/>
      <c r="AH459" s="1312"/>
      <c r="AI459" s="1315"/>
      <c r="AJ459" s="1312"/>
    </row>
    <row r="460" spans="1:36" ht="18.75" x14ac:dyDescent="0.25">
      <c r="A460" s="1327"/>
      <c r="B460" s="1330"/>
      <c r="C460" s="1357"/>
      <c r="D460" s="1336"/>
      <c r="E460" s="326"/>
      <c r="F460" s="326"/>
      <c r="G460" s="326"/>
      <c r="H460" s="326"/>
      <c r="I460" s="326"/>
      <c r="J460" s="326"/>
      <c r="K460" s="326"/>
      <c r="L460" s="326"/>
      <c r="M460" s="326"/>
      <c r="N460" s="326"/>
      <c r="O460" s="326"/>
      <c r="P460" s="326"/>
      <c r="Q460" s="326"/>
      <c r="R460" s="327"/>
      <c r="S460" s="327"/>
      <c r="T460" s="327"/>
      <c r="U460" s="328"/>
      <c r="V460" s="329">
        <f t="shared" si="136"/>
        <v>0</v>
      </c>
      <c r="W460" s="323">
        <f t="shared" si="137"/>
        <v>0</v>
      </c>
      <c r="X460" s="323">
        <f t="shared" si="138"/>
        <v>0</v>
      </c>
      <c r="Y460" s="324">
        <f t="shared" si="139"/>
        <v>0</v>
      </c>
      <c r="Z460" s="1324"/>
      <c r="AA460" s="1309"/>
      <c r="AB460" s="1309"/>
      <c r="AC460" s="1309"/>
      <c r="AD460" s="1309"/>
      <c r="AE460" s="1309"/>
      <c r="AF460" s="1309"/>
      <c r="AG460" s="1309"/>
      <c r="AH460" s="1312"/>
      <c r="AI460" s="1315"/>
      <c r="AJ460" s="1312"/>
    </row>
    <row r="461" spans="1:36" ht="18.75" x14ac:dyDescent="0.25">
      <c r="A461" s="1327"/>
      <c r="B461" s="1330"/>
      <c r="C461" s="1357"/>
      <c r="D461" s="1336"/>
      <c r="E461" s="330"/>
      <c r="F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  <c r="R461" s="320"/>
      <c r="S461" s="320"/>
      <c r="T461" s="320"/>
      <c r="U461" s="321"/>
      <c r="V461" s="329">
        <f t="shared" si="136"/>
        <v>0</v>
      </c>
      <c r="W461" s="323">
        <f t="shared" si="137"/>
        <v>0</v>
      </c>
      <c r="X461" s="323">
        <f t="shared" si="138"/>
        <v>0</v>
      </c>
      <c r="Y461" s="324">
        <f t="shared" si="139"/>
        <v>0</v>
      </c>
      <c r="Z461" s="1324"/>
      <c r="AA461" s="1309"/>
      <c r="AB461" s="1309"/>
      <c r="AC461" s="1309"/>
      <c r="AD461" s="1309"/>
      <c r="AE461" s="1309"/>
      <c r="AF461" s="1309"/>
      <c r="AG461" s="1309"/>
      <c r="AH461" s="1312"/>
      <c r="AI461" s="1315"/>
      <c r="AJ461" s="1312"/>
    </row>
    <row r="462" spans="1:36" ht="18.75" x14ac:dyDescent="0.25">
      <c r="A462" s="1327"/>
      <c r="B462" s="1330"/>
      <c r="C462" s="1357"/>
      <c r="D462" s="1336"/>
      <c r="E462" s="326"/>
      <c r="F462" s="326"/>
      <c r="G462" s="326"/>
      <c r="H462" s="326"/>
      <c r="I462" s="326"/>
      <c r="J462" s="326"/>
      <c r="K462" s="326"/>
      <c r="L462" s="326"/>
      <c r="M462" s="326"/>
      <c r="N462" s="326"/>
      <c r="O462" s="326"/>
      <c r="P462" s="326"/>
      <c r="Q462" s="326"/>
      <c r="R462" s="327"/>
      <c r="S462" s="327"/>
      <c r="T462" s="327"/>
      <c r="U462" s="328"/>
      <c r="V462" s="329">
        <f t="shared" si="136"/>
        <v>0</v>
      </c>
      <c r="W462" s="323">
        <f t="shared" si="137"/>
        <v>0</v>
      </c>
      <c r="X462" s="323">
        <f t="shared" si="138"/>
        <v>0</v>
      </c>
      <c r="Y462" s="324">
        <f t="shared" si="139"/>
        <v>0</v>
      </c>
      <c r="Z462" s="1324"/>
      <c r="AA462" s="1309"/>
      <c r="AB462" s="1309"/>
      <c r="AC462" s="1309"/>
      <c r="AD462" s="1309"/>
      <c r="AE462" s="1309"/>
      <c r="AF462" s="1309"/>
      <c r="AG462" s="1309"/>
      <c r="AH462" s="1312"/>
      <c r="AI462" s="1315"/>
      <c r="AJ462" s="1312"/>
    </row>
    <row r="463" spans="1:36" ht="18.75" x14ac:dyDescent="0.25">
      <c r="A463" s="1327"/>
      <c r="B463" s="1330"/>
      <c r="C463" s="1357"/>
      <c r="D463" s="1336"/>
      <c r="E463" s="330"/>
      <c r="F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  <c r="R463" s="320"/>
      <c r="S463" s="320"/>
      <c r="T463" s="320"/>
      <c r="U463" s="321"/>
      <c r="V463" s="329">
        <f t="shared" si="136"/>
        <v>0</v>
      </c>
      <c r="W463" s="323">
        <f t="shared" si="137"/>
        <v>0</v>
      </c>
      <c r="X463" s="323">
        <f t="shared" si="138"/>
        <v>0</v>
      </c>
      <c r="Y463" s="324">
        <f t="shared" si="139"/>
        <v>0</v>
      </c>
      <c r="Z463" s="1324"/>
      <c r="AA463" s="1309"/>
      <c r="AB463" s="1309"/>
      <c r="AC463" s="1309"/>
      <c r="AD463" s="1309"/>
      <c r="AE463" s="1309"/>
      <c r="AF463" s="1309"/>
      <c r="AG463" s="1309"/>
      <c r="AH463" s="1312"/>
      <c r="AI463" s="1315"/>
      <c r="AJ463" s="1312"/>
    </row>
    <row r="464" spans="1:36" ht="18.75" x14ac:dyDescent="0.25">
      <c r="A464" s="1327"/>
      <c r="B464" s="1330"/>
      <c r="C464" s="1357"/>
      <c r="D464" s="1336"/>
      <c r="E464" s="326"/>
      <c r="F464" s="326"/>
      <c r="G464" s="326"/>
      <c r="H464" s="326"/>
      <c r="I464" s="326"/>
      <c r="J464" s="326"/>
      <c r="K464" s="326"/>
      <c r="L464" s="326"/>
      <c r="M464" s="326"/>
      <c r="N464" s="326"/>
      <c r="O464" s="326"/>
      <c r="P464" s="326"/>
      <c r="Q464" s="326"/>
      <c r="R464" s="327"/>
      <c r="S464" s="327"/>
      <c r="T464" s="327"/>
      <c r="U464" s="328"/>
      <c r="V464" s="329">
        <f t="shared" si="136"/>
        <v>0</v>
      </c>
      <c r="W464" s="323">
        <f t="shared" si="137"/>
        <v>0</v>
      </c>
      <c r="X464" s="323">
        <f t="shared" si="138"/>
        <v>0</v>
      </c>
      <c r="Y464" s="324">
        <f t="shared" si="139"/>
        <v>0</v>
      </c>
      <c r="Z464" s="1324"/>
      <c r="AA464" s="1309"/>
      <c r="AB464" s="1309"/>
      <c r="AC464" s="1309"/>
      <c r="AD464" s="1309"/>
      <c r="AE464" s="1309"/>
      <c r="AF464" s="1309"/>
      <c r="AG464" s="1309"/>
      <c r="AH464" s="1312"/>
      <c r="AI464" s="1315"/>
      <c r="AJ464" s="1312"/>
    </row>
    <row r="465" spans="1:36" ht="18.75" x14ac:dyDescent="0.25">
      <c r="A465" s="1327"/>
      <c r="B465" s="1330"/>
      <c r="C465" s="1357"/>
      <c r="D465" s="1336"/>
      <c r="E465" s="330"/>
      <c r="F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  <c r="R465" s="320"/>
      <c r="S465" s="320"/>
      <c r="T465" s="320"/>
      <c r="U465" s="321"/>
      <c r="V465" s="329">
        <f t="shared" si="136"/>
        <v>0</v>
      </c>
      <c r="W465" s="323">
        <f t="shared" si="137"/>
        <v>0</v>
      </c>
      <c r="X465" s="323">
        <f t="shared" si="138"/>
        <v>0</v>
      </c>
      <c r="Y465" s="324">
        <f t="shared" si="139"/>
        <v>0</v>
      </c>
      <c r="Z465" s="1324"/>
      <c r="AA465" s="1309"/>
      <c r="AB465" s="1309"/>
      <c r="AC465" s="1309"/>
      <c r="AD465" s="1309"/>
      <c r="AE465" s="1309"/>
      <c r="AF465" s="1309"/>
      <c r="AG465" s="1309"/>
      <c r="AH465" s="1312"/>
      <c r="AI465" s="1315"/>
      <c r="AJ465" s="1312"/>
    </row>
    <row r="466" spans="1:36" ht="18.75" x14ac:dyDescent="0.25">
      <c r="A466" s="1327"/>
      <c r="B466" s="1330"/>
      <c r="C466" s="1357"/>
      <c r="D466" s="1336"/>
      <c r="E466" s="326"/>
      <c r="F466" s="326"/>
      <c r="G466" s="326"/>
      <c r="H466" s="326"/>
      <c r="I466" s="326"/>
      <c r="J466" s="326"/>
      <c r="K466" s="326"/>
      <c r="L466" s="326"/>
      <c r="M466" s="326"/>
      <c r="N466" s="326"/>
      <c r="O466" s="326"/>
      <c r="P466" s="326"/>
      <c r="Q466" s="326"/>
      <c r="R466" s="327"/>
      <c r="S466" s="327"/>
      <c r="T466" s="327"/>
      <c r="U466" s="328"/>
      <c r="V466" s="329">
        <f t="shared" si="136"/>
        <v>0</v>
      </c>
      <c r="W466" s="323">
        <f t="shared" si="137"/>
        <v>0</v>
      </c>
      <c r="X466" s="323">
        <f t="shared" si="138"/>
        <v>0</v>
      </c>
      <c r="Y466" s="324">
        <f t="shared" si="139"/>
        <v>0</v>
      </c>
      <c r="Z466" s="1324"/>
      <c r="AA466" s="1309"/>
      <c r="AB466" s="1309"/>
      <c r="AC466" s="1309"/>
      <c r="AD466" s="1309"/>
      <c r="AE466" s="1309"/>
      <c r="AF466" s="1309"/>
      <c r="AG466" s="1309"/>
      <c r="AH466" s="1312"/>
      <c r="AI466" s="1315"/>
      <c r="AJ466" s="1312"/>
    </row>
    <row r="467" spans="1:36" ht="18.75" x14ac:dyDescent="0.25">
      <c r="A467" s="1327"/>
      <c r="B467" s="1330"/>
      <c r="C467" s="1357"/>
      <c r="D467" s="1336"/>
      <c r="E467" s="330"/>
      <c r="F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  <c r="R467" s="320"/>
      <c r="S467" s="320"/>
      <c r="T467" s="320"/>
      <c r="U467" s="321"/>
      <c r="V467" s="329">
        <f t="shared" si="136"/>
        <v>0</v>
      </c>
      <c r="W467" s="323">
        <f t="shared" si="137"/>
        <v>0</v>
      </c>
      <c r="X467" s="323">
        <f t="shared" si="138"/>
        <v>0</v>
      </c>
      <c r="Y467" s="324">
        <f t="shared" si="139"/>
        <v>0</v>
      </c>
      <c r="Z467" s="1324"/>
      <c r="AA467" s="1309"/>
      <c r="AB467" s="1309"/>
      <c r="AC467" s="1309"/>
      <c r="AD467" s="1309"/>
      <c r="AE467" s="1309"/>
      <c r="AF467" s="1309"/>
      <c r="AG467" s="1309"/>
      <c r="AH467" s="1312"/>
      <c r="AI467" s="1315"/>
      <c r="AJ467" s="1312"/>
    </row>
    <row r="468" spans="1:36" ht="18.75" x14ac:dyDescent="0.25">
      <c r="A468" s="1327"/>
      <c r="B468" s="1330"/>
      <c r="C468" s="1357"/>
      <c r="D468" s="1336"/>
      <c r="E468" s="326"/>
      <c r="F468" s="326"/>
      <c r="G468" s="326"/>
      <c r="H468" s="326"/>
      <c r="I468" s="326"/>
      <c r="J468" s="326"/>
      <c r="K468" s="326"/>
      <c r="L468" s="326"/>
      <c r="M468" s="326"/>
      <c r="N468" s="326"/>
      <c r="O468" s="326"/>
      <c r="P468" s="326"/>
      <c r="Q468" s="326"/>
      <c r="R468" s="327"/>
      <c r="S468" s="327"/>
      <c r="T468" s="327"/>
      <c r="U468" s="328"/>
      <c r="V468" s="329">
        <f t="shared" si="136"/>
        <v>0</v>
      </c>
      <c r="W468" s="323">
        <f t="shared" si="137"/>
        <v>0</v>
      </c>
      <c r="X468" s="323">
        <f t="shared" si="138"/>
        <v>0</v>
      </c>
      <c r="Y468" s="324">
        <f t="shared" si="139"/>
        <v>0</v>
      </c>
      <c r="Z468" s="1324"/>
      <c r="AA468" s="1309"/>
      <c r="AB468" s="1309"/>
      <c r="AC468" s="1309"/>
      <c r="AD468" s="1309"/>
      <c r="AE468" s="1309"/>
      <c r="AF468" s="1309"/>
      <c r="AG468" s="1309"/>
      <c r="AH468" s="1312"/>
      <c r="AI468" s="1315"/>
      <c r="AJ468" s="1312"/>
    </row>
    <row r="469" spans="1:36" ht="19.5" thickBot="1" x14ac:dyDescent="0.3">
      <c r="A469" s="1328"/>
      <c r="B469" s="1331"/>
      <c r="C469" s="1358"/>
      <c r="D469" s="1337"/>
      <c r="E469" s="333"/>
      <c r="F469" s="333"/>
      <c r="G469" s="333"/>
      <c r="H469" s="333"/>
      <c r="I469" s="333"/>
      <c r="J469" s="333"/>
      <c r="K469" s="333"/>
      <c r="L469" s="333"/>
      <c r="M469" s="333"/>
      <c r="N469" s="333"/>
      <c r="O469" s="333"/>
      <c r="P469" s="333"/>
      <c r="Q469" s="333"/>
      <c r="R469" s="334"/>
      <c r="S469" s="334"/>
      <c r="T469" s="334"/>
      <c r="U469" s="335"/>
      <c r="V469" s="336">
        <f t="shared" si="136"/>
        <v>0</v>
      </c>
      <c r="W469" s="337">
        <f t="shared" si="137"/>
        <v>0</v>
      </c>
      <c r="X469" s="337">
        <f t="shared" si="138"/>
        <v>0</v>
      </c>
      <c r="Y469" s="338">
        <f t="shared" si="139"/>
        <v>0</v>
      </c>
      <c r="Z469" s="1325"/>
      <c r="AA469" s="1310"/>
      <c r="AB469" s="1310"/>
      <c r="AC469" s="1310"/>
      <c r="AD469" s="1310"/>
      <c r="AE469" s="1310"/>
      <c r="AF469" s="1310"/>
      <c r="AG469" s="1310"/>
      <c r="AH469" s="1313"/>
      <c r="AI469" s="1316"/>
      <c r="AJ469" s="1313"/>
    </row>
    <row r="470" spans="1:36" ht="18.75" x14ac:dyDescent="0.25">
      <c r="A470" s="1326">
        <v>23</v>
      </c>
      <c r="B470" s="1329" t="s">
        <v>554</v>
      </c>
      <c r="C470" s="1332" t="s">
        <v>60</v>
      </c>
      <c r="D470" s="1335">
        <f>400*0.9</f>
        <v>360</v>
      </c>
      <c r="E470" s="470" t="s">
        <v>1066</v>
      </c>
      <c r="F470" s="470">
        <v>11.6</v>
      </c>
      <c r="G470" s="470">
        <v>3.7</v>
      </c>
      <c r="H470" s="470">
        <v>5.6</v>
      </c>
      <c r="I470" s="470">
        <v>1.1000000000000001</v>
      </c>
      <c r="J470" s="470">
        <v>3.9</v>
      </c>
      <c r="K470" s="470">
        <v>0.9</v>
      </c>
      <c r="L470" s="470">
        <v>31.2</v>
      </c>
      <c r="M470" s="470">
        <v>31.2</v>
      </c>
      <c r="N470" s="470">
        <v>29.5</v>
      </c>
      <c r="O470" s="470">
        <v>0</v>
      </c>
      <c r="P470" s="470">
        <v>0</v>
      </c>
      <c r="Q470" s="470">
        <v>0</v>
      </c>
      <c r="R470" s="470">
        <v>230</v>
      </c>
      <c r="S470" s="470">
        <v>230</v>
      </c>
      <c r="T470" s="470">
        <v>235</v>
      </c>
      <c r="U470" s="470">
        <v>235</v>
      </c>
      <c r="V470" s="316">
        <f t="shared" ref="V470:V489" si="140">IF(AND(F470=0,G470=0,H470=0),0,IF(AND(F470=0,G470=0),H470,IF(AND(F470=0,H470=0),G470,IF(AND(G470=0,H470=0),F470,IF(F470=0,(G470+H470)/2,IF(G470=0,(F470+H470)/2,IF(H470=0,(F470+G470)/2,(F470+G470+H470)/3)))))))</f>
        <v>6.9666666666666659</v>
      </c>
      <c r="W470" s="340">
        <f t="shared" ref="W470:W489" si="141">IF(AND(I470=0,J470=0,K470=0),0,IF(AND(I470=0,J470=0),K470,IF(AND(I470=0,K470=0),J470,IF(AND(J470=0,K470=0),I470,IF(I470=0,(J470+K470)/2,IF(J470=0,(I470+K470)/2,IF(K470=0,(I470+J470)/2,(I470+J470+K470)/3)))))))</f>
        <v>1.9666666666666668</v>
      </c>
      <c r="X470" s="340">
        <f t="shared" ref="X470:X489" si="142">IF(AND(L470=0,M470=0,N470=0),0,IF(AND(L470=0,M470=0),N470,IF(AND(L470=0,N470=0),M470,IF(AND(M470=0,N470=0),L470,IF(L470=0,(M470+N470)/2,IF(M470=0,(L470+N470)/2,IF(N470=0,(L470+M470)/2,(L470+M470+N470)/3)))))))</f>
        <v>30.633333333333336</v>
      </c>
      <c r="Y470" s="341">
        <f t="shared" ref="Y470:Y489" si="143">IF(AND(O470=0,P470=0,Q470=0),0,IF(AND(O470=0,P470=0),Q470,IF(AND(O470=0,Q470=0),P470,IF(AND(P470=0,Q470=0),O470,IF(O470=0,(P470+Q470)/2,IF(P470=0,(O470+Q470)/2,IF(Q470=0,(O470+P470)/2,(O470+P470+Q470)/3)))))))</f>
        <v>0</v>
      </c>
      <c r="Z470" s="1323">
        <f t="shared" ref="Z470" si="144">SUM(V470:V489)</f>
        <v>36.299999999999997</v>
      </c>
      <c r="AA470" s="1308">
        <f t="shared" ref="AA470" si="145">SUM(W470:W489)</f>
        <v>17.100000000000001</v>
      </c>
      <c r="AB470" s="1308">
        <f t="shared" ref="AB470" si="146">SUM(X470:X489)</f>
        <v>97.466666666666669</v>
      </c>
      <c r="AC470" s="1308">
        <f t="shared" ref="AC470" si="147">SUM(Y470:Y489)</f>
        <v>0</v>
      </c>
      <c r="AD470" s="1308">
        <f t="shared" ref="AD470" si="148">Z470*0.38*0.9*SQRT(3)</f>
        <v>21.502717955644581</v>
      </c>
      <c r="AE470" s="1308">
        <f t="shared" ref="AE470" si="149">AA470*0.38*0.9*SQRT(3)</f>
        <v>10.129379532824307</v>
      </c>
      <c r="AF470" s="1308">
        <f t="shared" ref="AF470" si="150">AB470*0.38*0.9*SQRT(3)</f>
        <v>57.735488799177929</v>
      </c>
      <c r="AG470" s="1308">
        <f t="shared" ref="AG470" si="151">AC470*0.38*0.9*SQRT(3)</f>
        <v>0</v>
      </c>
      <c r="AH470" s="1311">
        <f>MAX(Z470:AC489)</f>
        <v>97.466666666666669</v>
      </c>
      <c r="AI470" s="1314">
        <f t="shared" ref="AI470" si="152">AH470*0.38*0.9*SQRT(3)</f>
        <v>57.735488799177929</v>
      </c>
      <c r="AJ470" s="1311">
        <f t="shared" ref="AJ470" si="153">D470-AI470</f>
        <v>302.26451120082208</v>
      </c>
    </row>
    <row r="471" spans="1:36" ht="18.75" x14ac:dyDescent="0.25">
      <c r="A471" s="1327"/>
      <c r="B471" s="1330"/>
      <c r="C471" s="1333"/>
      <c r="D471" s="1336"/>
      <c r="E471" s="491"/>
      <c r="F471" s="491"/>
      <c r="G471" s="491"/>
      <c r="H471" s="491"/>
      <c r="I471" s="491"/>
      <c r="J471" s="491"/>
      <c r="K471" s="491"/>
      <c r="L471" s="491"/>
      <c r="M471" s="491"/>
      <c r="N471" s="491"/>
      <c r="O471" s="491"/>
      <c r="P471" s="491"/>
      <c r="Q471" s="491"/>
      <c r="R471" s="491"/>
      <c r="S471" s="491"/>
      <c r="T471" s="491"/>
      <c r="U471" s="491"/>
      <c r="V471" s="329">
        <f t="shared" si="140"/>
        <v>0</v>
      </c>
      <c r="W471" s="323">
        <f t="shared" si="141"/>
        <v>0</v>
      </c>
      <c r="X471" s="323">
        <f t="shared" si="142"/>
        <v>0</v>
      </c>
      <c r="Y471" s="324">
        <f t="shared" si="143"/>
        <v>0</v>
      </c>
      <c r="Z471" s="1324"/>
      <c r="AA471" s="1309"/>
      <c r="AB471" s="1309"/>
      <c r="AC471" s="1309"/>
      <c r="AD471" s="1309"/>
      <c r="AE471" s="1309"/>
      <c r="AF471" s="1309"/>
      <c r="AG471" s="1309"/>
      <c r="AH471" s="1312"/>
      <c r="AI471" s="1315"/>
      <c r="AJ471" s="1312"/>
    </row>
    <row r="472" spans="1:36" ht="18.75" x14ac:dyDescent="0.25">
      <c r="A472" s="1327"/>
      <c r="B472" s="1330"/>
      <c r="C472" s="1333"/>
      <c r="D472" s="1336"/>
      <c r="E472" s="490" t="s">
        <v>381</v>
      </c>
      <c r="F472" s="470">
        <v>29.2</v>
      </c>
      <c r="G472" s="470">
        <v>9.6999999999999993</v>
      </c>
      <c r="H472" s="470">
        <v>12.6</v>
      </c>
      <c r="I472" s="490">
        <v>6.7</v>
      </c>
      <c r="J472" s="490">
        <v>9.4</v>
      </c>
      <c r="K472" s="490">
        <v>8.3000000000000007</v>
      </c>
      <c r="L472" s="470">
        <v>58.9</v>
      </c>
      <c r="M472" s="470">
        <v>11.6</v>
      </c>
      <c r="N472" s="470">
        <v>59.9</v>
      </c>
      <c r="O472" s="470"/>
      <c r="P472" s="470"/>
      <c r="Q472" s="470"/>
      <c r="R472" s="470"/>
      <c r="S472" s="470"/>
      <c r="T472" s="470"/>
      <c r="U472" s="470"/>
      <c r="V472" s="329">
        <f t="shared" si="140"/>
        <v>17.166666666666668</v>
      </c>
      <c r="W472" s="323">
        <f t="shared" si="141"/>
        <v>8.1333333333333346</v>
      </c>
      <c r="X472" s="323">
        <f t="shared" si="142"/>
        <v>43.466666666666669</v>
      </c>
      <c r="Y472" s="324">
        <f t="shared" si="143"/>
        <v>0</v>
      </c>
      <c r="Z472" s="1324"/>
      <c r="AA472" s="1309"/>
      <c r="AB472" s="1309"/>
      <c r="AC472" s="1309"/>
      <c r="AD472" s="1309"/>
      <c r="AE472" s="1309"/>
      <c r="AF472" s="1309"/>
      <c r="AG472" s="1309"/>
      <c r="AH472" s="1312"/>
      <c r="AI472" s="1315"/>
      <c r="AJ472" s="1312"/>
    </row>
    <row r="473" spans="1:36" ht="18.75" x14ac:dyDescent="0.25">
      <c r="A473" s="1327"/>
      <c r="B473" s="1330"/>
      <c r="C473" s="1333"/>
      <c r="D473" s="1336"/>
      <c r="E473" s="491"/>
      <c r="F473" s="491"/>
      <c r="G473" s="491"/>
      <c r="H473" s="491"/>
      <c r="I473" s="491"/>
      <c r="J473" s="491"/>
      <c r="K473" s="491"/>
      <c r="L473" s="491"/>
      <c r="M473" s="491"/>
      <c r="N473" s="491"/>
      <c r="O473" s="491"/>
      <c r="P473" s="491"/>
      <c r="Q473" s="491"/>
      <c r="R473" s="491"/>
      <c r="S473" s="491"/>
      <c r="T473" s="491"/>
      <c r="U473" s="491"/>
      <c r="V473" s="329">
        <f t="shared" si="140"/>
        <v>0</v>
      </c>
      <c r="W473" s="323">
        <f t="shared" si="141"/>
        <v>0</v>
      </c>
      <c r="X473" s="323">
        <f t="shared" si="142"/>
        <v>0</v>
      </c>
      <c r="Y473" s="324">
        <f t="shared" si="143"/>
        <v>0</v>
      </c>
      <c r="Z473" s="1324"/>
      <c r="AA473" s="1309"/>
      <c r="AB473" s="1309"/>
      <c r="AC473" s="1309"/>
      <c r="AD473" s="1309"/>
      <c r="AE473" s="1309"/>
      <c r="AF473" s="1309"/>
      <c r="AG473" s="1309"/>
      <c r="AH473" s="1312"/>
      <c r="AI473" s="1315"/>
      <c r="AJ473" s="1312"/>
    </row>
    <row r="474" spans="1:36" ht="18.75" x14ac:dyDescent="0.25">
      <c r="A474" s="1327"/>
      <c r="B474" s="1330"/>
      <c r="C474" s="1333"/>
      <c r="D474" s="1336"/>
      <c r="E474" s="490" t="s">
        <v>372</v>
      </c>
      <c r="F474" s="470">
        <v>8.8000000000000007</v>
      </c>
      <c r="G474" s="470">
        <v>21.7</v>
      </c>
      <c r="H474" s="470">
        <v>6</v>
      </c>
      <c r="I474" s="490">
        <v>7.8</v>
      </c>
      <c r="J474" s="490">
        <v>9.1</v>
      </c>
      <c r="K474" s="490">
        <v>4.0999999999999996</v>
      </c>
      <c r="L474" s="470">
        <v>19.600000000000001</v>
      </c>
      <c r="M474" s="470">
        <v>30.5</v>
      </c>
      <c r="N474" s="470">
        <v>20</v>
      </c>
      <c r="O474" s="470"/>
      <c r="P474" s="470"/>
      <c r="Q474" s="470"/>
      <c r="R474" s="470"/>
      <c r="S474" s="470"/>
      <c r="T474" s="470"/>
      <c r="U474" s="470"/>
      <c r="V474" s="329">
        <f t="shared" si="140"/>
        <v>12.166666666666666</v>
      </c>
      <c r="W474" s="323">
        <f t="shared" si="141"/>
        <v>7</v>
      </c>
      <c r="X474" s="323">
        <f t="shared" si="142"/>
        <v>23.366666666666664</v>
      </c>
      <c r="Y474" s="324">
        <f t="shared" si="143"/>
        <v>0</v>
      </c>
      <c r="Z474" s="1324"/>
      <c r="AA474" s="1309"/>
      <c r="AB474" s="1309"/>
      <c r="AC474" s="1309"/>
      <c r="AD474" s="1309"/>
      <c r="AE474" s="1309"/>
      <c r="AF474" s="1309"/>
      <c r="AG474" s="1309"/>
      <c r="AH474" s="1312"/>
      <c r="AI474" s="1315"/>
      <c r="AJ474" s="1312"/>
    </row>
    <row r="475" spans="1:36" ht="18.75" x14ac:dyDescent="0.25">
      <c r="A475" s="1327"/>
      <c r="B475" s="1330"/>
      <c r="C475" s="1333"/>
      <c r="D475" s="1336"/>
      <c r="E475" s="491"/>
      <c r="F475" s="491"/>
      <c r="G475" s="491"/>
      <c r="H475" s="491"/>
      <c r="I475" s="491"/>
      <c r="J475" s="491"/>
      <c r="K475" s="491"/>
      <c r="L475" s="491"/>
      <c r="M475" s="491"/>
      <c r="N475" s="491"/>
      <c r="O475" s="491"/>
      <c r="P475" s="491"/>
      <c r="Q475" s="491"/>
      <c r="R475" s="491"/>
      <c r="S475" s="491"/>
      <c r="T475" s="491"/>
      <c r="U475" s="491"/>
      <c r="V475" s="329">
        <f t="shared" si="140"/>
        <v>0</v>
      </c>
      <c r="W475" s="323">
        <f t="shared" si="141"/>
        <v>0</v>
      </c>
      <c r="X475" s="323">
        <f t="shared" si="142"/>
        <v>0</v>
      </c>
      <c r="Y475" s="324">
        <f t="shared" si="143"/>
        <v>0</v>
      </c>
      <c r="Z475" s="1324"/>
      <c r="AA475" s="1309"/>
      <c r="AB475" s="1309"/>
      <c r="AC475" s="1309"/>
      <c r="AD475" s="1309"/>
      <c r="AE475" s="1309"/>
      <c r="AF475" s="1309"/>
      <c r="AG475" s="1309"/>
      <c r="AH475" s="1312"/>
      <c r="AI475" s="1315"/>
      <c r="AJ475" s="1312"/>
    </row>
    <row r="476" spans="1:36" ht="18.75" x14ac:dyDescent="0.25">
      <c r="A476" s="1327"/>
      <c r="B476" s="1330"/>
      <c r="C476" s="1333"/>
      <c r="D476" s="1336"/>
      <c r="E476" s="470"/>
      <c r="F476" s="470"/>
      <c r="G476" s="470"/>
      <c r="H476" s="470"/>
      <c r="I476" s="470"/>
      <c r="J476" s="470"/>
      <c r="K476" s="470"/>
      <c r="L476" s="470"/>
      <c r="M476" s="470"/>
      <c r="N476" s="470"/>
      <c r="O476" s="470"/>
      <c r="P476" s="470"/>
      <c r="Q476" s="470"/>
      <c r="R476" s="470"/>
      <c r="S476" s="470"/>
      <c r="T476" s="470"/>
      <c r="U476" s="470"/>
      <c r="V476" s="329">
        <f t="shared" si="140"/>
        <v>0</v>
      </c>
      <c r="W476" s="323">
        <f t="shared" si="141"/>
        <v>0</v>
      </c>
      <c r="X476" s="323">
        <f t="shared" si="142"/>
        <v>0</v>
      </c>
      <c r="Y476" s="324">
        <f t="shared" si="143"/>
        <v>0</v>
      </c>
      <c r="Z476" s="1324"/>
      <c r="AA476" s="1309"/>
      <c r="AB476" s="1309"/>
      <c r="AC476" s="1309"/>
      <c r="AD476" s="1309"/>
      <c r="AE476" s="1309"/>
      <c r="AF476" s="1309"/>
      <c r="AG476" s="1309"/>
      <c r="AH476" s="1312"/>
      <c r="AI476" s="1315"/>
      <c r="AJ476" s="1312"/>
    </row>
    <row r="477" spans="1:36" ht="18.75" x14ac:dyDescent="0.25">
      <c r="A477" s="1327"/>
      <c r="B477" s="1330"/>
      <c r="C477" s="1333"/>
      <c r="D477" s="1336"/>
      <c r="E477" s="491"/>
      <c r="F477" s="491"/>
      <c r="G477" s="491"/>
      <c r="H477" s="491"/>
      <c r="I477" s="491"/>
      <c r="J477" s="491"/>
      <c r="K477" s="491"/>
      <c r="L477" s="491"/>
      <c r="M477" s="491"/>
      <c r="N477" s="491"/>
      <c r="O477" s="491"/>
      <c r="P477" s="491"/>
      <c r="Q477" s="491"/>
      <c r="R477" s="491"/>
      <c r="S477" s="491"/>
      <c r="T477" s="491"/>
      <c r="U477" s="491"/>
      <c r="V477" s="329">
        <f t="shared" si="140"/>
        <v>0</v>
      </c>
      <c r="W477" s="323">
        <f t="shared" si="141"/>
        <v>0</v>
      </c>
      <c r="X477" s="323">
        <f t="shared" si="142"/>
        <v>0</v>
      </c>
      <c r="Y477" s="324">
        <f t="shared" si="143"/>
        <v>0</v>
      </c>
      <c r="Z477" s="1324"/>
      <c r="AA477" s="1309"/>
      <c r="AB477" s="1309"/>
      <c r="AC477" s="1309"/>
      <c r="AD477" s="1309"/>
      <c r="AE477" s="1309"/>
      <c r="AF477" s="1309"/>
      <c r="AG477" s="1309"/>
      <c r="AH477" s="1312"/>
      <c r="AI477" s="1315"/>
      <c r="AJ477" s="1312"/>
    </row>
    <row r="478" spans="1:36" ht="18.75" x14ac:dyDescent="0.25">
      <c r="A478" s="1327"/>
      <c r="B478" s="1330"/>
      <c r="C478" s="1333"/>
      <c r="D478" s="1336"/>
      <c r="E478" s="490"/>
      <c r="F478" s="470"/>
      <c r="G478" s="470"/>
      <c r="H478" s="470"/>
      <c r="I478" s="490"/>
      <c r="J478" s="490"/>
      <c r="K478" s="490"/>
      <c r="L478" s="490"/>
      <c r="M478" s="490"/>
      <c r="N478" s="490"/>
      <c r="O478" s="490"/>
      <c r="P478" s="490"/>
      <c r="Q478" s="490"/>
      <c r="R478" s="490"/>
      <c r="S478" s="490"/>
      <c r="T478" s="490"/>
      <c r="U478" s="490"/>
      <c r="V478" s="329">
        <f t="shared" si="140"/>
        <v>0</v>
      </c>
      <c r="W478" s="323">
        <f t="shared" si="141"/>
        <v>0</v>
      </c>
      <c r="X478" s="323">
        <f t="shared" si="142"/>
        <v>0</v>
      </c>
      <c r="Y478" s="324">
        <f t="shared" si="143"/>
        <v>0</v>
      </c>
      <c r="Z478" s="1324"/>
      <c r="AA478" s="1309"/>
      <c r="AB478" s="1309"/>
      <c r="AC478" s="1309"/>
      <c r="AD478" s="1309"/>
      <c r="AE478" s="1309"/>
      <c r="AF478" s="1309"/>
      <c r="AG478" s="1309"/>
      <c r="AH478" s="1312"/>
      <c r="AI478" s="1315"/>
      <c r="AJ478" s="1312"/>
    </row>
    <row r="479" spans="1:36" ht="18.75" x14ac:dyDescent="0.25">
      <c r="A479" s="1327"/>
      <c r="B479" s="1330"/>
      <c r="C479" s="1333"/>
      <c r="D479" s="1336"/>
      <c r="E479" s="491"/>
      <c r="F479" s="491"/>
      <c r="G479" s="491"/>
      <c r="H479" s="491"/>
      <c r="I479" s="491"/>
      <c r="J479" s="491"/>
      <c r="K479" s="491"/>
      <c r="L479" s="491"/>
      <c r="M479" s="491"/>
      <c r="N479" s="491"/>
      <c r="O479" s="491"/>
      <c r="P479" s="491"/>
      <c r="Q479" s="491"/>
      <c r="R479" s="491"/>
      <c r="S479" s="491"/>
      <c r="T479" s="491"/>
      <c r="U479" s="491"/>
      <c r="V479" s="329">
        <f t="shared" si="140"/>
        <v>0</v>
      </c>
      <c r="W479" s="323">
        <f t="shared" si="141"/>
        <v>0</v>
      </c>
      <c r="X479" s="323">
        <f t="shared" si="142"/>
        <v>0</v>
      </c>
      <c r="Y479" s="324">
        <f t="shared" si="143"/>
        <v>0</v>
      </c>
      <c r="Z479" s="1324"/>
      <c r="AA479" s="1309"/>
      <c r="AB479" s="1309"/>
      <c r="AC479" s="1309"/>
      <c r="AD479" s="1309"/>
      <c r="AE479" s="1309"/>
      <c r="AF479" s="1309"/>
      <c r="AG479" s="1309"/>
      <c r="AH479" s="1312"/>
      <c r="AI479" s="1315"/>
      <c r="AJ479" s="1312"/>
    </row>
    <row r="480" spans="1:36" ht="18.75" x14ac:dyDescent="0.25">
      <c r="A480" s="1327"/>
      <c r="B480" s="1330"/>
      <c r="C480" s="1333"/>
      <c r="D480" s="1336"/>
      <c r="E480" s="490"/>
      <c r="F480" s="470"/>
      <c r="G480" s="470"/>
      <c r="H480" s="470"/>
      <c r="I480" s="490"/>
      <c r="J480" s="490"/>
      <c r="K480" s="490"/>
      <c r="L480" s="490"/>
      <c r="M480" s="490"/>
      <c r="N480" s="490"/>
      <c r="O480" s="490"/>
      <c r="P480" s="490"/>
      <c r="Q480" s="490"/>
      <c r="R480" s="490"/>
      <c r="S480" s="490"/>
      <c r="T480" s="490"/>
      <c r="U480" s="490"/>
      <c r="V480" s="329">
        <f t="shared" si="140"/>
        <v>0</v>
      </c>
      <c r="W480" s="323">
        <f t="shared" si="141"/>
        <v>0</v>
      </c>
      <c r="X480" s="323">
        <f t="shared" si="142"/>
        <v>0</v>
      </c>
      <c r="Y480" s="324">
        <f t="shared" si="143"/>
        <v>0</v>
      </c>
      <c r="Z480" s="1324"/>
      <c r="AA480" s="1309"/>
      <c r="AB480" s="1309"/>
      <c r="AC480" s="1309"/>
      <c r="AD480" s="1309"/>
      <c r="AE480" s="1309"/>
      <c r="AF480" s="1309"/>
      <c r="AG480" s="1309"/>
      <c r="AH480" s="1312"/>
      <c r="AI480" s="1315"/>
      <c r="AJ480" s="1312"/>
    </row>
    <row r="481" spans="1:36" ht="18.75" x14ac:dyDescent="0.25">
      <c r="A481" s="1327"/>
      <c r="B481" s="1330"/>
      <c r="C481" s="1333"/>
      <c r="D481" s="1336"/>
      <c r="E481" s="330"/>
      <c r="F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  <c r="R481" s="320"/>
      <c r="S481" s="320"/>
      <c r="T481" s="320"/>
      <c r="U481" s="321"/>
      <c r="V481" s="329">
        <f t="shared" si="140"/>
        <v>0</v>
      </c>
      <c r="W481" s="323">
        <f t="shared" si="141"/>
        <v>0</v>
      </c>
      <c r="X481" s="323">
        <f t="shared" si="142"/>
        <v>0</v>
      </c>
      <c r="Y481" s="324">
        <f t="shared" si="143"/>
        <v>0</v>
      </c>
      <c r="Z481" s="1324"/>
      <c r="AA481" s="1309"/>
      <c r="AB481" s="1309"/>
      <c r="AC481" s="1309"/>
      <c r="AD481" s="1309"/>
      <c r="AE481" s="1309"/>
      <c r="AF481" s="1309"/>
      <c r="AG481" s="1309"/>
      <c r="AH481" s="1312"/>
      <c r="AI481" s="1315"/>
      <c r="AJ481" s="1312"/>
    </row>
    <row r="482" spans="1:36" ht="18.75" x14ac:dyDescent="0.25">
      <c r="A482" s="1327"/>
      <c r="B482" s="1330"/>
      <c r="C482" s="1333"/>
      <c r="D482" s="1336"/>
      <c r="E482" s="326"/>
      <c r="F482" s="326"/>
      <c r="G482" s="326"/>
      <c r="H482" s="326"/>
      <c r="I482" s="326"/>
      <c r="J482" s="326"/>
      <c r="K482" s="326"/>
      <c r="L482" s="326"/>
      <c r="M482" s="326"/>
      <c r="N482" s="326"/>
      <c r="O482" s="326"/>
      <c r="P482" s="326"/>
      <c r="Q482" s="326"/>
      <c r="R482" s="327"/>
      <c r="S482" s="327"/>
      <c r="T482" s="327"/>
      <c r="U482" s="328"/>
      <c r="V482" s="329">
        <f t="shared" si="140"/>
        <v>0</v>
      </c>
      <c r="W482" s="323">
        <f t="shared" si="141"/>
        <v>0</v>
      </c>
      <c r="X482" s="323">
        <f t="shared" si="142"/>
        <v>0</v>
      </c>
      <c r="Y482" s="324">
        <f t="shared" si="143"/>
        <v>0</v>
      </c>
      <c r="Z482" s="1324"/>
      <c r="AA482" s="1309"/>
      <c r="AB482" s="1309"/>
      <c r="AC482" s="1309"/>
      <c r="AD482" s="1309"/>
      <c r="AE482" s="1309"/>
      <c r="AF482" s="1309"/>
      <c r="AG482" s="1309"/>
      <c r="AH482" s="1312"/>
      <c r="AI482" s="1315"/>
      <c r="AJ482" s="1312"/>
    </row>
    <row r="483" spans="1:36" ht="18.75" x14ac:dyDescent="0.25">
      <c r="A483" s="1327"/>
      <c r="B483" s="1330"/>
      <c r="C483" s="1333"/>
      <c r="D483" s="1336"/>
      <c r="E483" s="330"/>
      <c r="F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  <c r="R483" s="320"/>
      <c r="S483" s="320"/>
      <c r="T483" s="320"/>
      <c r="U483" s="321"/>
      <c r="V483" s="329">
        <f t="shared" si="140"/>
        <v>0</v>
      </c>
      <c r="W483" s="323">
        <f t="shared" si="141"/>
        <v>0</v>
      </c>
      <c r="X483" s="323">
        <f t="shared" si="142"/>
        <v>0</v>
      </c>
      <c r="Y483" s="324">
        <f t="shared" si="143"/>
        <v>0</v>
      </c>
      <c r="Z483" s="1324"/>
      <c r="AA483" s="1309"/>
      <c r="AB483" s="1309"/>
      <c r="AC483" s="1309"/>
      <c r="AD483" s="1309"/>
      <c r="AE483" s="1309"/>
      <c r="AF483" s="1309"/>
      <c r="AG483" s="1309"/>
      <c r="AH483" s="1312"/>
      <c r="AI483" s="1315"/>
      <c r="AJ483" s="1312"/>
    </row>
    <row r="484" spans="1:36" ht="18.75" x14ac:dyDescent="0.25">
      <c r="A484" s="1327"/>
      <c r="B484" s="1330"/>
      <c r="C484" s="1333"/>
      <c r="D484" s="1336"/>
      <c r="E484" s="326"/>
      <c r="F484" s="326"/>
      <c r="G484" s="326"/>
      <c r="H484" s="326"/>
      <c r="I484" s="326"/>
      <c r="J484" s="326"/>
      <c r="K484" s="326"/>
      <c r="L484" s="326"/>
      <c r="M484" s="326"/>
      <c r="N484" s="326"/>
      <c r="O484" s="326"/>
      <c r="P484" s="326"/>
      <c r="Q484" s="326"/>
      <c r="R484" s="327"/>
      <c r="S484" s="327"/>
      <c r="T484" s="327"/>
      <c r="U484" s="328"/>
      <c r="V484" s="329">
        <f t="shared" si="140"/>
        <v>0</v>
      </c>
      <c r="W484" s="323">
        <f t="shared" si="141"/>
        <v>0</v>
      </c>
      <c r="X484" s="323">
        <f t="shared" si="142"/>
        <v>0</v>
      </c>
      <c r="Y484" s="324">
        <f t="shared" si="143"/>
        <v>0</v>
      </c>
      <c r="Z484" s="1324"/>
      <c r="AA484" s="1309"/>
      <c r="AB484" s="1309"/>
      <c r="AC484" s="1309"/>
      <c r="AD484" s="1309"/>
      <c r="AE484" s="1309"/>
      <c r="AF484" s="1309"/>
      <c r="AG484" s="1309"/>
      <c r="AH484" s="1312"/>
      <c r="AI484" s="1315"/>
      <c r="AJ484" s="1312"/>
    </row>
    <row r="485" spans="1:36" ht="18.75" x14ac:dyDescent="0.25">
      <c r="A485" s="1327"/>
      <c r="B485" s="1330"/>
      <c r="C485" s="1333"/>
      <c r="D485" s="1336"/>
      <c r="E485" s="330"/>
      <c r="F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  <c r="R485" s="320"/>
      <c r="S485" s="320"/>
      <c r="T485" s="320"/>
      <c r="U485" s="321"/>
      <c r="V485" s="329">
        <f t="shared" si="140"/>
        <v>0</v>
      </c>
      <c r="W485" s="323">
        <f t="shared" si="141"/>
        <v>0</v>
      </c>
      <c r="X485" s="323">
        <f t="shared" si="142"/>
        <v>0</v>
      </c>
      <c r="Y485" s="324">
        <f t="shared" si="143"/>
        <v>0</v>
      </c>
      <c r="Z485" s="1324"/>
      <c r="AA485" s="1309"/>
      <c r="AB485" s="1309"/>
      <c r="AC485" s="1309"/>
      <c r="AD485" s="1309"/>
      <c r="AE485" s="1309"/>
      <c r="AF485" s="1309"/>
      <c r="AG485" s="1309"/>
      <c r="AH485" s="1312"/>
      <c r="AI485" s="1315"/>
      <c r="AJ485" s="1312"/>
    </row>
    <row r="486" spans="1:36" ht="18.75" x14ac:dyDescent="0.25">
      <c r="A486" s="1327"/>
      <c r="B486" s="1330"/>
      <c r="C486" s="1333"/>
      <c r="D486" s="1336"/>
      <c r="E486" s="326"/>
      <c r="F486" s="326"/>
      <c r="G486" s="326"/>
      <c r="H486" s="326"/>
      <c r="I486" s="326"/>
      <c r="J486" s="326"/>
      <c r="K486" s="326"/>
      <c r="L486" s="326"/>
      <c r="M486" s="326"/>
      <c r="N486" s="326"/>
      <c r="O486" s="326"/>
      <c r="P486" s="326"/>
      <c r="Q486" s="326"/>
      <c r="R486" s="327"/>
      <c r="S486" s="327"/>
      <c r="T486" s="327"/>
      <c r="U486" s="328"/>
      <c r="V486" s="329">
        <f t="shared" si="140"/>
        <v>0</v>
      </c>
      <c r="W486" s="323">
        <f t="shared" si="141"/>
        <v>0</v>
      </c>
      <c r="X486" s="323">
        <f t="shared" si="142"/>
        <v>0</v>
      </c>
      <c r="Y486" s="324">
        <f t="shared" si="143"/>
        <v>0</v>
      </c>
      <c r="Z486" s="1324"/>
      <c r="AA486" s="1309"/>
      <c r="AB486" s="1309"/>
      <c r="AC486" s="1309"/>
      <c r="AD486" s="1309"/>
      <c r="AE486" s="1309"/>
      <c r="AF486" s="1309"/>
      <c r="AG486" s="1309"/>
      <c r="AH486" s="1312"/>
      <c r="AI486" s="1315"/>
      <c r="AJ486" s="1312"/>
    </row>
    <row r="487" spans="1:36" ht="18.75" x14ac:dyDescent="0.25">
      <c r="A487" s="1327"/>
      <c r="B487" s="1330"/>
      <c r="C487" s="1333"/>
      <c r="D487" s="1336"/>
      <c r="E487" s="330"/>
      <c r="F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  <c r="R487" s="320"/>
      <c r="S487" s="320"/>
      <c r="T487" s="320"/>
      <c r="U487" s="321"/>
      <c r="V487" s="329">
        <f t="shared" si="140"/>
        <v>0</v>
      </c>
      <c r="W487" s="323">
        <f t="shared" si="141"/>
        <v>0</v>
      </c>
      <c r="X487" s="323">
        <f t="shared" si="142"/>
        <v>0</v>
      </c>
      <c r="Y487" s="324">
        <f t="shared" si="143"/>
        <v>0</v>
      </c>
      <c r="Z487" s="1324"/>
      <c r="AA487" s="1309"/>
      <c r="AB487" s="1309"/>
      <c r="AC487" s="1309"/>
      <c r="AD487" s="1309"/>
      <c r="AE487" s="1309"/>
      <c r="AF487" s="1309"/>
      <c r="AG487" s="1309"/>
      <c r="AH487" s="1312"/>
      <c r="AI487" s="1315"/>
      <c r="AJ487" s="1312"/>
    </row>
    <row r="488" spans="1:36" ht="18.75" x14ac:dyDescent="0.25">
      <c r="A488" s="1327"/>
      <c r="B488" s="1330"/>
      <c r="C488" s="1333"/>
      <c r="D488" s="1336"/>
      <c r="E488" s="326"/>
      <c r="F488" s="326"/>
      <c r="G488" s="326"/>
      <c r="H488" s="326"/>
      <c r="I488" s="326"/>
      <c r="J488" s="326"/>
      <c r="K488" s="326"/>
      <c r="L488" s="326"/>
      <c r="M488" s="326"/>
      <c r="N488" s="326"/>
      <c r="O488" s="326"/>
      <c r="P488" s="326"/>
      <c r="Q488" s="326"/>
      <c r="R488" s="327"/>
      <c r="S488" s="327"/>
      <c r="T488" s="327"/>
      <c r="U488" s="328"/>
      <c r="V488" s="329">
        <f t="shared" si="140"/>
        <v>0</v>
      </c>
      <c r="W488" s="323">
        <f t="shared" si="141"/>
        <v>0</v>
      </c>
      <c r="X488" s="323">
        <f t="shared" si="142"/>
        <v>0</v>
      </c>
      <c r="Y488" s="324">
        <f t="shared" si="143"/>
        <v>0</v>
      </c>
      <c r="Z488" s="1324"/>
      <c r="AA488" s="1309"/>
      <c r="AB488" s="1309"/>
      <c r="AC488" s="1309"/>
      <c r="AD488" s="1309"/>
      <c r="AE488" s="1309"/>
      <c r="AF488" s="1309"/>
      <c r="AG488" s="1309"/>
      <c r="AH488" s="1312"/>
      <c r="AI488" s="1315"/>
      <c r="AJ488" s="1312"/>
    </row>
    <row r="489" spans="1:36" ht="19.5" thickBot="1" x14ac:dyDescent="0.3">
      <c r="A489" s="1328"/>
      <c r="B489" s="1331"/>
      <c r="C489" s="1334"/>
      <c r="D489" s="1337"/>
      <c r="E489" s="333"/>
      <c r="F489" s="333"/>
      <c r="G489" s="333"/>
      <c r="H489" s="333"/>
      <c r="I489" s="333"/>
      <c r="J489" s="333"/>
      <c r="K489" s="333"/>
      <c r="L489" s="333"/>
      <c r="M489" s="333"/>
      <c r="N489" s="333"/>
      <c r="O489" s="333"/>
      <c r="P489" s="333"/>
      <c r="Q489" s="333"/>
      <c r="R489" s="334"/>
      <c r="S489" s="334"/>
      <c r="T489" s="334"/>
      <c r="U489" s="335"/>
      <c r="V489" s="336">
        <f t="shared" si="140"/>
        <v>0</v>
      </c>
      <c r="W489" s="337">
        <f t="shared" si="141"/>
        <v>0</v>
      </c>
      <c r="X489" s="337">
        <f t="shared" si="142"/>
        <v>0</v>
      </c>
      <c r="Y489" s="338">
        <f t="shared" si="143"/>
        <v>0</v>
      </c>
      <c r="Z489" s="1325"/>
      <c r="AA489" s="1310"/>
      <c r="AB489" s="1310"/>
      <c r="AC489" s="1310"/>
      <c r="AD489" s="1310"/>
      <c r="AE489" s="1310"/>
      <c r="AF489" s="1310"/>
      <c r="AG489" s="1310"/>
      <c r="AH489" s="1313"/>
      <c r="AI489" s="1316"/>
      <c r="AJ489" s="1313"/>
    </row>
    <row r="490" spans="1:36" ht="18.75" x14ac:dyDescent="0.25">
      <c r="A490" s="1326">
        <v>24</v>
      </c>
      <c r="B490" s="1329" t="s">
        <v>729</v>
      </c>
      <c r="C490" s="1332" t="s">
        <v>87</v>
      </c>
      <c r="D490" s="1335">
        <f>160*0.9</f>
        <v>144</v>
      </c>
      <c r="E490" s="489"/>
      <c r="F490" s="494"/>
      <c r="G490" s="494"/>
      <c r="H490" s="494"/>
      <c r="I490" s="494"/>
      <c r="J490" s="494"/>
      <c r="K490" s="494"/>
      <c r="L490" s="296"/>
      <c r="M490" s="296"/>
      <c r="N490" s="296"/>
      <c r="O490" s="296"/>
      <c r="P490" s="296"/>
      <c r="Q490" s="296"/>
      <c r="R490" s="314"/>
      <c r="S490" s="314"/>
      <c r="T490" s="314"/>
      <c r="U490" s="315"/>
      <c r="V490" s="316">
        <f t="shared" si="136"/>
        <v>0</v>
      </c>
      <c r="W490" s="340">
        <f t="shared" si="137"/>
        <v>0</v>
      </c>
      <c r="X490" s="340">
        <f t="shared" si="138"/>
        <v>0</v>
      </c>
      <c r="Y490" s="341">
        <f t="shared" si="139"/>
        <v>0</v>
      </c>
      <c r="Z490" s="1323">
        <f t="shared" ref="Z490" si="154">SUM(V490:V509)</f>
        <v>2.9499999999999997</v>
      </c>
      <c r="AA490" s="1308">
        <f t="shared" ref="AA490" si="155">SUM(W490:W509)</f>
        <v>5.85</v>
      </c>
      <c r="AB490" s="1308">
        <f t="shared" ref="AB490" si="156">SUM(X490:X509)</f>
        <v>27.966666666666669</v>
      </c>
      <c r="AC490" s="1308">
        <f t="shared" ref="AC490" si="157">SUM(Y490:Y509)</f>
        <v>7.1000000000000005</v>
      </c>
      <c r="AD490" s="1308">
        <f t="shared" ref="AD490" si="158">Z490*0.38*0.9*SQRT(3)</f>
        <v>1.7474660597562404</v>
      </c>
      <c r="AE490" s="1308">
        <f t="shared" ref="AE490" si="159">AA490*0.38*0.9*SQRT(3)</f>
        <v>3.4653140507030527</v>
      </c>
      <c r="AF490" s="1308">
        <f t="shared" ref="AF490" si="160">AB490*0.38*0.9*SQRT(3)</f>
        <v>16.566373154073283</v>
      </c>
      <c r="AG490" s="1308">
        <f t="shared" ref="AG490" si="161">AC490*0.38*0.9*SQRT(3)</f>
        <v>4.2057657709387479</v>
      </c>
      <c r="AH490" s="1311">
        <f>MAX(Z490:AC509)</f>
        <v>27.966666666666669</v>
      </c>
      <c r="AI490" s="1314">
        <f t="shared" ref="AI490" si="162">AH490*0.38*0.9*SQRT(3)</f>
        <v>16.566373154073283</v>
      </c>
      <c r="AJ490" s="1311">
        <f t="shared" ref="AJ490" si="163">D490-AI490</f>
        <v>127.43362684592671</v>
      </c>
    </row>
    <row r="491" spans="1:36" ht="18.75" x14ac:dyDescent="0.25">
      <c r="A491" s="1327"/>
      <c r="B491" s="1330"/>
      <c r="C491" s="1333"/>
      <c r="D491" s="1336"/>
      <c r="E491" s="470" t="s">
        <v>380</v>
      </c>
      <c r="F491" s="470">
        <v>0</v>
      </c>
      <c r="G491" s="470">
        <v>0</v>
      </c>
      <c r="H491" s="470">
        <v>0</v>
      </c>
      <c r="I491" s="470">
        <v>0</v>
      </c>
      <c r="J491" s="470">
        <v>0</v>
      </c>
      <c r="K491" s="470">
        <v>0</v>
      </c>
      <c r="L491" s="273"/>
      <c r="M491" s="273"/>
      <c r="N491" s="273"/>
      <c r="O491" s="273"/>
      <c r="P491" s="273"/>
      <c r="Q491" s="273"/>
      <c r="R491" s="320"/>
      <c r="S491" s="320"/>
      <c r="T491" s="320"/>
      <c r="U491" s="321"/>
      <c r="V491" s="329">
        <f t="shared" si="136"/>
        <v>0</v>
      </c>
      <c r="W491" s="323">
        <f t="shared" si="137"/>
        <v>0</v>
      </c>
      <c r="X491" s="323">
        <f t="shared" si="138"/>
        <v>0</v>
      </c>
      <c r="Y491" s="324">
        <f t="shared" si="139"/>
        <v>0</v>
      </c>
      <c r="Z491" s="1324"/>
      <c r="AA491" s="1309"/>
      <c r="AB491" s="1309"/>
      <c r="AC491" s="1309"/>
      <c r="AD491" s="1309"/>
      <c r="AE491" s="1309"/>
      <c r="AF491" s="1309"/>
      <c r="AG491" s="1309"/>
      <c r="AH491" s="1312"/>
      <c r="AI491" s="1315"/>
      <c r="AJ491" s="1312"/>
    </row>
    <row r="492" spans="1:36" ht="18.75" x14ac:dyDescent="0.25">
      <c r="A492" s="1327"/>
      <c r="B492" s="1330"/>
      <c r="C492" s="1333"/>
      <c r="D492" s="1336"/>
      <c r="E492" s="491"/>
      <c r="F492" s="491"/>
      <c r="G492" s="491"/>
      <c r="H492" s="491"/>
      <c r="I492" s="491"/>
      <c r="J492" s="491"/>
      <c r="K492" s="491"/>
      <c r="L492" s="326"/>
      <c r="M492" s="326"/>
      <c r="N492" s="326"/>
      <c r="O492" s="326"/>
      <c r="P492" s="326"/>
      <c r="Q492" s="326"/>
      <c r="R492" s="327"/>
      <c r="S492" s="327"/>
      <c r="T492" s="327"/>
      <c r="U492" s="328"/>
      <c r="V492" s="329">
        <f t="shared" si="136"/>
        <v>0</v>
      </c>
      <c r="W492" s="323">
        <f t="shared" si="137"/>
        <v>0</v>
      </c>
      <c r="X492" s="323">
        <f t="shared" si="138"/>
        <v>0</v>
      </c>
      <c r="Y492" s="324">
        <f t="shared" si="139"/>
        <v>0</v>
      </c>
      <c r="Z492" s="1324"/>
      <c r="AA492" s="1309"/>
      <c r="AB492" s="1309"/>
      <c r="AC492" s="1309"/>
      <c r="AD492" s="1309"/>
      <c r="AE492" s="1309"/>
      <c r="AF492" s="1309"/>
      <c r="AG492" s="1309"/>
      <c r="AH492" s="1312"/>
      <c r="AI492" s="1315"/>
      <c r="AJ492" s="1312"/>
    </row>
    <row r="493" spans="1:36" ht="18.75" x14ac:dyDescent="0.25">
      <c r="A493" s="1327"/>
      <c r="B493" s="1330"/>
      <c r="C493" s="1333"/>
      <c r="D493" s="1336"/>
      <c r="E493" s="490" t="s">
        <v>381</v>
      </c>
      <c r="F493" s="490">
        <v>0</v>
      </c>
      <c r="G493" s="490">
        <v>0</v>
      </c>
      <c r="H493" s="490">
        <v>0</v>
      </c>
      <c r="I493" s="490">
        <v>0</v>
      </c>
      <c r="J493" s="490">
        <v>0</v>
      </c>
      <c r="K493" s="490">
        <v>0</v>
      </c>
      <c r="L493" s="330"/>
      <c r="M493" s="330"/>
      <c r="N493" s="330"/>
      <c r="O493" s="330"/>
      <c r="P493" s="330"/>
      <c r="Q493" s="330"/>
      <c r="R493" s="320"/>
      <c r="S493" s="320"/>
      <c r="T493" s="320"/>
      <c r="U493" s="321"/>
      <c r="V493" s="329">
        <f t="shared" si="136"/>
        <v>0</v>
      </c>
      <c r="W493" s="323">
        <f t="shared" si="137"/>
        <v>0</v>
      </c>
      <c r="X493" s="323">
        <f t="shared" si="138"/>
        <v>0</v>
      </c>
      <c r="Y493" s="324">
        <f t="shared" si="139"/>
        <v>0</v>
      </c>
      <c r="Z493" s="1324"/>
      <c r="AA493" s="1309"/>
      <c r="AB493" s="1309"/>
      <c r="AC493" s="1309"/>
      <c r="AD493" s="1309"/>
      <c r="AE493" s="1309"/>
      <c r="AF493" s="1309"/>
      <c r="AG493" s="1309"/>
      <c r="AH493" s="1312"/>
      <c r="AI493" s="1315"/>
      <c r="AJ493" s="1312"/>
    </row>
    <row r="494" spans="1:36" ht="18.75" x14ac:dyDescent="0.25">
      <c r="A494" s="1327"/>
      <c r="B494" s="1330"/>
      <c r="C494" s="1333"/>
      <c r="D494" s="1336"/>
      <c r="E494" s="491"/>
      <c r="F494" s="491"/>
      <c r="G494" s="491"/>
      <c r="H494" s="491"/>
      <c r="I494" s="491"/>
      <c r="J494" s="491"/>
      <c r="K494" s="491"/>
      <c r="L494" s="326"/>
      <c r="M494" s="326"/>
      <c r="N494" s="326"/>
      <c r="O494" s="326"/>
      <c r="P494" s="326"/>
      <c r="Q494" s="326"/>
      <c r="R494" s="327"/>
      <c r="S494" s="327"/>
      <c r="T494" s="327"/>
      <c r="U494" s="328"/>
      <c r="V494" s="329">
        <f t="shared" si="136"/>
        <v>0</v>
      </c>
      <c r="W494" s="323">
        <f t="shared" si="137"/>
        <v>0</v>
      </c>
      <c r="X494" s="323">
        <f t="shared" si="138"/>
        <v>0</v>
      </c>
      <c r="Y494" s="324">
        <f t="shared" si="139"/>
        <v>0</v>
      </c>
      <c r="Z494" s="1324"/>
      <c r="AA494" s="1309"/>
      <c r="AB494" s="1309"/>
      <c r="AC494" s="1309"/>
      <c r="AD494" s="1309"/>
      <c r="AE494" s="1309"/>
      <c r="AF494" s="1309"/>
      <c r="AG494" s="1309"/>
      <c r="AH494" s="1312"/>
      <c r="AI494" s="1315"/>
      <c r="AJ494" s="1312"/>
    </row>
    <row r="495" spans="1:36" ht="18.75" x14ac:dyDescent="0.25">
      <c r="A495" s="1327"/>
      <c r="B495" s="1330"/>
      <c r="C495" s="1333"/>
      <c r="D495" s="1336"/>
      <c r="E495" s="490" t="s">
        <v>372</v>
      </c>
      <c r="F495" s="490">
        <v>4.0999999999999996</v>
      </c>
      <c r="G495" s="490">
        <v>0</v>
      </c>
      <c r="H495" s="490">
        <v>1.8</v>
      </c>
      <c r="I495" s="490">
        <v>2.5</v>
      </c>
      <c r="J495" s="490">
        <v>0</v>
      </c>
      <c r="K495" s="490">
        <v>1.8</v>
      </c>
      <c r="L495" s="330"/>
      <c r="M495" s="330"/>
      <c r="N495" s="330"/>
      <c r="O495" s="330"/>
      <c r="P495" s="330"/>
      <c r="Q495" s="330"/>
      <c r="R495" s="320"/>
      <c r="S495" s="320"/>
      <c r="T495" s="320"/>
      <c r="U495" s="321"/>
      <c r="V495" s="329">
        <f t="shared" ref="V495:V514" si="164">IF(AND(F495=0,G495=0,H495=0),0,IF(AND(F495=0,G495=0),H495,IF(AND(F495=0,H495=0),G495,IF(AND(G495=0,H495=0),F495,IF(F495=0,(G495+H495)/2,IF(G495=0,(F495+H495)/2,IF(H495=0,(F495+G495)/2,(F495+G495+H495)/3)))))))</f>
        <v>2.9499999999999997</v>
      </c>
      <c r="W495" s="323">
        <f t="shared" ref="W495:W514" si="165">IF(AND(I495=0,J495=0,K495=0),0,IF(AND(I495=0,J495=0),K495,IF(AND(I495=0,K495=0),J495,IF(AND(J495=0,K495=0),I495,IF(I495=0,(J495+K495)/2,IF(J495=0,(I495+K495)/2,IF(K495=0,(I495+J495)/2,(I495+J495+K495)/3)))))))</f>
        <v>2.15</v>
      </c>
      <c r="X495" s="323">
        <f t="shared" ref="X495:X514" si="166">IF(AND(L495=0,M495=0,N495=0),0,IF(AND(L495=0,M495=0),N495,IF(AND(L495=0,N495=0),M495,IF(AND(M495=0,N495=0),L495,IF(L495=0,(M495+N495)/2,IF(M495=0,(L495+N495)/2,IF(N495=0,(L495+M495)/2,(L495+M495+N495)/3)))))))</f>
        <v>0</v>
      </c>
      <c r="Y495" s="324">
        <f t="shared" ref="Y495:Y514" si="167">IF(AND(O495=0,P495=0,Q495=0),0,IF(AND(O495=0,P495=0),Q495,IF(AND(O495=0,Q495=0),P495,IF(AND(P495=0,Q495=0),O495,IF(O495=0,(P495+Q495)/2,IF(P495=0,(O495+Q495)/2,IF(Q495=0,(O495+P495)/2,(O495+P495+Q495)/3)))))))</f>
        <v>0</v>
      </c>
      <c r="Z495" s="1324"/>
      <c r="AA495" s="1309"/>
      <c r="AB495" s="1309"/>
      <c r="AC495" s="1309"/>
      <c r="AD495" s="1309"/>
      <c r="AE495" s="1309"/>
      <c r="AF495" s="1309"/>
      <c r="AG495" s="1309"/>
      <c r="AH495" s="1312"/>
      <c r="AI495" s="1315"/>
      <c r="AJ495" s="1312"/>
    </row>
    <row r="496" spans="1:36" ht="18.75" x14ac:dyDescent="0.25">
      <c r="A496" s="1327"/>
      <c r="B496" s="1330"/>
      <c r="C496" s="1333"/>
      <c r="D496" s="1336"/>
      <c r="E496" s="491"/>
      <c r="F496" s="491"/>
      <c r="G496" s="491"/>
      <c r="H496" s="491"/>
      <c r="I496" s="491"/>
      <c r="J496" s="491"/>
      <c r="K496" s="491"/>
      <c r="L496" s="326"/>
      <c r="M496" s="326"/>
      <c r="N496" s="326"/>
      <c r="O496" s="326"/>
      <c r="P496" s="326"/>
      <c r="Q496" s="326"/>
      <c r="R496" s="327"/>
      <c r="S496" s="327"/>
      <c r="T496" s="327"/>
      <c r="U496" s="328"/>
      <c r="V496" s="329">
        <f t="shared" si="164"/>
        <v>0</v>
      </c>
      <c r="W496" s="323">
        <f t="shared" si="165"/>
        <v>0</v>
      </c>
      <c r="X496" s="323">
        <f t="shared" si="166"/>
        <v>0</v>
      </c>
      <c r="Y496" s="324">
        <f t="shared" si="167"/>
        <v>0</v>
      </c>
      <c r="Z496" s="1324"/>
      <c r="AA496" s="1309"/>
      <c r="AB496" s="1309"/>
      <c r="AC496" s="1309"/>
      <c r="AD496" s="1309"/>
      <c r="AE496" s="1309"/>
      <c r="AF496" s="1309"/>
      <c r="AG496" s="1309"/>
      <c r="AH496" s="1312"/>
      <c r="AI496" s="1315"/>
      <c r="AJ496" s="1312"/>
    </row>
    <row r="497" spans="1:36" ht="18.75" x14ac:dyDescent="0.25">
      <c r="A497" s="1327"/>
      <c r="B497" s="1330"/>
      <c r="C497" s="1333"/>
      <c r="D497" s="1336"/>
      <c r="E497" s="490" t="s">
        <v>1067</v>
      </c>
      <c r="F497" s="490">
        <v>0</v>
      </c>
      <c r="G497" s="490">
        <v>0</v>
      </c>
      <c r="H497" s="490">
        <v>0</v>
      </c>
      <c r="I497" s="490">
        <v>0</v>
      </c>
      <c r="J497" s="490">
        <v>0</v>
      </c>
      <c r="K497" s="490">
        <v>0</v>
      </c>
      <c r="L497" s="330"/>
      <c r="M497" s="330"/>
      <c r="N497" s="330"/>
      <c r="O497" s="330"/>
      <c r="P497" s="330"/>
      <c r="Q497" s="330"/>
      <c r="R497" s="320"/>
      <c r="S497" s="320"/>
      <c r="T497" s="320"/>
      <c r="U497" s="321"/>
      <c r="V497" s="329">
        <f t="shared" si="164"/>
        <v>0</v>
      </c>
      <c r="W497" s="323">
        <f t="shared" si="165"/>
        <v>0</v>
      </c>
      <c r="X497" s="323">
        <f t="shared" si="166"/>
        <v>0</v>
      </c>
      <c r="Y497" s="324">
        <f t="shared" si="167"/>
        <v>0</v>
      </c>
      <c r="Z497" s="1324"/>
      <c r="AA497" s="1309"/>
      <c r="AB497" s="1309"/>
      <c r="AC497" s="1309"/>
      <c r="AD497" s="1309"/>
      <c r="AE497" s="1309"/>
      <c r="AF497" s="1309"/>
      <c r="AG497" s="1309"/>
      <c r="AH497" s="1312"/>
      <c r="AI497" s="1315"/>
      <c r="AJ497" s="1312"/>
    </row>
    <row r="498" spans="1:36" ht="18.75" x14ac:dyDescent="0.25">
      <c r="A498" s="1327"/>
      <c r="B498" s="1330"/>
      <c r="C498" s="1333"/>
      <c r="D498" s="1336"/>
      <c r="E498" s="491"/>
      <c r="F498" s="491"/>
      <c r="G498" s="491"/>
      <c r="H498" s="491"/>
      <c r="I498" s="491"/>
      <c r="J498" s="491"/>
      <c r="K498" s="491"/>
      <c r="L498" s="326"/>
      <c r="M498" s="326"/>
      <c r="N498" s="326"/>
      <c r="O498" s="326"/>
      <c r="P498" s="326"/>
      <c r="Q498" s="326"/>
      <c r="R498" s="327"/>
      <c r="S498" s="327"/>
      <c r="T498" s="327"/>
      <c r="U498" s="328"/>
      <c r="V498" s="329">
        <f t="shared" si="164"/>
        <v>0</v>
      </c>
      <c r="W498" s="323">
        <f t="shared" si="165"/>
        <v>0</v>
      </c>
      <c r="X498" s="323">
        <f t="shared" si="166"/>
        <v>0</v>
      </c>
      <c r="Y498" s="324">
        <f t="shared" si="167"/>
        <v>0</v>
      </c>
      <c r="Z498" s="1324"/>
      <c r="AA498" s="1309"/>
      <c r="AB498" s="1309"/>
      <c r="AC498" s="1309"/>
      <c r="AD498" s="1309"/>
      <c r="AE498" s="1309"/>
      <c r="AF498" s="1309"/>
      <c r="AG498" s="1309"/>
      <c r="AH498" s="1312"/>
      <c r="AI498" s="1315"/>
      <c r="AJ498" s="1312"/>
    </row>
    <row r="499" spans="1:36" ht="18.75" x14ac:dyDescent="0.25">
      <c r="A499" s="1327"/>
      <c r="B499" s="1330"/>
      <c r="C499" s="1333"/>
      <c r="D499" s="1336"/>
      <c r="E499" s="490" t="s">
        <v>1068</v>
      </c>
      <c r="F499" s="490">
        <v>0</v>
      </c>
      <c r="G499" s="490">
        <v>0</v>
      </c>
      <c r="H499" s="490">
        <v>0</v>
      </c>
      <c r="I499" s="490">
        <v>0</v>
      </c>
      <c r="J499" s="490">
        <v>3.7</v>
      </c>
      <c r="K499" s="490">
        <v>0</v>
      </c>
      <c r="L499" s="330"/>
      <c r="M499" s="330"/>
      <c r="N499" s="330"/>
      <c r="O499" s="330"/>
      <c r="P499" s="330"/>
      <c r="Q499" s="330"/>
      <c r="R499" s="320"/>
      <c r="S499" s="320"/>
      <c r="T499" s="320"/>
      <c r="U499" s="321"/>
      <c r="V499" s="329">
        <f t="shared" si="164"/>
        <v>0</v>
      </c>
      <c r="W499" s="323">
        <f t="shared" si="165"/>
        <v>3.7</v>
      </c>
      <c r="X499" s="323">
        <f t="shared" si="166"/>
        <v>0</v>
      </c>
      <c r="Y499" s="324">
        <f t="shared" si="167"/>
        <v>0</v>
      </c>
      <c r="Z499" s="1324"/>
      <c r="AA499" s="1309"/>
      <c r="AB499" s="1309"/>
      <c r="AC499" s="1309"/>
      <c r="AD499" s="1309"/>
      <c r="AE499" s="1309"/>
      <c r="AF499" s="1309"/>
      <c r="AG499" s="1309"/>
      <c r="AH499" s="1312"/>
      <c r="AI499" s="1315"/>
      <c r="AJ499" s="1312"/>
    </row>
    <row r="500" spans="1:36" ht="18.75" x14ac:dyDescent="0.25">
      <c r="A500" s="1327"/>
      <c r="B500" s="1330"/>
      <c r="C500" s="1333"/>
      <c r="D500" s="1336"/>
      <c r="E500" s="491"/>
      <c r="F500" s="491"/>
      <c r="G500" s="491"/>
      <c r="H500" s="491"/>
      <c r="I500" s="491"/>
      <c r="J500" s="491"/>
      <c r="K500" s="491"/>
      <c r="L500" s="326"/>
      <c r="M500" s="326"/>
      <c r="N500" s="326"/>
      <c r="O500" s="326"/>
      <c r="P500" s="326"/>
      <c r="Q500" s="326"/>
      <c r="R500" s="327"/>
      <c r="S500" s="327"/>
      <c r="T500" s="327"/>
      <c r="U500" s="328"/>
      <c r="V500" s="329">
        <f t="shared" si="164"/>
        <v>0</v>
      </c>
      <c r="W500" s="323">
        <f t="shared" si="165"/>
        <v>0</v>
      </c>
      <c r="X500" s="323">
        <f t="shared" si="166"/>
        <v>0</v>
      </c>
      <c r="Y500" s="324">
        <f t="shared" si="167"/>
        <v>0</v>
      </c>
      <c r="Z500" s="1324"/>
      <c r="AA500" s="1309"/>
      <c r="AB500" s="1309"/>
      <c r="AC500" s="1309"/>
      <c r="AD500" s="1309"/>
      <c r="AE500" s="1309"/>
      <c r="AF500" s="1309"/>
      <c r="AG500" s="1309"/>
      <c r="AH500" s="1312"/>
      <c r="AI500" s="1315"/>
      <c r="AJ500" s="1312"/>
    </row>
    <row r="501" spans="1:36" ht="18.75" x14ac:dyDescent="0.25">
      <c r="A501" s="1327"/>
      <c r="B501" s="1330"/>
      <c r="C501" s="1333"/>
      <c r="D501" s="1336"/>
      <c r="E501" s="490" t="s">
        <v>1069</v>
      </c>
      <c r="F501" s="490">
        <v>0</v>
      </c>
      <c r="G501" s="490">
        <v>0</v>
      </c>
      <c r="H501" s="490">
        <v>0</v>
      </c>
      <c r="I501" s="490">
        <v>0</v>
      </c>
      <c r="J501" s="490">
        <v>0</v>
      </c>
      <c r="K501" s="490">
        <v>0</v>
      </c>
      <c r="L501" s="330"/>
      <c r="M501" s="330"/>
      <c r="N501" s="330"/>
      <c r="O501" s="330"/>
      <c r="P501" s="330"/>
      <c r="Q501" s="330"/>
      <c r="R501" s="320"/>
      <c r="S501" s="320"/>
      <c r="T501" s="320"/>
      <c r="U501" s="321"/>
      <c r="V501" s="329">
        <f t="shared" si="164"/>
        <v>0</v>
      </c>
      <c r="W501" s="323">
        <f t="shared" si="165"/>
        <v>0</v>
      </c>
      <c r="X501" s="323">
        <f t="shared" si="166"/>
        <v>0</v>
      </c>
      <c r="Y501" s="324">
        <f t="shared" si="167"/>
        <v>0</v>
      </c>
      <c r="Z501" s="1324"/>
      <c r="AA501" s="1309"/>
      <c r="AB501" s="1309"/>
      <c r="AC501" s="1309"/>
      <c r="AD501" s="1309"/>
      <c r="AE501" s="1309"/>
      <c r="AF501" s="1309"/>
      <c r="AG501" s="1309"/>
      <c r="AH501" s="1312"/>
      <c r="AI501" s="1315"/>
      <c r="AJ501" s="1312"/>
    </row>
    <row r="502" spans="1:36" ht="18.75" x14ac:dyDescent="0.25">
      <c r="A502" s="1327"/>
      <c r="B502" s="1330"/>
      <c r="C502" s="1333"/>
      <c r="D502" s="1336"/>
      <c r="E502" s="491"/>
      <c r="F502" s="491"/>
      <c r="G502" s="491"/>
      <c r="H502" s="491"/>
      <c r="I502" s="491"/>
      <c r="J502" s="491"/>
      <c r="K502" s="491"/>
      <c r="L502" s="326"/>
      <c r="M502" s="326"/>
      <c r="N502" s="326"/>
      <c r="O502" s="326"/>
      <c r="P502" s="326"/>
      <c r="Q502" s="326"/>
      <c r="R502" s="327"/>
      <c r="S502" s="327"/>
      <c r="T502" s="327"/>
      <c r="U502" s="328"/>
      <c r="V502" s="329">
        <f t="shared" si="164"/>
        <v>0</v>
      </c>
      <c r="W502" s="323">
        <f t="shared" si="165"/>
        <v>0</v>
      </c>
      <c r="X502" s="323">
        <f t="shared" si="166"/>
        <v>0</v>
      </c>
      <c r="Y502" s="324">
        <f t="shared" si="167"/>
        <v>0</v>
      </c>
      <c r="Z502" s="1324"/>
      <c r="AA502" s="1309"/>
      <c r="AB502" s="1309"/>
      <c r="AC502" s="1309"/>
      <c r="AD502" s="1309"/>
      <c r="AE502" s="1309"/>
      <c r="AF502" s="1309"/>
      <c r="AG502" s="1309"/>
      <c r="AH502" s="1312"/>
      <c r="AI502" s="1315"/>
      <c r="AJ502" s="1312"/>
    </row>
    <row r="503" spans="1:36" ht="18.75" x14ac:dyDescent="0.25">
      <c r="A503" s="1327"/>
      <c r="B503" s="1330"/>
      <c r="C503" s="1333"/>
      <c r="D503" s="1336"/>
      <c r="E503" s="490" t="s">
        <v>1070</v>
      </c>
      <c r="F503" s="490">
        <v>0</v>
      </c>
      <c r="G503" s="490">
        <v>0</v>
      </c>
      <c r="H503" s="490">
        <v>0</v>
      </c>
      <c r="I503" s="490">
        <v>0</v>
      </c>
      <c r="J503" s="490">
        <v>0</v>
      </c>
      <c r="K503" s="490">
        <v>0</v>
      </c>
      <c r="L503" s="330"/>
      <c r="M503" s="330"/>
      <c r="N503" s="330"/>
      <c r="O503" s="330"/>
      <c r="P503" s="330"/>
      <c r="Q503" s="330"/>
      <c r="R503" s="320"/>
      <c r="S503" s="320"/>
      <c r="T503" s="320"/>
      <c r="U503" s="321"/>
      <c r="V503" s="329">
        <f t="shared" si="164"/>
        <v>0</v>
      </c>
      <c r="W503" s="323">
        <f t="shared" si="165"/>
        <v>0</v>
      </c>
      <c r="X503" s="323">
        <f t="shared" si="166"/>
        <v>0</v>
      </c>
      <c r="Y503" s="324">
        <f t="shared" si="167"/>
        <v>0</v>
      </c>
      <c r="Z503" s="1324"/>
      <c r="AA503" s="1309"/>
      <c r="AB503" s="1309"/>
      <c r="AC503" s="1309"/>
      <c r="AD503" s="1309"/>
      <c r="AE503" s="1309"/>
      <c r="AF503" s="1309"/>
      <c r="AG503" s="1309"/>
      <c r="AH503" s="1312"/>
      <c r="AI503" s="1315"/>
      <c r="AJ503" s="1312"/>
    </row>
    <row r="504" spans="1:36" ht="18.75" x14ac:dyDescent="0.25">
      <c r="A504" s="1327"/>
      <c r="B504" s="1330"/>
      <c r="C504" s="1333"/>
      <c r="D504" s="1336"/>
      <c r="E504" s="326"/>
      <c r="F504" s="326"/>
      <c r="G504" s="326"/>
      <c r="H504" s="326"/>
      <c r="I504" s="326"/>
      <c r="J504" s="326"/>
      <c r="K504" s="326"/>
      <c r="L504" s="326"/>
      <c r="M504" s="326"/>
      <c r="N504" s="326"/>
      <c r="O504" s="326"/>
      <c r="P504" s="326"/>
      <c r="Q504" s="326"/>
      <c r="R504" s="327"/>
      <c r="S504" s="327"/>
      <c r="T504" s="327"/>
      <c r="U504" s="328"/>
      <c r="V504" s="329">
        <f t="shared" si="164"/>
        <v>0</v>
      </c>
      <c r="W504" s="323">
        <f t="shared" si="165"/>
        <v>0</v>
      </c>
      <c r="X504" s="323">
        <f t="shared" si="166"/>
        <v>0</v>
      </c>
      <c r="Y504" s="324">
        <f t="shared" si="167"/>
        <v>0</v>
      </c>
      <c r="Z504" s="1324"/>
      <c r="AA504" s="1309"/>
      <c r="AB504" s="1309"/>
      <c r="AC504" s="1309"/>
      <c r="AD504" s="1309"/>
      <c r="AE504" s="1309"/>
      <c r="AF504" s="1309"/>
      <c r="AG504" s="1309"/>
      <c r="AH504" s="1312"/>
      <c r="AI504" s="1315"/>
      <c r="AJ504" s="1312"/>
    </row>
    <row r="505" spans="1:36" ht="18.75" x14ac:dyDescent="0.25">
      <c r="A505" s="1327"/>
      <c r="B505" s="1330"/>
      <c r="C505" s="1333"/>
      <c r="D505" s="1336"/>
      <c r="E505" s="330" t="s">
        <v>1236</v>
      </c>
      <c r="F505" s="330">
        <v>0</v>
      </c>
      <c r="G505" s="330">
        <v>0</v>
      </c>
      <c r="H505" s="330">
        <v>0</v>
      </c>
      <c r="I505" s="330">
        <v>0</v>
      </c>
      <c r="J505" s="330">
        <v>0</v>
      </c>
      <c r="K505" s="330">
        <v>0</v>
      </c>
      <c r="L505" s="330">
        <v>28.9</v>
      </c>
      <c r="M505" s="330">
        <v>35.5</v>
      </c>
      <c r="N505" s="330">
        <v>19.5</v>
      </c>
      <c r="O505" s="330">
        <v>0.5</v>
      </c>
      <c r="P505" s="330">
        <v>20</v>
      </c>
      <c r="Q505" s="330">
        <v>0.8</v>
      </c>
      <c r="R505" s="320">
        <v>0</v>
      </c>
      <c r="S505" s="320">
        <v>0</v>
      </c>
      <c r="T505" s="320">
        <v>232</v>
      </c>
      <c r="U505" s="321">
        <v>232</v>
      </c>
      <c r="V505" s="329">
        <f t="shared" si="164"/>
        <v>0</v>
      </c>
      <c r="W505" s="323">
        <f t="shared" si="165"/>
        <v>0</v>
      </c>
      <c r="X505" s="323">
        <f t="shared" si="166"/>
        <v>27.966666666666669</v>
      </c>
      <c r="Y505" s="324">
        <f t="shared" si="167"/>
        <v>7.1000000000000005</v>
      </c>
      <c r="Z505" s="1324"/>
      <c r="AA505" s="1309"/>
      <c r="AB505" s="1309"/>
      <c r="AC505" s="1309"/>
      <c r="AD505" s="1309"/>
      <c r="AE505" s="1309"/>
      <c r="AF505" s="1309"/>
      <c r="AG505" s="1309"/>
      <c r="AH505" s="1312"/>
      <c r="AI505" s="1315"/>
      <c r="AJ505" s="1312"/>
    </row>
    <row r="506" spans="1:36" ht="18.75" x14ac:dyDescent="0.25">
      <c r="A506" s="1327"/>
      <c r="B506" s="1330"/>
      <c r="C506" s="1333"/>
      <c r="D506" s="1336"/>
      <c r="E506" s="326"/>
      <c r="F506" s="326"/>
      <c r="G506" s="326"/>
      <c r="H506" s="326"/>
      <c r="I506" s="326"/>
      <c r="J506" s="326"/>
      <c r="K506" s="326"/>
      <c r="L506" s="326"/>
      <c r="M506" s="326"/>
      <c r="N506" s="326"/>
      <c r="O506" s="326"/>
      <c r="P506" s="326"/>
      <c r="Q506" s="326"/>
      <c r="R506" s="327"/>
      <c r="S506" s="327"/>
      <c r="T506" s="327"/>
      <c r="U506" s="328"/>
      <c r="V506" s="329">
        <f t="shared" si="164"/>
        <v>0</v>
      </c>
      <c r="W506" s="323">
        <f t="shared" si="165"/>
        <v>0</v>
      </c>
      <c r="X506" s="323">
        <f t="shared" si="166"/>
        <v>0</v>
      </c>
      <c r="Y506" s="324">
        <f t="shared" si="167"/>
        <v>0</v>
      </c>
      <c r="Z506" s="1324"/>
      <c r="AA506" s="1309"/>
      <c r="AB506" s="1309"/>
      <c r="AC506" s="1309"/>
      <c r="AD506" s="1309"/>
      <c r="AE506" s="1309"/>
      <c r="AF506" s="1309"/>
      <c r="AG506" s="1309"/>
      <c r="AH506" s="1312"/>
      <c r="AI506" s="1315"/>
      <c r="AJ506" s="1312"/>
    </row>
    <row r="507" spans="1:36" ht="18.75" x14ac:dyDescent="0.25">
      <c r="A507" s="1327"/>
      <c r="B507" s="1330"/>
      <c r="C507" s="1333"/>
      <c r="D507" s="1336"/>
      <c r="E507" s="330"/>
      <c r="F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  <c r="R507" s="320"/>
      <c r="S507" s="320"/>
      <c r="T507" s="320"/>
      <c r="U507" s="321"/>
      <c r="V507" s="329">
        <f t="shared" si="164"/>
        <v>0</v>
      </c>
      <c r="W507" s="323">
        <f t="shared" si="165"/>
        <v>0</v>
      </c>
      <c r="X507" s="323">
        <f t="shared" si="166"/>
        <v>0</v>
      </c>
      <c r="Y507" s="324">
        <f t="shared" si="167"/>
        <v>0</v>
      </c>
      <c r="Z507" s="1324"/>
      <c r="AA507" s="1309"/>
      <c r="AB507" s="1309"/>
      <c r="AC507" s="1309"/>
      <c r="AD507" s="1309"/>
      <c r="AE507" s="1309"/>
      <c r="AF507" s="1309"/>
      <c r="AG507" s="1309"/>
      <c r="AH507" s="1312"/>
      <c r="AI507" s="1315"/>
      <c r="AJ507" s="1312"/>
    </row>
    <row r="508" spans="1:36" ht="18.75" x14ac:dyDescent="0.25">
      <c r="A508" s="1327"/>
      <c r="B508" s="1330"/>
      <c r="C508" s="1333"/>
      <c r="D508" s="1336"/>
      <c r="E508" s="326"/>
      <c r="F508" s="326"/>
      <c r="G508" s="326"/>
      <c r="H508" s="326"/>
      <c r="I508" s="326"/>
      <c r="J508" s="326"/>
      <c r="K508" s="326"/>
      <c r="L508" s="326"/>
      <c r="M508" s="326"/>
      <c r="N508" s="326"/>
      <c r="O508" s="326"/>
      <c r="P508" s="326"/>
      <c r="Q508" s="326"/>
      <c r="R508" s="327"/>
      <c r="S508" s="327"/>
      <c r="T508" s="327"/>
      <c r="U508" s="328"/>
      <c r="V508" s="329">
        <f t="shared" si="164"/>
        <v>0</v>
      </c>
      <c r="W508" s="323">
        <f t="shared" si="165"/>
        <v>0</v>
      </c>
      <c r="X508" s="323">
        <f t="shared" si="166"/>
        <v>0</v>
      </c>
      <c r="Y508" s="324">
        <f t="shared" si="167"/>
        <v>0</v>
      </c>
      <c r="Z508" s="1324"/>
      <c r="AA508" s="1309"/>
      <c r="AB508" s="1309"/>
      <c r="AC508" s="1309"/>
      <c r="AD508" s="1309"/>
      <c r="AE508" s="1309"/>
      <c r="AF508" s="1309"/>
      <c r="AG508" s="1309"/>
      <c r="AH508" s="1312"/>
      <c r="AI508" s="1315"/>
      <c r="AJ508" s="1312"/>
    </row>
    <row r="509" spans="1:36" ht="19.5" thickBot="1" x14ac:dyDescent="0.3">
      <c r="A509" s="1328"/>
      <c r="B509" s="1331"/>
      <c r="C509" s="1334"/>
      <c r="D509" s="1337"/>
      <c r="E509" s="333"/>
      <c r="F509" s="333"/>
      <c r="G509" s="333"/>
      <c r="H509" s="333"/>
      <c r="I509" s="333"/>
      <c r="J509" s="333"/>
      <c r="K509" s="333"/>
      <c r="L509" s="333"/>
      <c r="M509" s="333"/>
      <c r="N509" s="333"/>
      <c r="O509" s="333"/>
      <c r="P509" s="333"/>
      <c r="Q509" s="333"/>
      <c r="R509" s="334"/>
      <c r="S509" s="334"/>
      <c r="T509" s="334"/>
      <c r="U509" s="335"/>
      <c r="V509" s="336">
        <f t="shared" si="164"/>
        <v>0</v>
      </c>
      <c r="W509" s="337">
        <f t="shared" si="165"/>
        <v>0</v>
      </c>
      <c r="X509" s="337">
        <f t="shared" si="166"/>
        <v>0</v>
      </c>
      <c r="Y509" s="338">
        <f t="shared" si="167"/>
        <v>0</v>
      </c>
      <c r="Z509" s="1325"/>
      <c r="AA509" s="1310"/>
      <c r="AB509" s="1310"/>
      <c r="AC509" s="1310"/>
      <c r="AD509" s="1310"/>
      <c r="AE509" s="1310"/>
      <c r="AF509" s="1310"/>
      <c r="AG509" s="1310"/>
      <c r="AH509" s="1313"/>
      <c r="AI509" s="1316"/>
      <c r="AJ509" s="1313"/>
    </row>
    <row r="510" spans="1:36" ht="18.75" x14ac:dyDescent="0.25">
      <c r="A510" s="1326">
        <v>25</v>
      </c>
      <c r="B510" s="1329" t="s">
        <v>535</v>
      </c>
      <c r="C510" s="1332" t="s">
        <v>87</v>
      </c>
      <c r="D510" s="1335">
        <f>160*0.9</f>
        <v>144</v>
      </c>
      <c r="E510" s="339"/>
      <c r="F510" s="296"/>
      <c r="G510" s="296"/>
      <c r="H510" s="296"/>
      <c r="I510" s="296"/>
      <c r="J510" s="296"/>
      <c r="K510" s="296"/>
      <c r="L510" s="296"/>
      <c r="M510" s="296"/>
      <c r="N510" s="296"/>
      <c r="O510" s="296"/>
      <c r="P510" s="296"/>
      <c r="Q510" s="296"/>
      <c r="R510" s="314"/>
      <c r="S510" s="314"/>
      <c r="T510" s="314"/>
      <c r="U510" s="315"/>
      <c r="V510" s="316">
        <f t="shared" si="164"/>
        <v>0</v>
      </c>
      <c r="W510" s="340">
        <f t="shared" si="165"/>
        <v>0</v>
      </c>
      <c r="X510" s="340">
        <f t="shared" si="166"/>
        <v>0</v>
      </c>
      <c r="Y510" s="341">
        <f t="shared" si="167"/>
        <v>0</v>
      </c>
      <c r="Z510" s="1323">
        <f t="shared" ref="Z510" si="168">SUM(V510:V529)</f>
        <v>0</v>
      </c>
      <c r="AA510" s="1308">
        <f t="shared" ref="AA510" si="169">SUM(W510:W529)</f>
        <v>0</v>
      </c>
      <c r="AB510" s="1308">
        <f t="shared" ref="AB510" si="170">SUM(X510:X529)</f>
        <v>0</v>
      </c>
      <c r="AC510" s="1308">
        <f t="shared" ref="AC510" si="171">SUM(Y510:Y529)</f>
        <v>0</v>
      </c>
      <c r="AD510" s="1308">
        <f t="shared" ref="AD510" si="172">Z510*0.38*0.9*SQRT(3)</f>
        <v>0</v>
      </c>
      <c r="AE510" s="1308">
        <f t="shared" ref="AE510" si="173">AA510*0.38*0.9*SQRT(3)</f>
        <v>0</v>
      </c>
      <c r="AF510" s="1308">
        <f t="shared" ref="AF510" si="174">AB510*0.38*0.9*SQRT(3)</f>
        <v>0</v>
      </c>
      <c r="AG510" s="1308">
        <f t="shared" ref="AG510" si="175">AC510*0.38*0.9*SQRT(3)</f>
        <v>0</v>
      </c>
      <c r="AH510" s="1311">
        <f>MAX(Z510:AC529)</f>
        <v>0</v>
      </c>
      <c r="AI510" s="1314">
        <f t="shared" ref="AI510" si="176">AH510*0.38*0.9*SQRT(3)</f>
        <v>0</v>
      </c>
      <c r="AJ510" s="1311">
        <f t="shared" ref="AJ510" si="177">D510-AI510</f>
        <v>144</v>
      </c>
    </row>
    <row r="511" spans="1:36" ht="18.75" x14ac:dyDescent="0.25">
      <c r="A511" s="1327"/>
      <c r="B511" s="1330"/>
      <c r="C511" s="1333"/>
      <c r="D511" s="1336"/>
      <c r="E511" s="470" t="s">
        <v>1066</v>
      </c>
      <c r="F511" s="470">
        <v>0</v>
      </c>
      <c r="G511" s="470">
        <v>0</v>
      </c>
      <c r="H511" s="470">
        <v>0</v>
      </c>
      <c r="I511" s="470">
        <v>0</v>
      </c>
      <c r="J511" s="470">
        <v>0</v>
      </c>
      <c r="K511" s="470">
        <v>0</v>
      </c>
      <c r="L511" s="273">
        <v>0</v>
      </c>
      <c r="M511" s="273">
        <v>0</v>
      </c>
      <c r="N511" s="273">
        <v>0</v>
      </c>
      <c r="O511" s="273">
        <v>0</v>
      </c>
      <c r="P511" s="273">
        <v>0</v>
      </c>
      <c r="Q511" s="273">
        <v>0</v>
      </c>
      <c r="R511" s="320">
        <v>232</v>
      </c>
      <c r="S511" s="320">
        <v>232</v>
      </c>
      <c r="T511" s="320">
        <v>0</v>
      </c>
      <c r="U511" s="321">
        <v>0</v>
      </c>
      <c r="V511" s="329">
        <f t="shared" si="164"/>
        <v>0</v>
      </c>
      <c r="W511" s="323">
        <f t="shared" si="165"/>
        <v>0</v>
      </c>
      <c r="X511" s="323">
        <f t="shared" si="166"/>
        <v>0</v>
      </c>
      <c r="Y511" s="324">
        <f t="shared" si="167"/>
        <v>0</v>
      </c>
      <c r="Z511" s="1324"/>
      <c r="AA511" s="1309"/>
      <c r="AB511" s="1309"/>
      <c r="AC511" s="1309"/>
      <c r="AD511" s="1309"/>
      <c r="AE511" s="1309"/>
      <c r="AF511" s="1309"/>
      <c r="AG511" s="1309"/>
      <c r="AH511" s="1312"/>
      <c r="AI511" s="1315"/>
      <c r="AJ511" s="1312"/>
    </row>
    <row r="512" spans="1:36" ht="18.75" x14ac:dyDescent="0.25">
      <c r="A512" s="1327"/>
      <c r="B512" s="1330"/>
      <c r="C512" s="1333"/>
      <c r="D512" s="1336"/>
      <c r="E512" s="491"/>
      <c r="F512" s="491"/>
      <c r="G512" s="491"/>
      <c r="H512" s="491"/>
      <c r="I512" s="491"/>
      <c r="J512" s="491"/>
      <c r="K512" s="491"/>
      <c r="L512" s="326"/>
      <c r="M512" s="326"/>
      <c r="N512" s="326"/>
      <c r="O512" s="326"/>
      <c r="P512" s="326"/>
      <c r="Q512" s="326"/>
      <c r="R512" s="327"/>
      <c r="S512" s="327"/>
      <c r="T512" s="327"/>
      <c r="U512" s="328"/>
      <c r="V512" s="329">
        <f t="shared" si="164"/>
        <v>0</v>
      </c>
      <c r="W512" s="323">
        <f t="shared" si="165"/>
        <v>0</v>
      </c>
      <c r="X512" s="323">
        <f t="shared" si="166"/>
        <v>0</v>
      </c>
      <c r="Y512" s="324">
        <f t="shared" si="167"/>
        <v>0</v>
      </c>
      <c r="Z512" s="1324"/>
      <c r="AA512" s="1309"/>
      <c r="AB512" s="1309"/>
      <c r="AC512" s="1309"/>
      <c r="AD512" s="1309"/>
      <c r="AE512" s="1309"/>
      <c r="AF512" s="1309"/>
      <c r="AG512" s="1309"/>
      <c r="AH512" s="1312"/>
      <c r="AI512" s="1315"/>
      <c r="AJ512" s="1312"/>
    </row>
    <row r="513" spans="1:36" ht="18.75" x14ac:dyDescent="0.25">
      <c r="A513" s="1327"/>
      <c r="B513" s="1330"/>
      <c r="C513" s="1333"/>
      <c r="D513" s="1336"/>
      <c r="E513" s="470" t="s">
        <v>381</v>
      </c>
      <c r="F513" s="470">
        <v>0</v>
      </c>
      <c r="G513" s="470">
        <v>0</v>
      </c>
      <c r="H513" s="470">
        <v>0</v>
      </c>
      <c r="I513" s="490">
        <v>0</v>
      </c>
      <c r="J513" s="490">
        <v>0</v>
      </c>
      <c r="K513" s="490">
        <v>0</v>
      </c>
      <c r="L513" s="330">
        <v>0</v>
      </c>
      <c r="M513" s="330">
        <v>0</v>
      </c>
      <c r="N513" s="330">
        <v>0</v>
      </c>
      <c r="O513" s="330">
        <v>0</v>
      </c>
      <c r="P513" s="330">
        <v>0</v>
      </c>
      <c r="Q513" s="330">
        <v>0</v>
      </c>
      <c r="R513" s="320">
        <v>232</v>
      </c>
      <c r="S513" s="320">
        <v>232</v>
      </c>
      <c r="T513" s="320">
        <v>0</v>
      </c>
      <c r="U513" s="321">
        <v>0</v>
      </c>
      <c r="V513" s="329">
        <f t="shared" si="164"/>
        <v>0</v>
      </c>
      <c r="W513" s="323">
        <f t="shared" si="165"/>
        <v>0</v>
      </c>
      <c r="X513" s="323">
        <f t="shared" si="166"/>
        <v>0</v>
      </c>
      <c r="Y513" s="324">
        <f t="shared" si="167"/>
        <v>0</v>
      </c>
      <c r="Z513" s="1324"/>
      <c r="AA513" s="1309"/>
      <c r="AB513" s="1309"/>
      <c r="AC513" s="1309"/>
      <c r="AD513" s="1309"/>
      <c r="AE513" s="1309"/>
      <c r="AF513" s="1309"/>
      <c r="AG513" s="1309"/>
      <c r="AH513" s="1312"/>
      <c r="AI513" s="1315"/>
      <c r="AJ513" s="1312"/>
    </row>
    <row r="514" spans="1:36" ht="18.75" x14ac:dyDescent="0.25">
      <c r="A514" s="1327"/>
      <c r="B514" s="1330"/>
      <c r="C514" s="1333"/>
      <c r="D514" s="1336"/>
      <c r="E514" s="326"/>
      <c r="F514" s="326"/>
      <c r="G514" s="326"/>
      <c r="H514" s="326"/>
      <c r="I514" s="326"/>
      <c r="J514" s="326"/>
      <c r="K514" s="326"/>
      <c r="L514" s="326"/>
      <c r="M514" s="326"/>
      <c r="N514" s="326"/>
      <c r="O514" s="326"/>
      <c r="P514" s="326"/>
      <c r="Q514" s="326"/>
      <c r="R514" s="327"/>
      <c r="S514" s="327"/>
      <c r="T514" s="327"/>
      <c r="U514" s="328"/>
      <c r="V514" s="329">
        <f t="shared" si="164"/>
        <v>0</v>
      </c>
      <c r="W514" s="323">
        <f t="shared" si="165"/>
        <v>0</v>
      </c>
      <c r="X514" s="323">
        <f t="shared" si="166"/>
        <v>0</v>
      </c>
      <c r="Y514" s="324">
        <f t="shared" si="167"/>
        <v>0</v>
      </c>
      <c r="Z514" s="1324"/>
      <c r="AA514" s="1309"/>
      <c r="AB514" s="1309"/>
      <c r="AC514" s="1309"/>
      <c r="AD514" s="1309"/>
      <c r="AE514" s="1309"/>
      <c r="AF514" s="1309"/>
      <c r="AG514" s="1309"/>
      <c r="AH514" s="1312"/>
      <c r="AI514" s="1315"/>
      <c r="AJ514" s="1312"/>
    </row>
    <row r="515" spans="1:36" ht="18.75" x14ac:dyDescent="0.25">
      <c r="A515" s="1327"/>
      <c r="B515" s="1330"/>
      <c r="C515" s="1333"/>
      <c r="D515" s="1336"/>
      <c r="E515" s="330"/>
      <c r="F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  <c r="R515" s="320"/>
      <c r="S515" s="320"/>
      <c r="T515" s="320"/>
      <c r="U515" s="321"/>
      <c r="V515" s="329">
        <f t="shared" ref="V515:V529" si="178">IF(AND(F515=0,G515=0,H515=0),0,IF(AND(F515=0,G515=0),H515,IF(AND(F515=0,H515=0),G515,IF(AND(G515=0,H515=0),F515,IF(F515=0,(G515+H515)/2,IF(G515=0,(F515+H515)/2,IF(H515=0,(F515+G515)/2,(F515+G515+H515)/3)))))))</f>
        <v>0</v>
      </c>
      <c r="W515" s="323">
        <f t="shared" ref="W515:W529" si="179">IF(AND(I515=0,J515=0,K515=0),0,IF(AND(I515=0,J515=0),K515,IF(AND(I515=0,K515=0),J515,IF(AND(J515=0,K515=0),I515,IF(I515=0,(J515+K515)/2,IF(J515=0,(I515+K515)/2,IF(K515=0,(I515+J515)/2,(I515+J515+K515)/3)))))))</f>
        <v>0</v>
      </c>
      <c r="X515" s="323">
        <f t="shared" ref="X515:X529" si="180">IF(AND(L515=0,M515=0,N515=0),0,IF(AND(L515=0,M515=0),N515,IF(AND(L515=0,N515=0),M515,IF(AND(M515=0,N515=0),L515,IF(L515=0,(M515+N515)/2,IF(M515=0,(L515+N515)/2,IF(N515=0,(L515+M515)/2,(L515+M515+N515)/3)))))))</f>
        <v>0</v>
      </c>
      <c r="Y515" s="324">
        <f t="shared" ref="Y515:Y529" si="181">IF(AND(O515=0,P515=0,Q515=0),0,IF(AND(O515=0,P515=0),Q515,IF(AND(O515=0,Q515=0),P515,IF(AND(P515=0,Q515=0),O515,IF(O515=0,(P515+Q515)/2,IF(P515=0,(O515+Q515)/2,IF(Q515=0,(O515+P515)/2,(O515+P515+Q515)/3)))))))</f>
        <v>0</v>
      </c>
      <c r="Z515" s="1324"/>
      <c r="AA515" s="1309"/>
      <c r="AB515" s="1309"/>
      <c r="AC515" s="1309"/>
      <c r="AD515" s="1309"/>
      <c r="AE515" s="1309"/>
      <c r="AF515" s="1309"/>
      <c r="AG515" s="1309"/>
      <c r="AH515" s="1312"/>
      <c r="AI515" s="1315"/>
      <c r="AJ515" s="1312"/>
    </row>
    <row r="516" spans="1:36" ht="18.75" x14ac:dyDescent="0.25">
      <c r="A516" s="1327"/>
      <c r="B516" s="1330"/>
      <c r="C516" s="1333"/>
      <c r="D516" s="1336"/>
      <c r="E516" s="326"/>
      <c r="F516" s="326"/>
      <c r="G516" s="326"/>
      <c r="H516" s="326"/>
      <c r="I516" s="326"/>
      <c r="J516" s="326"/>
      <c r="K516" s="326"/>
      <c r="L516" s="326"/>
      <c r="M516" s="326"/>
      <c r="N516" s="326"/>
      <c r="O516" s="326"/>
      <c r="P516" s="326"/>
      <c r="Q516" s="326"/>
      <c r="R516" s="327"/>
      <c r="S516" s="327"/>
      <c r="T516" s="327"/>
      <c r="U516" s="328"/>
      <c r="V516" s="329">
        <f t="shared" si="178"/>
        <v>0</v>
      </c>
      <c r="W516" s="323">
        <f t="shared" si="179"/>
        <v>0</v>
      </c>
      <c r="X516" s="323">
        <f t="shared" si="180"/>
        <v>0</v>
      </c>
      <c r="Y516" s="324">
        <f t="shared" si="181"/>
        <v>0</v>
      </c>
      <c r="Z516" s="1324"/>
      <c r="AA516" s="1309"/>
      <c r="AB516" s="1309"/>
      <c r="AC516" s="1309"/>
      <c r="AD516" s="1309"/>
      <c r="AE516" s="1309"/>
      <c r="AF516" s="1309"/>
      <c r="AG516" s="1309"/>
      <c r="AH516" s="1312"/>
      <c r="AI516" s="1315"/>
      <c r="AJ516" s="1312"/>
    </row>
    <row r="517" spans="1:36" ht="18.75" x14ac:dyDescent="0.25">
      <c r="A517" s="1327"/>
      <c r="B517" s="1330"/>
      <c r="C517" s="1333"/>
      <c r="D517" s="1336"/>
      <c r="E517" s="330"/>
      <c r="F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  <c r="R517" s="320"/>
      <c r="S517" s="320"/>
      <c r="T517" s="320"/>
      <c r="U517" s="321"/>
      <c r="V517" s="329">
        <f t="shared" si="178"/>
        <v>0</v>
      </c>
      <c r="W517" s="323">
        <f t="shared" si="179"/>
        <v>0</v>
      </c>
      <c r="X517" s="323">
        <f t="shared" si="180"/>
        <v>0</v>
      </c>
      <c r="Y517" s="324">
        <f t="shared" si="181"/>
        <v>0</v>
      </c>
      <c r="Z517" s="1324"/>
      <c r="AA517" s="1309"/>
      <c r="AB517" s="1309"/>
      <c r="AC517" s="1309"/>
      <c r="AD517" s="1309"/>
      <c r="AE517" s="1309"/>
      <c r="AF517" s="1309"/>
      <c r="AG517" s="1309"/>
      <c r="AH517" s="1312"/>
      <c r="AI517" s="1315"/>
      <c r="AJ517" s="1312"/>
    </row>
    <row r="518" spans="1:36" ht="18.75" x14ac:dyDescent="0.25">
      <c r="A518" s="1327"/>
      <c r="B518" s="1330"/>
      <c r="C518" s="1333"/>
      <c r="D518" s="1336"/>
      <c r="E518" s="326"/>
      <c r="F518" s="326"/>
      <c r="G518" s="326"/>
      <c r="H518" s="326"/>
      <c r="I518" s="326"/>
      <c r="J518" s="326"/>
      <c r="K518" s="326"/>
      <c r="L518" s="326"/>
      <c r="M518" s="326"/>
      <c r="N518" s="326"/>
      <c r="O518" s="326"/>
      <c r="P518" s="326"/>
      <c r="Q518" s="326"/>
      <c r="R518" s="327"/>
      <c r="S518" s="327"/>
      <c r="T518" s="327"/>
      <c r="U518" s="328"/>
      <c r="V518" s="329">
        <f t="shared" si="178"/>
        <v>0</v>
      </c>
      <c r="W518" s="323">
        <f t="shared" si="179"/>
        <v>0</v>
      </c>
      <c r="X518" s="323">
        <f t="shared" si="180"/>
        <v>0</v>
      </c>
      <c r="Y518" s="324">
        <f t="shared" si="181"/>
        <v>0</v>
      </c>
      <c r="Z518" s="1324"/>
      <c r="AA518" s="1309"/>
      <c r="AB518" s="1309"/>
      <c r="AC518" s="1309"/>
      <c r="AD518" s="1309"/>
      <c r="AE518" s="1309"/>
      <c r="AF518" s="1309"/>
      <c r="AG518" s="1309"/>
      <c r="AH518" s="1312"/>
      <c r="AI518" s="1315"/>
      <c r="AJ518" s="1312"/>
    </row>
    <row r="519" spans="1:36" ht="18.75" x14ac:dyDescent="0.25">
      <c r="A519" s="1327"/>
      <c r="B519" s="1330"/>
      <c r="C519" s="1333"/>
      <c r="D519" s="1336"/>
      <c r="E519" s="330"/>
      <c r="F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  <c r="R519" s="320"/>
      <c r="S519" s="320"/>
      <c r="T519" s="320"/>
      <c r="U519" s="321"/>
      <c r="V519" s="329">
        <f t="shared" si="178"/>
        <v>0</v>
      </c>
      <c r="W519" s="323">
        <f t="shared" si="179"/>
        <v>0</v>
      </c>
      <c r="X519" s="323">
        <f t="shared" si="180"/>
        <v>0</v>
      </c>
      <c r="Y519" s="324">
        <f t="shared" si="181"/>
        <v>0</v>
      </c>
      <c r="Z519" s="1324"/>
      <c r="AA519" s="1309"/>
      <c r="AB519" s="1309"/>
      <c r="AC519" s="1309"/>
      <c r="AD519" s="1309"/>
      <c r="AE519" s="1309"/>
      <c r="AF519" s="1309"/>
      <c r="AG519" s="1309"/>
      <c r="AH519" s="1312"/>
      <c r="AI519" s="1315"/>
      <c r="AJ519" s="1312"/>
    </row>
    <row r="520" spans="1:36" ht="18.75" x14ac:dyDescent="0.25">
      <c r="A520" s="1327"/>
      <c r="B520" s="1330"/>
      <c r="C520" s="1333"/>
      <c r="D520" s="1336"/>
      <c r="E520" s="326"/>
      <c r="F520" s="326"/>
      <c r="G520" s="326"/>
      <c r="H520" s="326"/>
      <c r="I520" s="326"/>
      <c r="J520" s="326"/>
      <c r="K520" s="326"/>
      <c r="L520" s="326"/>
      <c r="M520" s="326"/>
      <c r="N520" s="326"/>
      <c r="O520" s="326"/>
      <c r="P520" s="326"/>
      <c r="Q520" s="326"/>
      <c r="R520" s="327"/>
      <c r="S520" s="327"/>
      <c r="T520" s="327"/>
      <c r="U520" s="328"/>
      <c r="V520" s="329">
        <f t="shared" si="178"/>
        <v>0</v>
      </c>
      <c r="W520" s="323">
        <f t="shared" si="179"/>
        <v>0</v>
      </c>
      <c r="X520" s="323">
        <f t="shared" si="180"/>
        <v>0</v>
      </c>
      <c r="Y520" s="324">
        <f t="shared" si="181"/>
        <v>0</v>
      </c>
      <c r="Z520" s="1324"/>
      <c r="AA520" s="1309"/>
      <c r="AB520" s="1309"/>
      <c r="AC520" s="1309"/>
      <c r="AD520" s="1309"/>
      <c r="AE520" s="1309"/>
      <c r="AF520" s="1309"/>
      <c r="AG520" s="1309"/>
      <c r="AH520" s="1312"/>
      <c r="AI520" s="1315"/>
      <c r="AJ520" s="1312"/>
    </row>
    <row r="521" spans="1:36" ht="18.75" x14ac:dyDescent="0.25">
      <c r="A521" s="1327"/>
      <c r="B521" s="1330"/>
      <c r="C521" s="1333"/>
      <c r="D521" s="1336"/>
      <c r="E521" s="330"/>
      <c r="F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  <c r="R521" s="320"/>
      <c r="S521" s="320"/>
      <c r="T521" s="320"/>
      <c r="U521" s="321"/>
      <c r="V521" s="329">
        <f t="shared" si="178"/>
        <v>0</v>
      </c>
      <c r="W521" s="323">
        <f t="shared" si="179"/>
        <v>0</v>
      </c>
      <c r="X521" s="323">
        <f t="shared" si="180"/>
        <v>0</v>
      </c>
      <c r="Y521" s="324">
        <f t="shared" si="181"/>
        <v>0</v>
      </c>
      <c r="Z521" s="1324"/>
      <c r="AA521" s="1309"/>
      <c r="AB521" s="1309"/>
      <c r="AC521" s="1309"/>
      <c r="AD521" s="1309"/>
      <c r="AE521" s="1309"/>
      <c r="AF521" s="1309"/>
      <c r="AG521" s="1309"/>
      <c r="AH521" s="1312"/>
      <c r="AI521" s="1315"/>
      <c r="AJ521" s="1312"/>
    </row>
    <row r="522" spans="1:36" ht="18.75" x14ac:dyDescent="0.25">
      <c r="A522" s="1327"/>
      <c r="B522" s="1330"/>
      <c r="C522" s="1333"/>
      <c r="D522" s="1336"/>
      <c r="E522" s="326"/>
      <c r="F522" s="326"/>
      <c r="G522" s="326"/>
      <c r="H522" s="326"/>
      <c r="I522" s="326"/>
      <c r="J522" s="326"/>
      <c r="K522" s="326"/>
      <c r="L522" s="326"/>
      <c r="M522" s="326"/>
      <c r="N522" s="326"/>
      <c r="O522" s="326"/>
      <c r="P522" s="326"/>
      <c r="Q522" s="326"/>
      <c r="R522" s="327"/>
      <c r="S522" s="327"/>
      <c r="T522" s="327"/>
      <c r="U522" s="328"/>
      <c r="V522" s="329">
        <f t="shared" si="178"/>
        <v>0</v>
      </c>
      <c r="W522" s="323">
        <f t="shared" si="179"/>
        <v>0</v>
      </c>
      <c r="X522" s="323">
        <f t="shared" si="180"/>
        <v>0</v>
      </c>
      <c r="Y522" s="324">
        <f t="shared" si="181"/>
        <v>0</v>
      </c>
      <c r="Z522" s="1324"/>
      <c r="AA522" s="1309"/>
      <c r="AB522" s="1309"/>
      <c r="AC522" s="1309"/>
      <c r="AD522" s="1309"/>
      <c r="AE522" s="1309"/>
      <c r="AF522" s="1309"/>
      <c r="AG522" s="1309"/>
      <c r="AH522" s="1312"/>
      <c r="AI522" s="1315"/>
      <c r="AJ522" s="1312"/>
    </row>
    <row r="523" spans="1:36" ht="18.75" x14ac:dyDescent="0.25">
      <c r="A523" s="1327"/>
      <c r="B523" s="1330"/>
      <c r="C523" s="1333"/>
      <c r="D523" s="1336"/>
      <c r="E523" s="330"/>
      <c r="F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  <c r="R523" s="320"/>
      <c r="S523" s="320"/>
      <c r="T523" s="320"/>
      <c r="U523" s="321"/>
      <c r="V523" s="329">
        <f t="shared" si="178"/>
        <v>0</v>
      </c>
      <c r="W523" s="323">
        <f t="shared" si="179"/>
        <v>0</v>
      </c>
      <c r="X523" s="323">
        <f t="shared" si="180"/>
        <v>0</v>
      </c>
      <c r="Y523" s="324">
        <f t="shared" si="181"/>
        <v>0</v>
      </c>
      <c r="Z523" s="1324"/>
      <c r="AA523" s="1309"/>
      <c r="AB523" s="1309"/>
      <c r="AC523" s="1309"/>
      <c r="AD523" s="1309"/>
      <c r="AE523" s="1309"/>
      <c r="AF523" s="1309"/>
      <c r="AG523" s="1309"/>
      <c r="AH523" s="1312"/>
      <c r="AI523" s="1315"/>
      <c r="AJ523" s="1312"/>
    </row>
    <row r="524" spans="1:36" ht="18.75" x14ac:dyDescent="0.25">
      <c r="A524" s="1327"/>
      <c r="B524" s="1330"/>
      <c r="C524" s="1333"/>
      <c r="D524" s="1336"/>
      <c r="E524" s="326"/>
      <c r="F524" s="326"/>
      <c r="G524" s="326"/>
      <c r="H524" s="326"/>
      <c r="I524" s="326"/>
      <c r="J524" s="326"/>
      <c r="K524" s="326"/>
      <c r="L524" s="326"/>
      <c r="M524" s="326"/>
      <c r="N524" s="326"/>
      <c r="O524" s="326"/>
      <c r="P524" s="326"/>
      <c r="Q524" s="326"/>
      <c r="R524" s="327"/>
      <c r="S524" s="327"/>
      <c r="T524" s="327"/>
      <c r="U524" s="328"/>
      <c r="V524" s="329">
        <f t="shared" si="178"/>
        <v>0</v>
      </c>
      <c r="W524" s="323">
        <f t="shared" si="179"/>
        <v>0</v>
      </c>
      <c r="X524" s="323">
        <f t="shared" si="180"/>
        <v>0</v>
      </c>
      <c r="Y524" s="324">
        <f t="shared" si="181"/>
        <v>0</v>
      </c>
      <c r="Z524" s="1324"/>
      <c r="AA524" s="1309"/>
      <c r="AB524" s="1309"/>
      <c r="AC524" s="1309"/>
      <c r="AD524" s="1309"/>
      <c r="AE524" s="1309"/>
      <c r="AF524" s="1309"/>
      <c r="AG524" s="1309"/>
      <c r="AH524" s="1312"/>
      <c r="AI524" s="1315"/>
      <c r="AJ524" s="1312"/>
    </row>
    <row r="525" spans="1:36" ht="18.75" x14ac:dyDescent="0.25">
      <c r="A525" s="1327"/>
      <c r="B525" s="1330"/>
      <c r="C525" s="1333"/>
      <c r="D525" s="1336"/>
      <c r="E525" s="330"/>
      <c r="F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  <c r="R525" s="320"/>
      <c r="S525" s="320"/>
      <c r="T525" s="320"/>
      <c r="U525" s="321"/>
      <c r="V525" s="329">
        <f t="shared" si="178"/>
        <v>0</v>
      </c>
      <c r="W525" s="323">
        <f t="shared" si="179"/>
        <v>0</v>
      </c>
      <c r="X525" s="323">
        <f t="shared" si="180"/>
        <v>0</v>
      </c>
      <c r="Y525" s="324">
        <f t="shared" si="181"/>
        <v>0</v>
      </c>
      <c r="Z525" s="1324"/>
      <c r="AA525" s="1309"/>
      <c r="AB525" s="1309"/>
      <c r="AC525" s="1309"/>
      <c r="AD525" s="1309"/>
      <c r="AE525" s="1309"/>
      <c r="AF525" s="1309"/>
      <c r="AG525" s="1309"/>
      <c r="AH525" s="1312"/>
      <c r="AI525" s="1315"/>
      <c r="AJ525" s="1312"/>
    </row>
    <row r="526" spans="1:36" ht="18.75" x14ac:dyDescent="0.25">
      <c r="A526" s="1327"/>
      <c r="B526" s="1330"/>
      <c r="C526" s="1333"/>
      <c r="D526" s="1336"/>
      <c r="E526" s="326"/>
      <c r="F526" s="326"/>
      <c r="G526" s="326"/>
      <c r="H526" s="326"/>
      <c r="I526" s="326"/>
      <c r="J526" s="326"/>
      <c r="K526" s="326"/>
      <c r="L526" s="326"/>
      <c r="M526" s="326"/>
      <c r="N526" s="326"/>
      <c r="O526" s="326"/>
      <c r="P526" s="326"/>
      <c r="Q526" s="326"/>
      <c r="R526" s="327"/>
      <c r="S526" s="327"/>
      <c r="T526" s="327"/>
      <c r="U526" s="328"/>
      <c r="V526" s="329">
        <f t="shared" si="178"/>
        <v>0</v>
      </c>
      <c r="W526" s="323">
        <f t="shared" si="179"/>
        <v>0</v>
      </c>
      <c r="X526" s="323">
        <f t="shared" si="180"/>
        <v>0</v>
      </c>
      <c r="Y526" s="324">
        <f t="shared" si="181"/>
        <v>0</v>
      </c>
      <c r="Z526" s="1324"/>
      <c r="AA526" s="1309"/>
      <c r="AB526" s="1309"/>
      <c r="AC526" s="1309"/>
      <c r="AD526" s="1309"/>
      <c r="AE526" s="1309"/>
      <c r="AF526" s="1309"/>
      <c r="AG526" s="1309"/>
      <c r="AH526" s="1312"/>
      <c r="AI526" s="1315"/>
      <c r="AJ526" s="1312"/>
    </row>
    <row r="527" spans="1:36" ht="18.75" x14ac:dyDescent="0.25">
      <c r="A527" s="1327"/>
      <c r="B527" s="1330"/>
      <c r="C527" s="1333"/>
      <c r="D527" s="1336"/>
      <c r="E527" s="330"/>
      <c r="F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  <c r="R527" s="320"/>
      <c r="S527" s="320"/>
      <c r="T527" s="320"/>
      <c r="U527" s="321"/>
      <c r="V527" s="329">
        <f t="shared" si="178"/>
        <v>0</v>
      </c>
      <c r="W527" s="323">
        <f t="shared" si="179"/>
        <v>0</v>
      </c>
      <c r="X527" s="323">
        <f t="shared" si="180"/>
        <v>0</v>
      </c>
      <c r="Y527" s="324">
        <f t="shared" si="181"/>
        <v>0</v>
      </c>
      <c r="Z527" s="1324"/>
      <c r="AA527" s="1309"/>
      <c r="AB527" s="1309"/>
      <c r="AC527" s="1309"/>
      <c r="AD527" s="1309"/>
      <c r="AE527" s="1309"/>
      <c r="AF527" s="1309"/>
      <c r="AG527" s="1309"/>
      <c r="AH527" s="1312"/>
      <c r="AI527" s="1315"/>
      <c r="AJ527" s="1312"/>
    </row>
    <row r="528" spans="1:36" ht="18.75" x14ac:dyDescent="0.25">
      <c r="A528" s="1327"/>
      <c r="B528" s="1330"/>
      <c r="C528" s="1333"/>
      <c r="D528" s="1336"/>
      <c r="E528" s="326"/>
      <c r="F528" s="326"/>
      <c r="G528" s="326"/>
      <c r="H528" s="326"/>
      <c r="I528" s="326"/>
      <c r="J528" s="326"/>
      <c r="K528" s="326"/>
      <c r="L528" s="326"/>
      <c r="M528" s="326"/>
      <c r="N528" s="326"/>
      <c r="O528" s="326"/>
      <c r="P528" s="326"/>
      <c r="Q528" s="326"/>
      <c r="R528" s="327"/>
      <c r="S528" s="327"/>
      <c r="T528" s="327"/>
      <c r="U528" s="328"/>
      <c r="V528" s="329">
        <f t="shared" si="178"/>
        <v>0</v>
      </c>
      <c r="W528" s="323">
        <f t="shared" si="179"/>
        <v>0</v>
      </c>
      <c r="X528" s="323">
        <f t="shared" si="180"/>
        <v>0</v>
      </c>
      <c r="Y528" s="324">
        <f t="shared" si="181"/>
        <v>0</v>
      </c>
      <c r="Z528" s="1324"/>
      <c r="AA528" s="1309"/>
      <c r="AB528" s="1309"/>
      <c r="AC528" s="1309"/>
      <c r="AD528" s="1309"/>
      <c r="AE528" s="1309"/>
      <c r="AF528" s="1309"/>
      <c r="AG528" s="1309"/>
      <c r="AH528" s="1312"/>
      <c r="AI528" s="1315"/>
      <c r="AJ528" s="1312"/>
    </row>
    <row r="529" spans="1:36" ht="19.5" thickBot="1" x14ac:dyDescent="0.3">
      <c r="A529" s="1328"/>
      <c r="B529" s="1331"/>
      <c r="C529" s="1334"/>
      <c r="D529" s="1337"/>
      <c r="E529" s="333"/>
      <c r="F529" s="333"/>
      <c r="G529" s="333"/>
      <c r="H529" s="333"/>
      <c r="I529" s="333"/>
      <c r="J529" s="333"/>
      <c r="K529" s="333"/>
      <c r="L529" s="333"/>
      <c r="M529" s="333"/>
      <c r="N529" s="333"/>
      <c r="O529" s="333"/>
      <c r="P529" s="333"/>
      <c r="Q529" s="333"/>
      <c r="R529" s="334"/>
      <c r="S529" s="334"/>
      <c r="T529" s="334"/>
      <c r="U529" s="335"/>
      <c r="V529" s="336">
        <f t="shared" si="178"/>
        <v>0</v>
      </c>
      <c r="W529" s="337">
        <f t="shared" si="179"/>
        <v>0</v>
      </c>
      <c r="X529" s="337">
        <f t="shared" si="180"/>
        <v>0</v>
      </c>
      <c r="Y529" s="338">
        <f t="shared" si="181"/>
        <v>0</v>
      </c>
      <c r="Z529" s="1325"/>
      <c r="AA529" s="1310"/>
      <c r="AB529" s="1310"/>
      <c r="AC529" s="1310"/>
      <c r="AD529" s="1310"/>
      <c r="AE529" s="1310"/>
      <c r="AF529" s="1310"/>
      <c r="AG529" s="1310"/>
      <c r="AH529" s="1313"/>
      <c r="AI529" s="1316"/>
      <c r="AJ529" s="1313"/>
    </row>
    <row r="530" spans="1:36" x14ac:dyDescent="0.25">
      <c r="AF530" s="259">
        <f>SUM(AF12:AF529)</f>
        <v>758.9728859311906</v>
      </c>
      <c r="AG530" s="302">
        <f>SUM(AG12:AG529)</f>
        <v>695.5606006102056</v>
      </c>
    </row>
    <row r="532" spans="1:36" ht="18.75" x14ac:dyDescent="0.3">
      <c r="B532" s="342"/>
      <c r="C532" s="342"/>
      <c r="D532" s="343"/>
    </row>
    <row r="533" spans="1:36" x14ac:dyDescent="0.25">
      <c r="B533" s="343"/>
      <c r="C533" s="343"/>
      <c r="D533" s="343"/>
    </row>
    <row r="534" spans="1:36" x14ac:dyDescent="0.25">
      <c r="B534" s="1361"/>
      <c r="C534" s="1361"/>
      <c r="D534" s="343"/>
    </row>
  </sheetData>
  <sheetProtection formatCells="0" formatColumns="0" formatRows="0" insertRows="0"/>
  <mergeCells count="421">
    <mergeCell ref="AG470:AG489"/>
    <mergeCell ref="AH470:AH489"/>
    <mergeCell ref="AI470:AI489"/>
    <mergeCell ref="AJ470:AJ489"/>
    <mergeCell ref="A470:A489"/>
    <mergeCell ref="B470:B489"/>
    <mergeCell ref="C470:C489"/>
    <mergeCell ref="D470:D489"/>
    <mergeCell ref="Z470:Z489"/>
    <mergeCell ref="AA470:AA489"/>
    <mergeCell ref="AB470:AB489"/>
    <mergeCell ref="AC470:AC489"/>
    <mergeCell ref="AD470:AD489"/>
    <mergeCell ref="AI450:AI469"/>
    <mergeCell ref="AJ450:AJ469"/>
    <mergeCell ref="AJ430:AJ449"/>
    <mergeCell ref="A450:A469"/>
    <mergeCell ref="B450:B469"/>
    <mergeCell ref="C450:C469"/>
    <mergeCell ref="D450:D469"/>
    <mergeCell ref="Z450:Z469"/>
    <mergeCell ref="AA450:AA469"/>
    <mergeCell ref="AB450:AB469"/>
    <mergeCell ref="AC450:AC469"/>
    <mergeCell ref="AD450:AD469"/>
    <mergeCell ref="AD430:AD449"/>
    <mergeCell ref="AE430:AE449"/>
    <mergeCell ref="AF430:AF449"/>
    <mergeCell ref="AG430:AG449"/>
    <mergeCell ref="AH430:AH449"/>
    <mergeCell ref="AI430:AI449"/>
    <mergeCell ref="A430:A449"/>
    <mergeCell ref="B534:C534"/>
    <mergeCell ref="AE450:AE469"/>
    <mergeCell ref="AF450:AF469"/>
    <mergeCell ref="AG450:AG469"/>
    <mergeCell ref="AH450:AH469"/>
    <mergeCell ref="B430:B449"/>
    <mergeCell ref="C430:C449"/>
    <mergeCell ref="D430:D449"/>
    <mergeCell ref="Z430:Z449"/>
    <mergeCell ref="AA430:AA449"/>
    <mergeCell ref="AB430:AB449"/>
    <mergeCell ref="AC430:AC449"/>
    <mergeCell ref="AE490:AE509"/>
    <mergeCell ref="AF490:AF509"/>
    <mergeCell ref="AG490:AG509"/>
    <mergeCell ref="AH490:AH509"/>
    <mergeCell ref="AC490:AC509"/>
    <mergeCell ref="AD490:AD509"/>
    <mergeCell ref="D490:D509"/>
    <mergeCell ref="Z490:Z509"/>
    <mergeCell ref="AA490:AA509"/>
    <mergeCell ref="AB490:AB509"/>
    <mergeCell ref="AE470:AE489"/>
    <mergeCell ref="AF470:AF489"/>
    <mergeCell ref="Z390:Z409"/>
    <mergeCell ref="AA390:AA409"/>
    <mergeCell ref="AI410:AI429"/>
    <mergeCell ref="AJ410:AJ429"/>
    <mergeCell ref="AD410:AD429"/>
    <mergeCell ref="AE410:AE429"/>
    <mergeCell ref="AF410:AF429"/>
    <mergeCell ref="AG410:AG429"/>
    <mergeCell ref="AH410:AH429"/>
    <mergeCell ref="AC410:AC429"/>
    <mergeCell ref="C350:C369"/>
    <mergeCell ref="D350:D369"/>
    <mergeCell ref="Z350:Z369"/>
    <mergeCell ref="AA350:AA369"/>
    <mergeCell ref="AH390:AH409"/>
    <mergeCell ref="AI390:AI409"/>
    <mergeCell ref="AJ390:AJ409"/>
    <mergeCell ref="A410:A429"/>
    <mergeCell ref="B410:B429"/>
    <mergeCell ref="C410:C429"/>
    <mergeCell ref="D410:D429"/>
    <mergeCell ref="Z410:Z429"/>
    <mergeCell ref="AA410:AA429"/>
    <mergeCell ref="AB410:AB429"/>
    <mergeCell ref="AB390:AB409"/>
    <mergeCell ref="AC390:AC409"/>
    <mergeCell ref="AD390:AD409"/>
    <mergeCell ref="AE390:AE409"/>
    <mergeCell ref="AF390:AF409"/>
    <mergeCell ref="AG390:AG409"/>
    <mergeCell ref="A390:A409"/>
    <mergeCell ref="B390:B409"/>
    <mergeCell ref="C390:C409"/>
    <mergeCell ref="D390:D409"/>
    <mergeCell ref="AE370:AE389"/>
    <mergeCell ref="AF370:AF389"/>
    <mergeCell ref="AG370:AG389"/>
    <mergeCell ref="AH370:AH389"/>
    <mergeCell ref="AI370:AI389"/>
    <mergeCell ref="AJ370:AJ389"/>
    <mergeCell ref="AJ350:AJ369"/>
    <mergeCell ref="A370:A389"/>
    <mergeCell ref="B370:B389"/>
    <mergeCell ref="C370:C389"/>
    <mergeCell ref="D370:D389"/>
    <mergeCell ref="Z370:Z389"/>
    <mergeCell ref="AA370:AA389"/>
    <mergeCell ref="AB370:AB389"/>
    <mergeCell ref="AC370:AC389"/>
    <mergeCell ref="AD370:AD389"/>
    <mergeCell ref="AD350:AD369"/>
    <mergeCell ref="AE350:AE369"/>
    <mergeCell ref="AF350:AF369"/>
    <mergeCell ref="AG350:AG369"/>
    <mergeCell ref="AH350:AH369"/>
    <mergeCell ref="AI350:AI369"/>
    <mergeCell ref="A350:A369"/>
    <mergeCell ref="B350:B369"/>
    <mergeCell ref="A290:A309"/>
    <mergeCell ref="B290:B309"/>
    <mergeCell ref="C290:C309"/>
    <mergeCell ref="D290:D309"/>
    <mergeCell ref="Z290:Z309"/>
    <mergeCell ref="AD330:AD349"/>
    <mergeCell ref="AE330:AE349"/>
    <mergeCell ref="AF330:AF349"/>
    <mergeCell ref="AG330:AG349"/>
    <mergeCell ref="A310:A329"/>
    <mergeCell ref="B310:B329"/>
    <mergeCell ref="C310:C329"/>
    <mergeCell ref="D310:D329"/>
    <mergeCell ref="Z310:Z329"/>
    <mergeCell ref="AG230:AG249"/>
    <mergeCell ref="AH230:AH249"/>
    <mergeCell ref="AI230:AI249"/>
    <mergeCell ref="A230:A249"/>
    <mergeCell ref="B230:B249"/>
    <mergeCell ref="C230:C249"/>
    <mergeCell ref="AB350:AB369"/>
    <mergeCell ref="AC350:AC369"/>
    <mergeCell ref="AC330:AC349"/>
    <mergeCell ref="AH290:AH309"/>
    <mergeCell ref="AI290:AI309"/>
    <mergeCell ref="A330:A349"/>
    <mergeCell ref="B330:B349"/>
    <mergeCell ref="C330:C349"/>
    <mergeCell ref="D330:D349"/>
    <mergeCell ref="Z330:Z349"/>
    <mergeCell ref="AA330:AA349"/>
    <mergeCell ref="AB330:AB349"/>
    <mergeCell ref="AB290:AB309"/>
    <mergeCell ref="AC290:AC309"/>
    <mergeCell ref="AD290:AD309"/>
    <mergeCell ref="AE290:AE309"/>
    <mergeCell ref="AF290:AF309"/>
    <mergeCell ref="AG290:AG309"/>
    <mergeCell ref="A250:A269"/>
    <mergeCell ref="B250:B269"/>
    <mergeCell ref="C250:C269"/>
    <mergeCell ref="D250:D269"/>
    <mergeCell ref="Z250:Z269"/>
    <mergeCell ref="AA250:AA269"/>
    <mergeCell ref="AB250:AB269"/>
    <mergeCell ref="AC250:AC269"/>
    <mergeCell ref="AD250:AD269"/>
    <mergeCell ref="AE250:AE269"/>
    <mergeCell ref="AF250:AF269"/>
    <mergeCell ref="AG250:AG269"/>
    <mergeCell ref="AH250:AH269"/>
    <mergeCell ref="AA290:AA309"/>
    <mergeCell ref="AI330:AI349"/>
    <mergeCell ref="AJ330:AJ349"/>
    <mergeCell ref="AI250:AI269"/>
    <mergeCell ref="AJ250:AJ269"/>
    <mergeCell ref="AJ290:AJ309"/>
    <mergeCell ref="AH330:AH349"/>
    <mergeCell ref="AE270:AE289"/>
    <mergeCell ref="AF270:AF289"/>
    <mergeCell ref="AG270:AG289"/>
    <mergeCell ref="AH270:AH289"/>
    <mergeCell ref="AI270:AI289"/>
    <mergeCell ref="AJ270:AJ289"/>
    <mergeCell ref="AA310:AA329"/>
    <mergeCell ref="AB310:AB329"/>
    <mergeCell ref="AC310:AC329"/>
    <mergeCell ref="AD310:AD329"/>
    <mergeCell ref="AE310:AE329"/>
    <mergeCell ref="AF310:AF329"/>
    <mergeCell ref="AG310:AG329"/>
    <mergeCell ref="D230:D249"/>
    <mergeCell ref="Z230:Z249"/>
    <mergeCell ref="AA230:AA249"/>
    <mergeCell ref="AB230:AB249"/>
    <mergeCell ref="AC230:AC249"/>
    <mergeCell ref="AC210:AC229"/>
    <mergeCell ref="AH190:AH209"/>
    <mergeCell ref="AI190:AI209"/>
    <mergeCell ref="AJ190:AJ209"/>
    <mergeCell ref="AD190:AD209"/>
    <mergeCell ref="AE190:AE209"/>
    <mergeCell ref="AF190:AF209"/>
    <mergeCell ref="AG190:AG209"/>
    <mergeCell ref="AI210:AI229"/>
    <mergeCell ref="AJ210:AJ229"/>
    <mergeCell ref="AD210:AD229"/>
    <mergeCell ref="AE210:AE229"/>
    <mergeCell ref="AF210:AF229"/>
    <mergeCell ref="AG210:AG229"/>
    <mergeCell ref="AH210:AH229"/>
    <mergeCell ref="AJ230:AJ249"/>
    <mergeCell ref="AD230:AD249"/>
    <mergeCell ref="AE230:AE249"/>
    <mergeCell ref="AF230:AF249"/>
    <mergeCell ref="AB210:AB229"/>
    <mergeCell ref="AB190:AB209"/>
    <mergeCell ref="AC190:AC209"/>
    <mergeCell ref="A190:A209"/>
    <mergeCell ref="B190:B209"/>
    <mergeCell ref="C190:C209"/>
    <mergeCell ref="D190:D209"/>
    <mergeCell ref="Z190:Z209"/>
    <mergeCell ref="AA190:AA209"/>
    <mergeCell ref="C150:C169"/>
    <mergeCell ref="D150:D169"/>
    <mergeCell ref="Z150:Z169"/>
    <mergeCell ref="AA150:AA169"/>
    <mergeCell ref="A210:A229"/>
    <mergeCell ref="B210:B229"/>
    <mergeCell ref="C210:C229"/>
    <mergeCell ref="D210:D229"/>
    <mergeCell ref="Z210:Z229"/>
    <mergeCell ref="AA210:AA229"/>
    <mergeCell ref="AE170:AE189"/>
    <mergeCell ref="AF170:AF189"/>
    <mergeCell ref="AG170:AG189"/>
    <mergeCell ref="AH170:AH189"/>
    <mergeCell ref="AI170:AI189"/>
    <mergeCell ref="AJ170:AJ189"/>
    <mergeCell ref="AJ150:AJ169"/>
    <mergeCell ref="A170:A189"/>
    <mergeCell ref="B170:B189"/>
    <mergeCell ref="C170:C189"/>
    <mergeCell ref="D170:D189"/>
    <mergeCell ref="Z170:Z189"/>
    <mergeCell ref="AA170:AA189"/>
    <mergeCell ref="AB170:AB189"/>
    <mergeCell ref="AC170:AC189"/>
    <mergeCell ref="AD170:AD189"/>
    <mergeCell ref="AD150:AD169"/>
    <mergeCell ref="AE150:AE169"/>
    <mergeCell ref="AF150:AF169"/>
    <mergeCell ref="AG150:AG169"/>
    <mergeCell ref="AH150:AH169"/>
    <mergeCell ref="AI150:AI169"/>
    <mergeCell ref="A150:A169"/>
    <mergeCell ref="B150:B169"/>
    <mergeCell ref="AB150:AB169"/>
    <mergeCell ref="AC150:AC169"/>
    <mergeCell ref="AC130:AC149"/>
    <mergeCell ref="AH110:AH129"/>
    <mergeCell ref="AI110:AI129"/>
    <mergeCell ref="AJ110:AJ129"/>
    <mergeCell ref="A130:A149"/>
    <mergeCell ref="B130:B149"/>
    <mergeCell ref="C130:C149"/>
    <mergeCell ref="D130:D149"/>
    <mergeCell ref="Z130:Z149"/>
    <mergeCell ref="AA130:AA149"/>
    <mergeCell ref="AB130:AB149"/>
    <mergeCell ref="AB110:AB129"/>
    <mergeCell ref="AC110:AC129"/>
    <mergeCell ref="AD110:AD129"/>
    <mergeCell ref="AE110:AE129"/>
    <mergeCell ref="AF110:AF129"/>
    <mergeCell ref="AG110:AG129"/>
    <mergeCell ref="A110:A129"/>
    <mergeCell ref="B110:B129"/>
    <mergeCell ref="C110:C129"/>
    <mergeCell ref="D110:D129"/>
    <mergeCell ref="Z110:Z129"/>
    <mergeCell ref="AJ70:AJ89"/>
    <mergeCell ref="A90:A109"/>
    <mergeCell ref="B90:B109"/>
    <mergeCell ref="C90:C109"/>
    <mergeCell ref="D90:D109"/>
    <mergeCell ref="Z90:Z109"/>
    <mergeCell ref="AA90:AA109"/>
    <mergeCell ref="AB90:AB109"/>
    <mergeCell ref="AC90:AC109"/>
    <mergeCell ref="AD90:AD109"/>
    <mergeCell ref="AD70:AD89"/>
    <mergeCell ref="AE70:AE89"/>
    <mergeCell ref="AF70:AF89"/>
    <mergeCell ref="AG70:AG89"/>
    <mergeCell ref="AH70:AH89"/>
    <mergeCell ref="AI70:AI89"/>
    <mergeCell ref="A70:A89"/>
    <mergeCell ref="B70:B89"/>
    <mergeCell ref="C70:C89"/>
    <mergeCell ref="AE90:AE109"/>
    <mergeCell ref="AF90:AF109"/>
    <mergeCell ref="AG90:AG109"/>
    <mergeCell ref="AH90:AH109"/>
    <mergeCell ref="AA110:AA129"/>
    <mergeCell ref="AI130:AI149"/>
    <mergeCell ref="AJ130:AJ149"/>
    <mergeCell ref="AI90:AI109"/>
    <mergeCell ref="AJ90:AJ109"/>
    <mergeCell ref="AD130:AD149"/>
    <mergeCell ref="AE130:AE149"/>
    <mergeCell ref="AF130:AF149"/>
    <mergeCell ref="AG130:AG149"/>
    <mergeCell ref="AH130:AH149"/>
    <mergeCell ref="AH31:AH49"/>
    <mergeCell ref="AI31:AI49"/>
    <mergeCell ref="AJ31:AJ49"/>
    <mergeCell ref="AD31:AD49"/>
    <mergeCell ref="AE31:AE49"/>
    <mergeCell ref="AF31:AF49"/>
    <mergeCell ref="AG31:AG49"/>
    <mergeCell ref="AI50:AI69"/>
    <mergeCell ref="AJ50:AJ69"/>
    <mergeCell ref="AD50:AD69"/>
    <mergeCell ref="AE50:AE69"/>
    <mergeCell ref="AF50:AF69"/>
    <mergeCell ref="AG50:AG69"/>
    <mergeCell ref="AH50:AH69"/>
    <mergeCell ref="AC31:AC49"/>
    <mergeCell ref="A31:A49"/>
    <mergeCell ref="B31:B49"/>
    <mergeCell ref="C31:C49"/>
    <mergeCell ref="D31:D49"/>
    <mergeCell ref="Z31:Z49"/>
    <mergeCell ref="AA31:AA49"/>
    <mergeCell ref="D70:D89"/>
    <mergeCell ref="Z70:Z89"/>
    <mergeCell ref="AA70:AA89"/>
    <mergeCell ref="AB70:AB89"/>
    <mergeCell ref="AC70:AC89"/>
    <mergeCell ref="AC50:AC69"/>
    <mergeCell ref="AH8:AH11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Z8:AC9"/>
    <mergeCell ref="B270:B289"/>
    <mergeCell ref="C270:C289"/>
    <mergeCell ref="D270:D289"/>
    <mergeCell ref="Z270:Z289"/>
    <mergeCell ref="AA270:AA289"/>
    <mergeCell ref="AB270:AB289"/>
    <mergeCell ref="AC270:AC289"/>
    <mergeCell ref="AD270:AD289"/>
    <mergeCell ref="A8:A11"/>
    <mergeCell ref="B8:B11"/>
    <mergeCell ref="C8:C11"/>
    <mergeCell ref="D8:D11"/>
    <mergeCell ref="E8:E11"/>
    <mergeCell ref="F8:Q8"/>
    <mergeCell ref="R8:U9"/>
    <mergeCell ref="AD8:AG9"/>
    <mergeCell ref="A50:A69"/>
    <mergeCell ref="B50:B69"/>
    <mergeCell ref="C50:C69"/>
    <mergeCell ref="D50:D69"/>
    <mergeCell ref="Z50:Z69"/>
    <mergeCell ref="AA50:AA69"/>
    <mergeCell ref="AB50:AB69"/>
    <mergeCell ref="AB31:AB49"/>
    <mergeCell ref="AH310:AH329"/>
    <mergeCell ref="AI310:AI329"/>
    <mergeCell ref="AJ310:AJ329"/>
    <mergeCell ref="A270:A289"/>
    <mergeCell ref="AI490:AI509"/>
    <mergeCell ref="AJ490:AJ509"/>
    <mergeCell ref="A510:A529"/>
    <mergeCell ref="B510:B529"/>
    <mergeCell ref="C510:C529"/>
    <mergeCell ref="D510:D529"/>
    <mergeCell ref="Z510:Z529"/>
    <mergeCell ref="AA510:AA529"/>
    <mergeCell ref="AB510:AB529"/>
    <mergeCell ref="AC510:AC529"/>
    <mergeCell ref="AD510:AD529"/>
    <mergeCell ref="AE510:AE529"/>
    <mergeCell ref="AF510:AF529"/>
    <mergeCell ref="AG510:AG529"/>
    <mergeCell ref="AH510:AH529"/>
    <mergeCell ref="AI510:AI529"/>
    <mergeCell ref="AJ510:AJ529"/>
    <mergeCell ref="A490:A509"/>
    <mergeCell ref="B490:B509"/>
    <mergeCell ref="C490:C509"/>
    <mergeCell ref="AE12:AE30"/>
    <mergeCell ref="AF12:AF30"/>
    <mergeCell ref="AG12:AG30"/>
    <mergeCell ref="AH12:AH30"/>
    <mergeCell ref="AI12:AI30"/>
    <mergeCell ref="AJ12:AJ30"/>
    <mergeCell ref="A12:A30"/>
    <mergeCell ref="B12:B30"/>
    <mergeCell ref="C12:C30"/>
    <mergeCell ref="D12:D30"/>
    <mergeCell ref="Z12:Z30"/>
    <mergeCell ref="AA12:AA30"/>
    <mergeCell ref="AB12:AB30"/>
    <mergeCell ref="AC12:AC30"/>
    <mergeCell ref="AD12:AD30"/>
  </mergeCells>
  <pageMargins left="0.7" right="0.7" top="0.75" bottom="0.75" header="0.3" footer="0.3"/>
  <pageSetup paperSize="9" scale="50" orientation="portrait" r:id="rId1"/>
  <rowBreaks count="2" manualBreakCount="2">
    <brk id="89" max="16383" man="1"/>
    <brk id="169" max="16383" man="1"/>
  </rowBreaks>
  <colBreaks count="1" manualBreakCount="1">
    <brk id="4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9"/>
  <sheetViews>
    <sheetView view="pageBreakPreview" topLeftCell="D39" zoomScale="70" zoomScaleNormal="80" zoomScaleSheetLayoutView="70" workbookViewId="0">
      <selection activeCell="AF87" sqref="AF87"/>
    </sheetView>
  </sheetViews>
  <sheetFormatPr defaultColWidth="9.140625" defaultRowHeight="15" x14ac:dyDescent="0.25"/>
  <cols>
    <col min="1" max="1" width="8" style="165" customWidth="1"/>
    <col min="2" max="2" width="25.85546875" style="165" customWidth="1"/>
    <col min="3" max="4" width="22.5703125" style="165" customWidth="1"/>
    <col min="5" max="5" width="25.140625" style="165" customWidth="1"/>
    <col min="6" max="17" width="9.140625" style="165"/>
    <col min="18" max="34" width="10.7109375" style="165" customWidth="1"/>
    <col min="35" max="35" width="11.28515625" style="165" customWidth="1"/>
    <col min="36" max="36" width="11.85546875" style="165" customWidth="1"/>
    <col min="37" max="16384" width="9.140625" style="165"/>
  </cols>
  <sheetData>
    <row r="1" spans="1:36" x14ac:dyDescent="0.2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4"/>
      <c r="V1" s="164"/>
    </row>
    <row r="2" spans="1:36" x14ac:dyDescent="0.25">
      <c r="A2" s="163"/>
      <c r="B2" s="881" t="s">
        <v>404</v>
      </c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3"/>
      <c r="R2" s="163"/>
      <c r="S2" s="163"/>
      <c r="T2" s="163"/>
      <c r="U2" s="164"/>
      <c r="V2" s="164"/>
    </row>
    <row r="3" spans="1:36" x14ac:dyDescent="0.25">
      <c r="A3" s="163"/>
      <c r="B3" s="884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6"/>
      <c r="R3" s="163"/>
      <c r="S3" s="163"/>
      <c r="T3" s="163"/>
      <c r="U3" s="164"/>
      <c r="V3" s="164"/>
    </row>
    <row r="4" spans="1:36" ht="20.25" x14ac:dyDescent="0.25">
      <c r="A4" s="163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3"/>
      <c r="S4" s="163"/>
      <c r="T4" s="163"/>
      <c r="U4" s="164"/>
      <c r="V4" s="164"/>
    </row>
    <row r="5" spans="1:36" ht="20.25" customHeight="1" x14ac:dyDescent="0.25">
      <c r="A5" s="163"/>
      <c r="B5" s="166"/>
      <c r="C5" s="166"/>
      <c r="D5" s="166"/>
      <c r="E5" s="166"/>
      <c r="F5" s="887"/>
      <c r="G5" s="887"/>
      <c r="H5" s="887"/>
      <c r="I5" s="887"/>
      <c r="J5" s="887"/>
      <c r="K5" s="887"/>
      <c r="L5" s="887"/>
      <c r="M5" s="887"/>
      <c r="N5" s="887"/>
      <c r="O5" s="887"/>
      <c r="P5" s="887"/>
      <c r="Q5" s="887"/>
      <c r="R5" s="887"/>
      <c r="S5" s="887"/>
      <c r="T5" s="887"/>
      <c r="U5" s="887"/>
      <c r="V5" s="1461" t="s">
        <v>1</v>
      </c>
      <c r="W5" s="1461"/>
      <c r="X5" s="1461"/>
      <c r="Y5" s="1461"/>
      <c r="Z5" s="1461"/>
      <c r="AA5" s="1461"/>
      <c r="AB5" s="1461"/>
      <c r="AC5" s="1461"/>
      <c r="AD5" s="1461"/>
      <c r="AE5" s="1461"/>
      <c r="AF5" s="1461"/>
      <c r="AG5" s="1461"/>
      <c r="AH5" s="1461"/>
    </row>
    <row r="6" spans="1:36" ht="30" customHeight="1" x14ac:dyDescent="0.25">
      <c r="A6" s="163"/>
      <c r="B6" s="166"/>
      <c r="C6" s="166"/>
      <c r="D6" s="166"/>
      <c r="E6" s="166"/>
      <c r="F6" s="887"/>
      <c r="G6" s="887"/>
      <c r="H6" s="887"/>
      <c r="I6" s="887"/>
      <c r="J6" s="887"/>
      <c r="K6" s="887"/>
      <c r="L6" s="887"/>
      <c r="M6" s="887"/>
      <c r="N6" s="887"/>
      <c r="O6" s="887"/>
      <c r="P6" s="887"/>
      <c r="Q6" s="887"/>
      <c r="R6" s="887"/>
      <c r="S6" s="887"/>
      <c r="T6" s="887"/>
      <c r="U6" s="887"/>
      <c r="V6" s="1461"/>
      <c r="W6" s="1461"/>
      <c r="X6" s="1461"/>
      <c r="Y6" s="1461"/>
      <c r="Z6" s="1461"/>
      <c r="AA6" s="1461"/>
      <c r="AB6" s="1461"/>
      <c r="AC6" s="1461"/>
      <c r="AD6" s="1461"/>
      <c r="AE6" s="1461"/>
      <c r="AF6" s="1461"/>
      <c r="AG6" s="1461"/>
      <c r="AH6" s="1461"/>
    </row>
    <row r="7" spans="1:36" ht="15.75" thickBot="1" x14ac:dyDescent="0.3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4"/>
      <c r="V7" s="164"/>
    </row>
    <row r="8" spans="1:36" ht="31.5" customHeight="1" x14ac:dyDescent="0.25">
      <c r="A8" s="1409" t="s">
        <v>2</v>
      </c>
      <c r="B8" s="1441" t="s">
        <v>3</v>
      </c>
      <c r="C8" s="1441" t="s">
        <v>4</v>
      </c>
      <c r="D8" s="909" t="s">
        <v>5</v>
      </c>
      <c r="E8" s="1441" t="s">
        <v>6</v>
      </c>
      <c r="F8" s="1441" t="s">
        <v>7</v>
      </c>
      <c r="G8" s="1441"/>
      <c r="H8" s="1441"/>
      <c r="I8" s="1441"/>
      <c r="J8" s="1441"/>
      <c r="K8" s="1441"/>
      <c r="L8" s="1441"/>
      <c r="M8" s="1441"/>
      <c r="N8" s="1441"/>
      <c r="O8" s="1441"/>
      <c r="P8" s="1441"/>
      <c r="Q8" s="1441"/>
      <c r="R8" s="915" t="s">
        <v>8</v>
      </c>
      <c r="S8" s="915"/>
      <c r="T8" s="915"/>
      <c r="U8" s="915"/>
      <c r="V8" s="898" t="s">
        <v>9</v>
      </c>
      <c r="W8" s="898"/>
      <c r="X8" s="898"/>
      <c r="Y8" s="898"/>
      <c r="Z8" s="898" t="s">
        <v>10</v>
      </c>
      <c r="AA8" s="898"/>
      <c r="AB8" s="898"/>
      <c r="AC8" s="898"/>
      <c r="AD8" s="898" t="s">
        <v>11</v>
      </c>
      <c r="AE8" s="898"/>
      <c r="AF8" s="898"/>
      <c r="AG8" s="898"/>
      <c r="AH8" s="898" t="s">
        <v>12</v>
      </c>
      <c r="AI8" s="899" t="s">
        <v>13</v>
      </c>
      <c r="AJ8" s="929" t="s">
        <v>14</v>
      </c>
    </row>
    <row r="9" spans="1:36" ht="33" customHeight="1" x14ac:dyDescent="0.25">
      <c r="A9" s="850"/>
      <c r="B9" s="1401"/>
      <c r="C9" s="1401"/>
      <c r="D9" s="910"/>
      <c r="E9" s="1401"/>
      <c r="F9" s="1401" t="s">
        <v>15</v>
      </c>
      <c r="G9" s="1401"/>
      <c r="H9" s="1401"/>
      <c r="I9" s="1401"/>
      <c r="J9" s="1401"/>
      <c r="K9" s="1401"/>
      <c r="L9" s="1401" t="s">
        <v>16</v>
      </c>
      <c r="M9" s="1401"/>
      <c r="N9" s="1401"/>
      <c r="O9" s="1401"/>
      <c r="P9" s="1401"/>
      <c r="Q9" s="1401"/>
      <c r="R9" s="1463"/>
      <c r="S9" s="1463"/>
      <c r="T9" s="1463"/>
      <c r="U9" s="1463"/>
      <c r="V9" s="1460"/>
      <c r="W9" s="1460"/>
      <c r="X9" s="1460"/>
      <c r="Y9" s="1460"/>
      <c r="Z9" s="1460"/>
      <c r="AA9" s="1460"/>
      <c r="AB9" s="1460"/>
      <c r="AC9" s="1460"/>
      <c r="AD9" s="1460"/>
      <c r="AE9" s="1460"/>
      <c r="AF9" s="1460"/>
      <c r="AG9" s="1460"/>
      <c r="AH9" s="1460"/>
      <c r="AI9" s="1459"/>
      <c r="AJ9" s="930"/>
    </row>
    <row r="10" spans="1:36" ht="15.75" x14ac:dyDescent="0.25">
      <c r="A10" s="850"/>
      <c r="B10" s="1401"/>
      <c r="C10" s="1401"/>
      <c r="D10" s="910"/>
      <c r="E10" s="1401"/>
      <c r="F10" s="1462">
        <v>1000.4166666666666</v>
      </c>
      <c r="G10" s="1462"/>
      <c r="H10" s="1462"/>
      <c r="I10" s="1462">
        <v>1000.7916666666666</v>
      </c>
      <c r="J10" s="1462"/>
      <c r="K10" s="1462"/>
      <c r="L10" s="1462">
        <v>1000.4166666666666</v>
      </c>
      <c r="M10" s="1462"/>
      <c r="N10" s="1462"/>
      <c r="O10" s="1462">
        <v>1000.7916666666666</v>
      </c>
      <c r="P10" s="1462"/>
      <c r="Q10" s="1462"/>
      <c r="R10" s="1401" t="s">
        <v>15</v>
      </c>
      <c r="S10" s="1401"/>
      <c r="T10" s="1401" t="s">
        <v>16</v>
      </c>
      <c r="U10" s="1401"/>
      <c r="V10" s="1460" t="s">
        <v>15</v>
      </c>
      <c r="W10" s="1460"/>
      <c r="X10" s="1460" t="s">
        <v>16</v>
      </c>
      <c r="Y10" s="1460"/>
      <c r="Z10" s="1460" t="s">
        <v>15</v>
      </c>
      <c r="AA10" s="1460"/>
      <c r="AB10" s="1460" t="s">
        <v>16</v>
      </c>
      <c r="AC10" s="1460"/>
      <c r="AD10" s="1460" t="s">
        <v>15</v>
      </c>
      <c r="AE10" s="1460"/>
      <c r="AF10" s="1460" t="s">
        <v>16</v>
      </c>
      <c r="AG10" s="1460"/>
      <c r="AH10" s="1460"/>
      <c r="AI10" s="1459"/>
      <c r="AJ10" s="930"/>
    </row>
    <row r="11" spans="1:36" ht="16.5" thickBot="1" x14ac:dyDescent="0.3">
      <c r="A11" s="850"/>
      <c r="B11" s="1401"/>
      <c r="C11" s="1401"/>
      <c r="D11" s="911"/>
      <c r="E11" s="1401"/>
      <c r="F11" s="197" t="s">
        <v>17</v>
      </c>
      <c r="G11" s="198" t="s">
        <v>18</v>
      </c>
      <c r="H11" s="199" t="s">
        <v>19</v>
      </c>
      <c r="I11" s="197" t="s">
        <v>17</v>
      </c>
      <c r="J11" s="198" t="s">
        <v>18</v>
      </c>
      <c r="K11" s="199" t="s">
        <v>19</v>
      </c>
      <c r="L11" s="197"/>
      <c r="M11" s="198"/>
      <c r="N11" s="199"/>
      <c r="O11" s="197"/>
      <c r="P11" s="198"/>
      <c r="Q11" s="199"/>
      <c r="R11" s="200">
        <v>1000.4166666666666</v>
      </c>
      <c r="S11" s="200">
        <v>1000.7916666666666</v>
      </c>
      <c r="T11" s="200">
        <v>1000.4166666666666</v>
      </c>
      <c r="U11" s="200">
        <v>1000.7916666666666</v>
      </c>
      <c r="V11" s="201">
        <v>1000.4166666666666</v>
      </c>
      <c r="W11" s="201">
        <v>1000.7916666666666</v>
      </c>
      <c r="X11" s="201">
        <v>1000.4166666666666</v>
      </c>
      <c r="Y11" s="201">
        <v>1000.7916666666666</v>
      </c>
      <c r="Z11" s="201">
        <v>1000.4166666666666</v>
      </c>
      <c r="AA11" s="201">
        <v>1000.7916666666666</v>
      </c>
      <c r="AB11" s="201">
        <v>1000.4166666666666</v>
      </c>
      <c r="AC11" s="201">
        <v>1000.7916666666666</v>
      </c>
      <c r="AD11" s="201">
        <v>1000.4166666666666</v>
      </c>
      <c r="AE11" s="201">
        <v>1000.7916666666666</v>
      </c>
      <c r="AF11" s="201">
        <v>1000.4166666666666</v>
      </c>
      <c r="AG11" s="201">
        <v>1000.7916666666666</v>
      </c>
      <c r="AH11" s="1460"/>
      <c r="AI11" s="1459"/>
      <c r="AJ11" s="931"/>
    </row>
    <row r="12" spans="1:36" ht="15.75" x14ac:dyDescent="0.25">
      <c r="A12" s="871">
        <v>1</v>
      </c>
      <c r="B12" s="1401" t="s">
        <v>24</v>
      </c>
      <c r="C12" s="1401" t="s">
        <v>87</v>
      </c>
      <c r="D12" s="1458">
        <f>160*0.9</f>
        <v>144</v>
      </c>
      <c r="E12" s="202" t="s">
        <v>1071</v>
      </c>
      <c r="F12" s="202">
        <v>4</v>
      </c>
      <c r="G12" s="202">
        <v>34</v>
      </c>
      <c r="H12" s="202">
        <v>4</v>
      </c>
      <c r="I12" s="202">
        <v>8</v>
      </c>
      <c r="J12" s="202">
        <v>23</v>
      </c>
      <c r="K12" s="202">
        <v>15</v>
      </c>
      <c r="L12" s="202">
        <v>14</v>
      </c>
      <c r="M12" s="202">
        <v>16</v>
      </c>
      <c r="N12" s="202">
        <v>12</v>
      </c>
      <c r="O12" s="202">
        <v>32</v>
      </c>
      <c r="P12" s="202">
        <v>30</v>
      </c>
      <c r="Q12" s="202">
        <v>24</v>
      </c>
      <c r="R12" s="203">
        <v>402</v>
      </c>
      <c r="S12" s="203">
        <v>402</v>
      </c>
      <c r="T12" s="203">
        <v>402</v>
      </c>
      <c r="U12" s="203">
        <v>402</v>
      </c>
      <c r="V12" s="204">
        <f t="shared" ref="V12:V58" si="0">IF(AND(F12=0,G12=0,H12=0),0,IF(AND(F12=0,G12=0),H12,IF(AND(F12=0,H12=0),G12,IF(AND(G12=0,H12=0),F12,IF(F12=0,(G12+H12)/2,IF(G12=0,(F12+H12)/2,IF(H12=0,(F12+G12)/2,(F12+G12+H12)/3)))))))</f>
        <v>14</v>
      </c>
      <c r="W12" s="204">
        <f t="shared" ref="W12:W58" si="1">IF(AND(I12=0,J12=0,K12=0),0,IF(AND(I12=0,J12=0),K12,IF(AND(I12=0,K12=0),J12,IF(AND(J12=0,K12=0),I12,IF(I12=0,(J12+K12)/2,IF(J12=0,(I12+K12)/2,IF(K12=0,(I12+J12)/2,(I12+J12+K12)/3)))))))</f>
        <v>15.333333333333334</v>
      </c>
      <c r="X12" s="204">
        <f t="shared" ref="X12:X58" si="2">IF(AND(L12=0,M12=0,N12=0),0,IF(AND(L12=0,M12=0),N12,IF(AND(L12=0,N12=0),M12,IF(AND(M12=0,N12=0),L12,IF(L12=0,(M12+N12)/2,IF(M12=0,(L12+N12)/2,IF(N12=0,(L12+M12)/2,(L12+M12+N12)/3)))))))</f>
        <v>14</v>
      </c>
      <c r="Y12" s="205">
        <f t="shared" ref="Y12:Y58" si="3">IF(AND(O12=0,P12=0,Q12=0),0,IF(AND(O12=0,P12=0),Q12,IF(AND(O12=0,Q12=0),P12,IF(AND(P12=0,Q12=0),O12,IF(O12=0,(P12+Q12)/2,IF(P12=0,(O12+Q12)/2,IF(Q12=0,(O12+P12)/2,(O12+P12+Q12)/3)))))))</f>
        <v>28.666666666666668</v>
      </c>
      <c r="Z12" s="1397">
        <f>SUM(V12:V17)</f>
        <v>72.333333333333329</v>
      </c>
      <c r="AA12" s="1387">
        <f>SUM(W12:W17)</f>
        <v>86.333333333333329</v>
      </c>
      <c r="AB12" s="1387">
        <f>SUM(X12:X17)</f>
        <v>44</v>
      </c>
      <c r="AC12" s="1387">
        <f>SUM(Y12:Y17)</f>
        <v>97.666666666666671</v>
      </c>
      <c r="AD12" s="1387">
        <f>Z12*0.38*0.9*SQRT(3)</f>
        <v>42.847472877638886</v>
      </c>
      <c r="AE12" s="1387">
        <f t="shared" ref="AE12:AG12" si="4">AA12*0.38*0.9*SQRT(3)</f>
        <v>51.140532144278666</v>
      </c>
      <c r="AF12" s="1387">
        <f t="shared" si="4"/>
        <v>26.063900552296463</v>
      </c>
      <c r="AG12" s="1387">
        <f t="shared" si="4"/>
        <v>57.853961074415636</v>
      </c>
      <c r="AH12" s="1387">
        <f>MAX(Z12:AC17)</f>
        <v>97.666666666666671</v>
      </c>
      <c r="AI12" s="1427">
        <f>AH12*0.38*0.9*SQRT(3)</f>
        <v>57.853961074415636</v>
      </c>
      <c r="AJ12" s="1427">
        <f>D12-AI12</f>
        <v>86.146038925584364</v>
      </c>
    </row>
    <row r="13" spans="1:36" ht="15.75" x14ac:dyDescent="0.25">
      <c r="A13" s="871"/>
      <c r="B13" s="1401"/>
      <c r="C13" s="1401"/>
      <c r="D13" s="1444"/>
      <c r="E13" s="180" t="s">
        <v>405</v>
      </c>
      <c r="F13" s="180">
        <v>37</v>
      </c>
      <c r="G13" s="180">
        <v>41</v>
      </c>
      <c r="H13" s="180">
        <v>16</v>
      </c>
      <c r="I13" s="180">
        <v>40</v>
      </c>
      <c r="J13" s="180">
        <v>40</v>
      </c>
      <c r="K13" s="180">
        <v>26</v>
      </c>
      <c r="L13" s="180">
        <v>26</v>
      </c>
      <c r="M13" s="180">
        <v>20</v>
      </c>
      <c r="N13" s="180">
        <v>20</v>
      </c>
      <c r="O13" s="180">
        <v>60</v>
      </c>
      <c r="P13" s="180">
        <v>42</v>
      </c>
      <c r="Q13" s="180">
        <v>58</v>
      </c>
      <c r="R13" s="206">
        <v>402</v>
      </c>
      <c r="S13" s="206">
        <v>402</v>
      </c>
      <c r="T13" s="206">
        <v>402</v>
      </c>
      <c r="U13" s="206">
        <v>402</v>
      </c>
      <c r="V13" s="204">
        <f t="shared" si="0"/>
        <v>31.333333333333332</v>
      </c>
      <c r="W13" s="204">
        <f t="shared" si="1"/>
        <v>35.333333333333336</v>
      </c>
      <c r="X13" s="204">
        <f t="shared" si="2"/>
        <v>22</v>
      </c>
      <c r="Y13" s="205">
        <f t="shared" si="3"/>
        <v>53.333333333333336</v>
      </c>
      <c r="Z13" s="1397"/>
      <c r="AA13" s="1387"/>
      <c r="AB13" s="1387"/>
      <c r="AC13" s="1387"/>
      <c r="AD13" s="1387"/>
      <c r="AE13" s="1387"/>
      <c r="AF13" s="1387"/>
      <c r="AG13" s="1387"/>
      <c r="AH13" s="1387"/>
      <c r="AI13" s="1427"/>
      <c r="AJ13" s="1427"/>
    </row>
    <row r="14" spans="1:36" ht="15.75" x14ac:dyDescent="0.25">
      <c r="A14" s="871"/>
      <c r="B14" s="1401"/>
      <c r="C14" s="1401"/>
      <c r="D14" s="1444"/>
      <c r="E14" s="202" t="s">
        <v>406</v>
      </c>
      <c r="F14" s="202">
        <v>16</v>
      </c>
      <c r="G14" s="202">
        <v>7</v>
      </c>
      <c r="H14" s="202">
        <v>18</v>
      </c>
      <c r="I14" s="202">
        <v>20</v>
      </c>
      <c r="J14" s="202">
        <v>15</v>
      </c>
      <c r="K14" s="202">
        <v>26</v>
      </c>
      <c r="L14" s="202">
        <v>10</v>
      </c>
      <c r="M14" s="202">
        <v>6</v>
      </c>
      <c r="N14" s="202">
        <v>8</v>
      </c>
      <c r="O14" s="202">
        <v>17</v>
      </c>
      <c r="P14" s="202">
        <v>8</v>
      </c>
      <c r="Q14" s="202">
        <v>22</v>
      </c>
      <c r="R14" s="203">
        <v>402</v>
      </c>
      <c r="S14" s="203">
        <v>402</v>
      </c>
      <c r="T14" s="203">
        <v>402</v>
      </c>
      <c r="U14" s="203">
        <v>402</v>
      </c>
      <c r="V14" s="204">
        <f t="shared" si="0"/>
        <v>13.666666666666666</v>
      </c>
      <c r="W14" s="204">
        <f t="shared" si="1"/>
        <v>20.333333333333332</v>
      </c>
      <c r="X14" s="204">
        <f t="shared" si="2"/>
        <v>8</v>
      </c>
      <c r="Y14" s="205">
        <f t="shared" si="3"/>
        <v>15.666666666666666</v>
      </c>
      <c r="Z14" s="1397"/>
      <c r="AA14" s="1387"/>
      <c r="AB14" s="1387"/>
      <c r="AC14" s="1387"/>
      <c r="AD14" s="1387"/>
      <c r="AE14" s="1387"/>
      <c r="AF14" s="1387"/>
      <c r="AG14" s="1387"/>
      <c r="AH14" s="1387"/>
      <c r="AI14" s="1427"/>
      <c r="AJ14" s="1427"/>
    </row>
    <row r="15" spans="1:36" ht="15.75" x14ac:dyDescent="0.25">
      <c r="A15" s="871"/>
      <c r="B15" s="1401"/>
      <c r="C15" s="1401"/>
      <c r="D15" s="1444"/>
      <c r="E15" s="180" t="s">
        <v>407</v>
      </c>
      <c r="F15" s="180">
        <v>7</v>
      </c>
      <c r="G15" s="180">
        <v>9</v>
      </c>
      <c r="H15" s="180">
        <v>24</v>
      </c>
      <c r="I15" s="180">
        <v>20</v>
      </c>
      <c r="J15" s="180">
        <v>12</v>
      </c>
      <c r="K15" s="180">
        <v>14</v>
      </c>
      <c r="L15" s="180">
        <v>0</v>
      </c>
      <c r="M15" s="180">
        <v>0</v>
      </c>
      <c r="N15" s="180">
        <v>0</v>
      </c>
      <c r="O15" s="180">
        <v>0</v>
      </c>
      <c r="P15" s="180">
        <v>0</v>
      </c>
      <c r="Q15" s="180">
        <v>0</v>
      </c>
      <c r="R15" s="206">
        <v>402</v>
      </c>
      <c r="S15" s="206">
        <v>402</v>
      </c>
      <c r="T15" s="206">
        <v>402</v>
      </c>
      <c r="U15" s="206">
        <v>402</v>
      </c>
      <c r="V15" s="204">
        <f t="shared" si="0"/>
        <v>13.333333333333334</v>
      </c>
      <c r="W15" s="204">
        <f t="shared" si="1"/>
        <v>15.333333333333334</v>
      </c>
      <c r="X15" s="204">
        <f t="shared" si="2"/>
        <v>0</v>
      </c>
      <c r="Y15" s="205">
        <f t="shared" si="3"/>
        <v>0</v>
      </c>
      <c r="Z15" s="1397"/>
      <c r="AA15" s="1387"/>
      <c r="AB15" s="1387"/>
      <c r="AC15" s="1387"/>
      <c r="AD15" s="1387"/>
      <c r="AE15" s="1387"/>
      <c r="AF15" s="1387"/>
      <c r="AG15" s="1387"/>
      <c r="AH15" s="1387"/>
      <c r="AI15" s="1427"/>
      <c r="AJ15" s="1427"/>
    </row>
    <row r="16" spans="1:36" ht="15.75" x14ac:dyDescent="0.25">
      <c r="A16" s="871"/>
      <c r="B16" s="1401"/>
      <c r="C16" s="1401"/>
      <c r="D16" s="1444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3"/>
      <c r="S16" s="203"/>
      <c r="T16" s="203"/>
      <c r="U16" s="203"/>
      <c r="V16" s="204">
        <f t="shared" si="0"/>
        <v>0</v>
      </c>
      <c r="W16" s="204">
        <f t="shared" si="1"/>
        <v>0</v>
      </c>
      <c r="X16" s="204">
        <f t="shared" si="2"/>
        <v>0</v>
      </c>
      <c r="Y16" s="205">
        <f t="shared" si="3"/>
        <v>0</v>
      </c>
      <c r="Z16" s="1397"/>
      <c r="AA16" s="1387"/>
      <c r="AB16" s="1387"/>
      <c r="AC16" s="1387"/>
      <c r="AD16" s="1387"/>
      <c r="AE16" s="1387"/>
      <c r="AF16" s="1387"/>
      <c r="AG16" s="1387"/>
      <c r="AH16" s="1387"/>
      <c r="AI16" s="1427"/>
      <c r="AJ16" s="1427"/>
    </row>
    <row r="17" spans="1:36" ht="16.5" thickBot="1" x14ac:dyDescent="0.3">
      <c r="A17" s="872"/>
      <c r="B17" s="1442"/>
      <c r="C17" s="1442"/>
      <c r="D17" s="1445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8"/>
      <c r="S17" s="208"/>
      <c r="T17" s="208"/>
      <c r="U17" s="208"/>
      <c r="V17" s="209">
        <f t="shared" si="0"/>
        <v>0</v>
      </c>
      <c r="W17" s="209">
        <f t="shared" si="1"/>
        <v>0</v>
      </c>
      <c r="X17" s="209">
        <f t="shared" si="2"/>
        <v>0</v>
      </c>
      <c r="Y17" s="210">
        <f t="shared" si="3"/>
        <v>0</v>
      </c>
      <c r="Z17" s="1406"/>
      <c r="AA17" s="1392"/>
      <c r="AB17" s="1392"/>
      <c r="AC17" s="1392"/>
      <c r="AD17" s="1392"/>
      <c r="AE17" s="1392"/>
      <c r="AF17" s="1392"/>
      <c r="AG17" s="1392"/>
      <c r="AH17" s="1392"/>
      <c r="AI17" s="1408"/>
      <c r="AJ17" s="1408"/>
    </row>
    <row r="18" spans="1:36" ht="15.75" x14ac:dyDescent="0.25">
      <c r="A18" s="879">
        <v>2</v>
      </c>
      <c r="B18" s="1441" t="s">
        <v>28</v>
      </c>
      <c r="C18" s="1451" t="s">
        <v>103</v>
      </c>
      <c r="D18" s="1425"/>
      <c r="E18" s="175" t="s">
        <v>408</v>
      </c>
      <c r="F18" s="175"/>
      <c r="G18" s="175"/>
      <c r="H18" s="175"/>
      <c r="I18" s="175"/>
      <c r="J18" s="175"/>
      <c r="K18" s="175"/>
      <c r="L18" s="1455"/>
      <c r="M18" s="1456"/>
      <c r="N18" s="1456"/>
      <c r="O18" s="1456"/>
      <c r="P18" s="1456"/>
      <c r="Q18" s="1457"/>
      <c r="R18" s="175"/>
      <c r="S18" s="175"/>
      <c r="T18" s="175"/>
      <c r="U18" s="175"/>
      <c r="V18" s="211">
        <f t="shared" si="0"/>
        <v>0</v>
      </c>
      <c r="W18" s="211">
        <f t="shared" si="1"/>
        <v>0</v>
      </c>
      <c r="X18" s="211">
        <f t="shared" si="2"/>
        <v>0</v>
      </c>
      <c r="Y18" s="212">
        <f t="shared" si="3"/>
        <v>0</v>
      </c>
      <c r="Z18" s="1396">
        <f>SUM(V18:V21)</f>
        <v>0</v>
      </c>
      <c r="AA18" s="1386">
        <f>SUM(W18:W21)</f>
        <v>0</v>
      </c>
      <c r="AB18" s="1386">
        <f>SUM(X18:X21)</f>
        <v>0</v>
      </c>
      <c r="AC18" s="1386">
        <f>SUM(Y18:Y21)</f>
        <v>0</v>
      </c>
      <c r="AD18" s="1386">
        <f t="shared" ref="AD18:AG27" si="5">Z18*0.38*0.9*SQRT(3)</f>
        <v>0</v>
      </c>
      <c r="AE18" s="1386">
        <f t="shared" si="5"/>
        <v>0</v>
      </c>
      <c r="AF18" s="1386">
        <f t="shared" si="5"/>
        <v>0</v>
      </c>
      <c r="AG18" s="1386">
        <f t="shared" si="5"/>
        <v>0</v>
      </c>
      <c r="AH18" s="1386">
        <f>MAX(Z18:AC21)</f>
        <v>0</v>
      </c>
      <c r="AI18" s="1407">
        <f t="shared" ref="AI18" si="6">AH18*0.38*0.9*SQRT(3)</f>
        <v>0</v>
      </c>
      <c r="AJ18" s="1407">
        <f>D18-AI18</f>
        <v>0</v>
      </c>
    </row>
    <row r="19" spans="1:36" ht="15.75" x14ac:dyDescent="0.25">
      <c r="A19" s="871"/>
      <c r="B19" s="1401"/>
      <c r="C19" s="1452"/>
      <c r="D19" s="1454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206"/>
      <c r="S19" s="206"/>
      <c r="T19" s="206"/>
      <c r="U19" s="206"/>
      <c r="V19" s="204">
        <f t="shared" si="0"/>
        <v>0</v>
      </c>
      <c r="W19" s="204">
        <f t="shared" si="1"/>
        <v>0</v>
      </c>
      <c r="X19" s="204">
        <f t="shared" si="2"/>
        <v>0</v>
      </c>
      <c r="Y19" s="205">
        <f t="shared" si="3"/>
        <v>0</v>
      </c>
      <c r="Z19" s="1397"/>
      <c r="AA19" s="1387"/>
      <c r="AB19" s="1387"/>
      <c r="AC19" s="1387"/>
      <c r="AD19" s="1387"/>
      <c r="AE19" s="1387"/>
      <c r="AF19" s="1387"/>
      <c r="AG19" s="1387"/>
      <c r="AH19" s="1387"/>
      <c r="AI19" s="1427"/>
      <c r="AJ19" s="1427"/>
    </row>
    <row r="20" spans="1:36" ht="15.75" x14ac:dyDescent="0.25">
      <c r="A20" s="871"/>
      <c r="B20" s="1401"/>
      <c r="C20" s="1452"/>
      <c r="D20" s="1454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4">
        <f t="shared" si="0"/>
        <v>0</v>
      </c>
      <c r="W20" s="204">
        <f t="shared" si="1"/>
        <v>0</v>
      </c>
      <c r="X20" s="204">
        <f t="shared" si="2"/>
        <v>0</v>
      </c>
      <c r="Y20" s="205">
        <f t="shared" si="3"/>
        <v>0</v>
      </c>
      <c r="Z20" s="1397"/>
      <c r="AA20" s="1387"/>
      <c r="AB20" s="1387"/>
      <c r="AC20" s="1387"/>
      <c r="AD20" s="1387"/>
      <c r="AE20" s="1387"/>
      <c r="AF20" s="1387"/>
      <c r="AG20" s="1387"/>
      <c r="AH20" s="1387"/>
      <c r="AI20" s="1427"/>
      <c r="AJ20" s="1427"/>
    </row>
    <row r="21" spans="1:36" ht="16.5" thickBot="1" x14ac:dyDescent="0.3">
      <c r="A21" s="872"/>
      <c r="B21" s="1442"/>
      <c r="C21" s="1453"/>
      <c r="D21" s="1426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8"/>
      <c r="S21" s="208"/>
      <c r="T21" s="208"/>
      <c r="U21" s="208"/>
      <c r="V21" s="209">
        <f t="shared" si="0"/>
        <v>0</v>
      </c>
      <c r="W21" s="209">
        <f t="shared" si="1"/>
        <v>0</v>
      </c>
      <c r="X21" s="209">
        <f t="shared" si="2"/>
        <v>0</v>
      </c>
      <c r="Y21" s="210">
        <f t="shared" si="3"/>
        <v>0</v>
      </c>
      <c r="Z21" s="1406"/>
      <c r="AA21" s="1392"/>
      <c r="AB21" s="1392"/>
      <c r="AC21" s="1392"/>
      <c r="AD21" s="1392"/>
      <c r="AE21" s="1392"/>
      <c r="AF21" s="1392"/>
      <c r="AG21" s="1392"/>
      <c r="AH21" s="1392"/>
      <c r="AI21" s="1408"/>
      <c r="AJ21" s="1408"/>
    </row>
    <row r="22" spans="1:36" ht="15.75" x14ac:dyDescent="0.25">
      <c r="A22" s="1409">
        <v>3</v>
      </c>
      <c r="B22" s="1414" t="s">
        <v>144</v>
      </c>
      <c r="C22" s="1441" t="s">
        <v>87</v>
      </c>
      <c r="D22" s="1443">
        <f>160*0.9</f>
        <v>144</v>
      </c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>
        <v>380</v>
      </c>
      <c r="S22" s="175">
        <v>380</v>
      </c>
      <c r="T22" s="175">
        <v>403</v>
      </c>
      <c r="U22" s="175">
        <v>403</v>
      </c>
      <c r="V22" s="211">
        <f t="shared" si="0"/>
        <v>0</v>
      </c>
      <c r="W22" s="211">
        <f t="shared" si="1"/>
        <v>0</v>
      </c>
      <c r="X22" s="211">
        <f t="shared" si="2"/>
        <v>0</v>
      </c>
      <c r="Y22" s="212">
        <f t="shared" si="3"/>
        <v>0</v>
      </c>
      <c r="Z22" s="1396">
        <f>SUM(V22:V26)</f>
        <v>42.666666666666664</v>
      </c>
      <c r="AA22" s="1386">
        <f>SUM(W22:W26)</f>
        <v>44.666666666666671</v>
      </c>
      <c r="AB22" s="1386">
        <f>SUM(X22:X26)</f>
        <v>52</v>
      </c>
      <c r="AC22" s="1386">
        <f>SUM(Y22:Y26)</f>
        <v>69.333333333333343</v>
      </c>
      <c r="AD22" s="1386">
        <f t="shared" ref="AD22" si="7">Z22*0.38*0.9*SQRT(3)</f>
        <v>25.274085384045055</v>
      </c>
      <c r="AE22" s="1386">
        <f t="shared" si="5"/>
        <v>26.458808136422174</v>
      </c>
      <c r="AF22" s="1386">
        <f t="shared" si="5"/>
        <v>30.802791561804916</v>
      </c>
      <c r="AG22" s="1386">
        <f t="shared" si="5"/>
        <v>41.070388749073224</v>
      </c>
      <c r="AH22" s="1386">
        <f>MAX(Z22:AC26)</f>
        <v>69.333333333333343</v>
      </c>
      <c r="AI22" s="1407">
        <f t="shared" ref="AI22" si="8">AH22*0.38*0.9*SQRT(3)</f>
        <v>41.070388749073224</v>
      </c>
      <c r="AJ22" s="1407">
        <f>D22-AI22</f>
        <v>102.92961125092677</v>
      </c>
    </row>
    <row r="23" spans="1:36" ht="15.75" x14ac:dyDescent="0.25">
      <c r="A23" s="850"/>
      <c r="B23" s="1415"/>
      <c r="C23" s="1401"/>
      <c r="D23" s="1444"/>
      <c r="E23" s="202" t="s">
        <v>1072</v>
      </c>
      <c r="F23" s="202">
        <v>35</v>
      </c>
      <c r="G23" s="202">
        <v>33</v>
      </c>
      <c r="H23" s="202">
        <v>30</v>
      </c>
      <c r="I23" s="202">
        <v>32</v>
      </c>
      <c r="J23" s="202">
        <v>28</v>
      </c>
      <c r="K23" s="202">
        <v>20</v>
      </c>
      <c r="L23" s="202">
        <v>28</v>
      </c>
      <c r="M23" s="202">
        <v>21</v>
      </c>
      <c r="N23" s="202">
        <v>74</v>
      </c>
      <c r="O23" s="202">
        <v>54</v>
      </c>
      <c r="P23" s="202">
        <v>32</v>
      </c>
      <c r="Q23" s="202">
        <v>62</v>
      </c>
      <c r="R23" s="203">
        <v>403</v>
      </c>
      <c r="S23" s="203">
        <v>403</v>
      </c>
      <c r="T23" s="203">
        <v>403</v>
      </c>
      <c r="U23" s="203">
        <v>403</v>
      </c>
      <c r="V23" s="204">
        <f t="shared" si="0"/>
        <v>32.666666666666664</v>
      </c>
      <c r="W23" s="204">
        <f t="shared" si="1"/>
        <v>26.666666666666668</v>
      </c>
      <c r="X23" s="204">
        <f t="shared" si="2"/>
        <v>41</v>
      </c>
      <c r="Y23" s="205">
        <f t="shared" si="3"/>
        <v>49.333333333333336</v>
      </c>
      <c r="Z23" s="1397"/>
      <c r="AA23" s="1387"/>
      <c r="AB23" s="1387"/>
      <c r="AC23" s="1387"/>
      <c r="AD23" s="1387"/>
      <c r="AE23" s="1387"/>
      <c r="AF23" s="1387"/>
      <c r="AG23" s="1387"/>
      <c r="AH23" s="1387"/>
      <c r="AI23" s="1427"/>
      <c r="AJ23" s="1427"/>
    </row>
    <row r="24" spans="1:36" ht="15.75" x14ac:dyDescent="0.25">
      <c r="A24" s="850"/>
      <c r="B24" s="1415"/>
      <c r="C24" s="1401"/>
      <c r="D24" s="1444"/>
      <c r="E24" s="180" t="s">
        <v>442</v>
      </c>
      <c r="F24" s="180">
        <v>13</v>
      </c>
      <c r="G24" s="180">
        <v>13</v>
      </c>
      <c r="H24" s="180">
        <v>4</v>
      </c>
      <c r="I24" s="180">
        <v>16</v>
      </c>
      <c r="J24" s="180">
        <v>18</v>
      </c>
      <c r="K24" s="180">
        <v>20</v>
      </c>
      <c r="L24" s="180">
        <v>12</v>
      </c>
      <c r="M24" s="180">
        <v>11</v>
      </c>
      <c r="N24" s="180">
        <v>10</v>
      </c>
      <c r="O24" s="180">
        <v>24</v>
      </c>
      <c r="P24" s="180">
        <v>16</v>
      </c>
      <c r="Q24" s="180">
        <v>20</v>
      </c>
      <c r="R24" s="206">
        <v>403</v>
      </c>
      <c r="S24" s="206">
        <v>403</v>
      </c>
      <c r="T24" s="206">
        <v>403</v>
      </c>
      <c r="U24" s="206">
        <v>403</v>
      </c>
      <c r="V24" s="204">
        <f t="shared" si="0"/>
        <v>10</v>
      </c>
      <c r="W24" s="204">
        <f t="shared" si="1"/>
        <v>18</v>
      </c>
      <c r="X24" s="204">
        <f t="shared" si="2"/>
        <v>11</v>
      </c>
      <c r="Y24" s="205">
        <f t="shared" si="3"/>
        <v>20</v>
      </c>
      <c r="Z24" s="1397"/>
      <c r="AA24" s="1387"/>
      <c r="AB24" s="1387"/>
      <c r="AC24" s="1387"/>
      <c r="AD24" s="1387"/>
      <c r="AE24" s="1387"/>
      <c r="AF24" s="1387"/>
      <c r="AG24" s="1387"/>
      <c r="AH24" s="1387"/>
      <c r="AI24" s="1427"/>
      <c r="AJ24" s="1427"/>
    </row>
    <row r="25" spans="1:36" ht="15.75" x14ac:dyDescent="0.25">
      <c r="A25" s="850"/>
      <c r="B25" s="1415"/>
      <c r="C25" s="1401"/>
      <c r="D25" s="1444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3"/>
      <c r="S25" s="203"/>
      <c r="T25" s="203"/>
      <c r="U25" s="203"/>
      <c r="V25" s="204">
        <f t="shared" si="0"/>
        <v>0</v>
      </c>
      <c r="W25" s="204">
        <f t="shared" si="1"/>
        <v>0</v>
      </c>
      <c r="X25" s="204">
        <f t="shared" si="2"/>
        <v>0</v>
      </c>
      <c r="Y25" s="205">
        <f t="shared" si="3"/>
        <v>0</v>
      </c>
      <c r="Z25" s="1397"/>
      <c r="AA25" s="1387"/>
      <c r="AB25" s="1387"/>
      <c r="AC25" s="1387"/>
      <c r="AD25" s="1387"/>
      <c r="AE25" s="1387"/>
      <c r="AF25" s="1387"/>
      <c r="AG25" s="1387"/>
      <c r="AH25" s="1387"/>
      <c r="AI25" s="1427"/>
      <c r="AJ25" s="1427"/>
    </row>
    <row r="26" spans="1:36" ht="16.5" thickBot="1" x14ac:dyDescent="0.3">
      <c r="A26" s="851"/>
      <c r="B26" s="1417"/>
      <c r="C26" s="1442"/>
      <c r="D26" s="1445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8"/>
      <c r="S26" s="208"/>
      <c r="T26" s="208"/>
      <c r="U26" s="208"/>
      <c r="V26" s="209">
        <f t="shared" si="0"/>
        <v>0</v>
      </c>
      <c r="W26" s="209">
        <f t="shared" si="1"/>
        <v>0</v>
      </c>
      <c r="X26" s="209">
        <f t="shared" si="2"/>
        <v>0</v>
      </c>
      <c r="Y26" s="210">
        <f t="shared" si="3"/>
        <v>0</v>
      </c>
      <c r="Z26" s="1406"/>
      <c r="AA26" s="1392"/>
      <c r="AB26" s="1392"/>
      <c r="AC26" s="1392"/>
      <c r="AD26" s="1392"/>
      <c r="AE26" s="1392"/>
      <c r="AF26" s="1392"/>
      <c r="AG26" s="1392"/>
      <c r="AH26" s="1392"/>
      <c r="AI26" s="1408"/>
      <c r="AJ26" s="1408"/>
    </row>
    <row r="27" spans="1:36" ht="15.75" x14ac:dyDescent="0.25">
      <c r="A27" s="1409">
        <v>4</v>
      </c>
      <c r="B27" s="1414" t="s">
        <v>73</v>
      </c>
      <c r="C27" s="1447" t="s">
        <v>409</v>
      </c>
      <c r="D27" s="1443">
        <f>180*0.9</f>
        <v>162</v>
      </c>
      <c r="E27" s="175" t="s">
        <v>410</v>
      </c>
      <c r="F27" s="175">
        <v>8</v>
      </c>
      <c r="G27" s="175">
        <v>14</v>
      </c>
      <c r="H27" s="175">
        <v>20</v>
      </c>
      <c r="I27" s="175">
        <v>4</v>
      </c>
      <c r="J27" s="175">
        <v>3</v>
      </c>
      <c r="K27" s="175">
        <v>3</v>
      </c>
      <c r="L27" s="175">
        <v>32</v>
      </c>
      <c r="M27" s="175">
        <v>12</v>
      </c>
      <c r="N27" s="175">
        <v>7</v>
      </c>
      <c r="O27" s="175">
        <v>22</v>
      </c>
      <c r="P27" s="175">
        <v>22</v>
      </c>
      <c r="Q27" s="175">
        <v>23</v>
      </c>
      <c r="R27" s="175">
        <v>403</v>
      </c>
      <c r="S27" s="175">
        <v>403</v>
      </c>
      <c r="T27" s="175">
        <v>403</v>
      </c>
      <c r="U27" s="175">
        <v>403</v>
      </c>
      <c r="V27" s="211">
        <f t="shared" si="0"/>
        <v>14</v>
      </c>
      <c r="W27" s="211">
        <f t="shared" si="1"/>
        <v>3.3333333333333335</v>
      </c>
      <c r="X27" s="211">
        <f t="shared" si="2"/>
        <v>17</v>
      </c>
      <c r="Y27" s="212">
        <f t="shared" si="3"/>
        <v>22.333333333333332</v>
      </c>
      <c r="Z27" s="1396">
        <f>SUM(V27:V34)</f>
        <v>71.666666666666657</v>
      </c>
      <c r="AA27" s="1386">
        <f>SUM(W27:W34)</f>
        <v>74</v>
      </c>
      <c r="AB27" s="1386">
        <f>SUM(X27:X34)</f>
        <v>80.333333333333329</v>
      </c>
      <c r="AC27" s="1386">
        <f>SUM(Y27:Y34)</f>
        <v>75.333333333333329</v>
      </c>
      <c r="AD27" s="1386">
        <f t="shared" ref="AD27" si="9">Z27*0.38*0.9*SQRT(3)</f>
        <v>42.452565293513175</v>
      </c>
      <c r="AE27" s="1386">
        <f t="shared" si="5"/>
        <v>43.834741837953146</v>
      </c>
      <c r="AF27" s="1386">
        <f t="shared" si="5"/>
        <v>47.586363887147328</v>
      </c>
      <c r="AG27" s="1386">
        <f t="shared" si="5"/>
        <v>44.624557006204547</v>
      </c>
      <c r="AH27" s="1386">
        <f>MAX(Z27:AC34)</f>
        <v>80.333333333333329</v>
      </c>
      <c r="AI27" s="1407">
        <f t="shared" ref="AI27" si="10">AH27*0.38*0.9*SQRT(3)</f>
        <v>47.586363887147328</v>
      </c>
      <c r="AJ27" s="1407">
        <f>D27-AI27</f>
        <v>114.41363611285267</v>
      </c>
    </row>
    <row r="28" spans="1:36" ht="47.25" x14ac:dyDescent="0.25">
      <c r="A28" s="850"/>
      <c r="B28" s="1415"/>
      <c r="C28" s="1448"/>
      <c r="D28" s="1444"/>
      <c r="E28" s="180" t="s">
        <v>411</v>
      </c>
      <c r="F28" s="180">
        <v>9</v>
      </c>
      <c r="G28" s="180">
        <v>12</v>
      </c>
      <c r="H28" s="180">
        <v>11</v>
      </c>
      <c r="I28" s="180">
        <v>14</v>
      </c>
      <c r="J28" s="180">
        <v>28</v>
      </c>
      <c r="K28" s="180">
        <v>14</v>
      </c>
      <c r="L28" s="180">
        <v>14</v>
      </c>
      <c r="M28" s="180">
        <v>16</v>
      </c>
      <c r="N28" s="180">
        <v>30</v>
      </c>
      <c r="O28" s="180">
        <v>6</v>
      </c>
      <c r="P28" s="180">
        <v>5</v>
      </c>
      <c r="Q28" s="180">
        <v>4</v>
      </c>
      <c r="R28" s="206">
        <v>403</v>
      </c>
      <c r="S28" s="206">
        <v>403</v>
      </c>
      <c r="T28" s="206">
        <v>403</v>
      </c>
      <c r="U28" s="206">
        <v>403</v>
      </c>
      <c r="V28" s="204">
        <f t="shared" si="0"/>
        <v>10.666666666666666</v>
      </c>
      <c r="W28" s="204">
        <f t="shared" si="1"/>
        <v>18.666666666666668</v>
      </c>
      <c r="X28" s="204">
        <f t="shared" si="2"/>
        <v>20</v>
      </c>
      <c r="Y28" s="205">
        <f t="shared" si="3"/>
        <v>5</v>
      </c>
      <c r="Z28" s="1397"/>
      <c r="AA28" s="1387"/>
      <c r="AB28" s="1387"/>
      <c r="AC28" s="1387"/>
      <c r="AD28" s="1387"/>
      <c r="AE28" s="1387"/>
      <c r="AF28" s="1387"/>
      <c r="AG28" s="1387"/>
      <c r="AH28" s="1387"/>
      <c r="AI28" s="1427"/>
      <c r="AJ28" s="1427"/>
    </row>
    <row r="29" spans="1:36" ht="15.75" x14ac:dyDescent="0.25">
      <c r="A29" s="850"/>
      <c r="B29" s="1415"/>
      <c r="C29" s="1448"/>
      <c r="D29" s="1444"/>
      <c r="E29" s="202" t="s">
        <v>412</v>
      </c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4">
        <f t="shared" si="0"/>
        <v>0</v>
      </c>
      <c r="W29" s="204">
        <f t="shared" si="1"/>
        <v>0</v>
      </c>
      <c r="X29" s="204">
        <f t="shared" si="2"/>
        <v>0</v>
      </c>
      <c r="Y29" s="205">
        <f t="shared" si="3"/>
        <v>0</v>
      </c>
      <c r="Z29" s="1397"/>
      <c r="AA29" s="1387"/>
      <c r="AB29" s="1387"/>
      <c r="AC29" s="1387"/>
      <c r="AD29" s="1387"/>
      <c r="AE29" s="1387"/>
      <c r="AF29" s="1387"/>
      <c r="AG29" s="1387"/>
      <c r="AH29" s="1387"/>
      <c r="AI29" s="1427"/>
      <c r="AJ29" s="1427"/>
    </row>
    <row r="30" spans="1:36" ht="15.75" x14ac:dyDescent="0.25">
      <c r="A30" s="850"/>
      <c r="B30" s="1415"/>
      <c r="C30" s="1448"/>
      <c r="D30" s="1444"/>
      <c r="E30" s="180" t="s">
        <v>413</v>
      </c>
      <c r="F30" s="180">
        <v>1</v>
      </c>
      <c r="G30" s="180">
        <v>2</v>
      </c>
      <c r="H30" s="180">
        <v>1</v>
      </c>
      <c r="I30" s="180">
        <v>0</v>
      </c>
      <c r="J30" s="180">
        <v>1</v>
      </c>
      <c r="K30" s="180">
        <v>0</v>
      </c>
      <c r="L30" s="180">
        <v>2</v>
      </c>
      <c r="M30" s="180">
        <v>2</v>
      </c>
      <c r="N30" s="180">
        <v>2</v>
      </c>
      <c r="O30" s="180">
        <v>1</v>
      </c>
      <c r="P30" s="180">
        <v>2</v>
      </c>
      <c r="Q30" s="180">
        <v>1</v>
      </c>
      <c r="R30" s="206">
        <v>403</v>
      </c>
      <c r="S30" s="206">
        <v>403</v>
      </c>
      <c r="T30" s="206">
        <v>403</v>
      </c>
      <c r="U30" s="206">
        <v>403</v>
      </c>
      <c r="V30" s="204">
        <f t="shared" si="0"/>
        <v>1.3333333333333333</v>
      </c>
      <c r="W30" s="204">
        <f t="shared" si="1"/>
        <v>1</v>
      </c>
      <c r="X30" s="204">
        <f t="shared" si="2"/>
        <v>2</v>
      </c>
      <c r="Y30" s="205">
        <f t="shared" si="3"/>
        <v>1.3333333333333333</v>
      </c>
      <c r="Z30" s="1397"/>
      <c r="AA30" s="1387"/>
      <c r="AB30" s="1387"/>
      <c r="AC30" s="1387"/>
      <c r="AD30" s="1387"/>
      <c r="AE30" s="1387"/>
      <c r="AF30" s="1387"/>
      <c r="AG30" s="1387"/>
      <c r="AH30" s="1387"/>
      <c r="AI30" s="1427"/>
      <c r="AJ30" s="1427"/>
    </row>
    <row r="31" spans="1:36" ht="15.75" x14ac:dyDescent="0.25">
      <c r="A31" s="850"/>
      <c r="B31" s="1415"/>
      <c r="C31" s="1448"/>
      <c r="D31" s="1444"/>
      <c r="E31" s="180" t="s">
        <v>414</v>
      </c>
      <c r="F31" s="180">
        <v>20</v>
      </c>
      <c r="G31" s="180">
        <v>25</v>
      </c>
      <c r="H31" s="180">
        <v>18</v>
      </c>
      <c r="I31" s="180">
        <v>22</v>
      </c>
      <c r="J31" s="180">
        <v>18</v>
      </c>
      <c r="K31" s="180">
        <v>20</v>
      </c>
      <c r="L31" s="180">
        <v>40</v>
      </c>
      <c r="M31" s="180">
        <v>6</v>
      </c>
      <c r="N31" s="180">
        <v>14</v>
      </c>
      <c r="O31" s="180">
        <v>38</v>
      </c>
      <c r="P31" s="180">
        <v>26</v>
      </c>
      <c r="Q31" s="180">
        <v>18</v>
      </c>
      <c r="R31" s="206"/>
      <c r="S31" s="206"/>
      <c r="T31" s="206"/>
      <c r="U31" s="206"/>
      <c r="V31" s="204">
        <f t="shared" si="0"/>
        <v>21</v>
      </c>
      <c r="W31" s="204">
        <f t="shared" si="1"/>
        <v>20</v>
      </c>
      <c r="X31" s="204">
        <f t="shared" si="2"/>
        <v>20</v>
      </c>
      <c r="Y31" s="205">
        <f t="shared" si="3"/>
        <v>27.333333333333332</v>
      </c>
      <c r="Z31" s="1397"/>
      <c r="AA31" s="1387"/>
      <c r="AB31" s="1387"/>
      <c r="AC31" s="1387"/>
      <c r="AD31" s="1387"/>
      <c r="AE31" s="1387"/>
      <c r="AF31" s="1387"/>
      <c r="AG31" s="1387"/>
      <c r="AH31" s="1387"/>
      <c r="AI31" s="1427"/>
      <c r="AJ31" s="1427"/>
    </row>
    <row r="32" spans="1:36" ht="19.5" customHeight="1" x14ac:dyDescent="0.25">
      <c r="A32" s="850"/>
      <c r="B32" s="1415"/>
      <c r="C32" s="1448"/>
      <c r="D32" s="1444"/>
      <c r="E32" s="202" t="s">
        <v>415</v>
      </c>
      <c r="F32" s="202">
        <v>4</v>
      </c>
      <c r="G32" s="202">
        <v>9</v>
      </c>
      <c r="H32" s="202">
        <v>4</v>
      </c>
      <c r="I32" s="202">
        <v>8</v>
      </c>
      <c r="J32" s="202">
        <v>14</v>
      </c>
      <c r="K32" s="202">
        <v>19</v>
      </c>
      <c r="L32" s="202">
        <v>35</v>
      </c>
      <c r="M32" s="202">
        <v>17</v>
      </c>
      <c r="N32" s="202">
        <v>3</v>
      </c>
      <c r="O32" s="202">
        <v>10</v>
      </c>
      <c r="P32" s="202">
        <v>9</v>
      </c>
      <c r="Q32" s="202">
        <v>12</v>
      </c>
      <c r="R32" s="203">
        <v>403</v>
      </c>
      <c r="S32" s="203">
        <v>403</v>
      </c>
      <c r="T32" s="203">
        <v>403</v>
      </c>
      <c r="U32" s="203">
        <v>403</v>
      </c>
      <c r="V32" s="204">
        <f t="shared" si="0"/>
        <v>5.666666666666667</v>
      </c>
      <c r="W32" s="204">
        <f t="shared" si="1"/>
        <v>13.666666666666666</v>
      </c>
      <c r="X32" s="204">
        <f t="shared" si="2"/>
        <v>18.333333333333332</v>
      </c>
      <c r="Y32" s="205">
        <f t="shared" si="3"/>
        <v>10.333333333333334</v>
      </c>
      <c r="Z32" s="1397"/>
      <c r="AA32" s="1387"/>
      <c r="AB32" s="1387"/>
      <c r="AC32" s="1387"/>
      <c r="AD32" s="1387"/>
      <c r="AE32" s="1387"/>
      <c r="AF32" s="1387"/>
      <c r="AG32" s="1387"/>
      <c r="AH32" s="1387"/>
      <c r="AI32" s="1427"/>
      <c r="AJ32" s="1427"/>
    </row>
    <row r="33" spans="1:36" ht="19.5" customHeight="1" x14ac:dyDescent="0.25">
      <c r="A33" s="1410"/>
      <c r="B33" s="1416"/>
      <c r="C33" s="1449"/>
      <c r="D33" s="1444"/>
      <c r="E33" s="696" t="s">
        <v>1238</v>
      </c>
      <c r="F33" s="696"/>
      <c r="G33" s="696"/>
      <c r="H33" s="696"/>
      <c r="I33" s="696"/>
      <c r="J33" s="696"/>
      <c r="K33" s="696"/>
      <c r="L33" s="696">
        <v>18</v>
      </c>
      <c r="M33" s="696">
        <v>16</v>
      </c>
      <c r="N33" s="696">
        <v>7</v>
      </c>
      <c r="O33" s="696">
        <v>10</v>
      </c>
      <c r="P33" s="696">
        <v>12</v>
      </c>
      <c r="Q33" s="696">
        <v>14</v>
      </c>
      <c r="R33" s="697"/>
      <c r="S33" s="697"/>
      <c r="T33" s="697"/>
      <c r="U33" s="697"/>
      <c r="V33" s="217"/>
      <c r="W33" s="217"/>
      <c r="X33" s="217"/>
      <c r="Y33" s="680"/>
      <c r="Z33" s="1398"/>
      <c r="AA33" s="1388"/>
      <c r="AB33" s="1388"/>
      <c r="AC33" s="1388"/>
      <c r="AD33" s="1388"/>
      <c r="AE33" s="1388"/>
      <c r="AF33" s="1388"/>
      <c r="AG33" s="1388"/>
      <c r="AH33" s="1388"/>
      <c r="AI33" s="1446"/>
      <c r="AJ33" s="1446"/>
    </row>
    <row r="34" spans="1:36" ht="16.5" thickBot="1" x14ac:dyDescent="0.3">
      <c r="A34" s="851"/>
      <c r="B34" s="1417"/>
      <c r="C34" s="1450"/>
      <c r="D34" s="1445"/>
      <c r="E34" s="207" t="s">
        <v>416</v>
      </c>
      <c r="F34" s="207">
        <v>23</v>
      </c>
      <c r="G34" s="207">
        <v>19</v>
      </c>
      <c r="H34" s="207">
        <v>15</v>
      </c>
      <c r="I34" s="207">
        <v>18</v>
      </c>
      <c r="J34" s="207">
        <v>20</v>
      </c>
      <c r="K34" s="207">
        <v>14</v>
      </c>
      <c r="L34" s="207">
        <v>4</v>
      </c>
      <c r="M34" s="207">
        <v>3</v>
      </c>
      <c r="N34" s="207">
        <v>2</v>
      </c>
      <c r="O34" s="207">
        <v>9</v>
      </c>
      <c r="P34" s="207">
        <v>8</v>
      </c>
      <c r="Q34" s="207">
        <v>10</v>
      </c>
      <c r="R34" s="208">
        <v>403</v>
      </c>
      <c r="S34" s="208">
        <v>403</v>
      </c>
      <c r="T34" s="208">
        <v>403</v>
      </c>
      <c r="U34" s="208">
        <v>403</v>
      </c>
      <c r="V34" s="209">
        <f t="shared" si="0"/>
        <v>19</v>
      </c>
      <c r="W34" s="209">
        <f t="shared" si="1"/>
        <v>17.333333333333332</v>
      </c>
      <c r="X34" s="209">
        <f t="shared" si="2"/>
        <v>3</v>
      </c>
      <c r="Y34" s="210">
        <f t="shared" si="3"/>
        <v>9</v>
      </c>
      <c r="Z34" s="1406"/>
      <c r="AA34" s="1392"/>
      <c r="AB34" s="1392"/>
      <c r="AC34" s="1392"/>
      <c r="AD34" s="1392"/>
      <c r="AE34" s="1392"/>
      <c r="AF34" s="1392"/>
      <c r="AG34" s="1392"/>
      <c r="AH34" s="1392"/>
      <c r="AI34" s="1408"/>
      <c r="AJ34" s="1408"/>
    </row>
    <row r="35" spans="1:36" ht="15.75" x14ac:dyDescent="0.25">
      <c r="A35" s="1409">
        <v>5</v>
      </c>
      <c r="B35" s="1414" t="s">
        <v>153</v>
      </c>
      <c r="C35" s="1414" t="s">
        <v>87</v>
      </c>
      <c r="D35" s="1404">
        <f>160*0.9</f>
        <v>144</v>
      </c>
      <c r="E35" s="175" t="s">
        <v>417</v>
      </c>
      <c r="F35" s="175">
        <v>37</v>
      </c>
      <c r="G35" s="175">
        <v>44</v>
      </c>
      <c r="H35" s="175">
        <v>39</v>
      </c>
      <c r="I35" s="175">
        <v>40</v>
      </c>
      <c r="J35" s="175">
        <v>42</v>
      </c>
      <c r="K35" s="175">
        <v>43</v>
      </c>
      <c r="L35" s="175">
        <v>30</v>
      </c>
      <c r="M35" s="175">
        <v>35</v>
      </c>
      <c r="N35" s="175">
        <v>37</v>
      </c>
      <c r="O35" s="175">
        <v>42</v>
      </c>
      <c r="P35" s="175">
        <v>36</v>
      </c>
      <c r="Q35" s="175">
        <v>48</v>
      </c>
      <c r="R35" s="175">
        <v>403</v>
      </c>
      <c r="S35" s="175">
        <v>403</v>
      </c>
      <c r="T35" s="175">
        <v>403</v>
      </c>
      <c r="U35" s="175">
        <v>403</v>
      </c>
      <c r="V35" s="211">
        <f t="shared" si="0"/>
        <v>40</v>
      </c>
      <c r="W35" s="211">
        <f t="shared" si="1"/>
        <v>41.666666666666664</v>
      </c>
      <c r="X35" s="211">
        <f t="shared" si="2"/>
        <v>34</v>
      </c>
      <c r="Y35" s="212">
        <f t="shared" si="3"/>
        <v>42</v>
      </c>
      <c r="Z35" s="1396">
        <f>SUM(V35:V42)</f>
        <v>71.333333333333329</v>
      </c>
      <c r="AA35" s="1386">
        <f>SUM(W35:W42)</f>
        <v>76.666666666666657</v>
      </c>
      <c r="AB35" s="1386">
        <f>SUM(X35:X42)</f>
        <v>70.666666666666671</v>
      </c>
      <c r="AC35" s="1386">
        <f>SUM(Y35:Y42)</f>
        <v>88</v>
      </c>
      <c r="AD35" s="1386">
        <f t="shared" ref="AD35:AG51" si="11">Z35*0.38*0.9*SQRT(3)</f>
        <v>42.25511150145033</v>
      </c>
      <c r="AE35" s="1386">
        <f t="shared" si="11"/>
        <v>45.414372174455949</v>
      </c>
      <c r="AF35" s="1386">
        <f t="shared" si="11"/>
        <v>41.860203917324625</v>
      </c>
      <c r="AG35" s="1386">
        <f t="shared" si="11"/>
        <v>52.127801104592926</v>
      </c>
      <c r="AH35" s="1386">
        <f>MAX(Z35:AC42)</f>
        <v>88</v>
      </c>
      <c r="AI35" s="1407">
        <f t="shared" ref="AI35" si="12">AH35*0.38*0.9*SQRT(3)</f>
        <v>52.127801104592926</v>
      </c>
      <c r="AJ35" s="1407">
        <f>D35-AI35</f>
        <v>91.872198895407081</v>
      </c>
    </row>
    <row r="36" spans="1:36" ht="15.75" x14ac:dyDescent="0.25">
      <c r="A36" s="850"/>
      <c r="B36" s="1415"/>
      <c r="C36" s="1415"/>
      <c r="D36" s="1405"/>
      <c r="E36" s="180" t="s">
        <v>418</v>
      </c>
      <c r="F36" s="180">
        <v>4</v>
      </c>
      <c r="G36" s="180">
        <v>9</v>
      </c>
      <c r="H36" s="180">
        <v>4</v>
      </c>
      <c r="I36" s="180">
        <v>2</v>
      </c>
      <c r="J36" s="180">
        <v>1</v>
      </c>
      <c r="K36" s="180">
        <v>1</v>
      </c>
      <c r="L36" s="180">
        <v>19</v>
      </c>
      <c r="M36" s="180">
        <v>18</v>
      </c>
      <c r="N36" s="180">
        <v>13</v>
      </c>
      <c r="O36" s="180">
        <v>12</v>
      </c>
      <c r="P36" s="180">
        <v>8</v>
      </c>
      <c r="Q36" s="180">
        <v>14</v>
      </c>
      <c r="R36" s="206">
        <v>403</v>
      </c>
      <c r="S36" s="206">
        <v>403</v>
      </c>
      <c r="T36" s="206">
        <v>403</v>
      </c>
      <c r="U36" s="206">
        <v>403</v>
      </c>
      <c r="V36" s="204">
        <f t="shared" si="0"/>
        <v>5.666666666666667</v>
      </c>
      <c r="W36" s="204">
        <f t="shared" si="1"/>
        <v>1.3333333333333333</v>
      </c>
      <c r="X36" s="204">
        <f t="shared" si="2"/>
        <v>16.666666666666668</v>
      </c>
      <c r="Y36" s="205">
        <f t="shared" si="3"/>
        <v>11.333333333333334</v>
      </c>
      <c r="Z36" s="1397"/>
      <c r="AA36" s="1387"/>
      <c r="AB36" s="1387"/>
      <c r="AC36" s="1387"/>
      <c r="AD36" s="1387"/>
      <c r="AE36" s="1387"/>
      <c r="AF36" s="1387"/>
      <c r="AG36" s="1387"/>
      <c r="AH36" s="1387"/>
      <c r="AI36" s="1427"/>
      <c r="AJ36" s="1427"/>
    </row>
    <row r="37" spans="1:36" ht="15.75" x14ac:dyDescent="0.25">
      <c r="A37" s="850"/>
      <c r="B37" s="1415"/>
      <c r="C37" s="1415"/>
      <c r="D37" s="1405"/>
      <c r="E37" s="202" t="s">
        <v>419</v>
      </c>
      <c r="F37" s="202">
        <v>34</v>
      </c>
      <c r="G37" s="202">
        <v>24</v>
      </c>
      <c r="H37" s="202">
        <v>13</v>
      </c>
      <c r="I37" s="202">
        <v>35</v>
      </c>
      <c r="J37" s="202">
        <v>33</v>
      </c>
      <c r="K37" s="202">
        <v>23</v>
      </c>
      <c r="L37" s="202">
        <v>25</v>
      </c>
      <c r="M37" s="202">
        <v>24</v>
      </c>
      <c r="N37" s="202">
        <v>11</v>
      </c>
      <c r="O37" s="202">
        <v>38</v>
      </c>
      <c r="P37" s="202">
        <v>34</v>
      </c>
      <c r="Q37" s="202">
        <v>32</v>
      </c>
      <c r="R37" s="203">
        <v>403</v>
      </c>
      <c r="S37" s="203">
        <v>403</v>
      </c>
      <c r="T37" s="203">
        <v>403</v>
      </c>
      <c r="U37" s="203">
        <v>403</v>
      </c>
      <c r="V37" s="204">
        <f t="shared" si="0"/>
        <v>23.666666666666668</v>
      </c>
      <c r="W37" s="204">
        <f t="shared" si="1"/>
        <v>30.333333333333332</v>
      </c>
      <c r="X37" s="204">
        <f t="shared" si="2"/>
        <v>20</v>
      </c>
      <c r="Y37" s="205">
        <f t="shared" si="3"/>
        <v>34.666666666666664</v>
      </c>
      <c r="Z37" s="1397"/>
      <c r="AA37" s="1387"/>
      <c r="AB37" s="1387"/>
      <c r="AC37" s="1387"/>
      <c r="AD37" s="1387"/>
      <c r="AE37" s="1387"/>
      <c r="AF37" s="1387"/>
      <c r="AG37" s="1387"/>
      <c r="AH37" s="1387"/>
      <c r="AI37" s="1427"/>
      <c r="AJ37" s="1427"/>
    </row>
    <row r="38" spans="1:36" ht="15.75" x14ac:dyDescent="0.25">
      <c r="A38" s="850"/>
      <c r="B38" s="1415"/>
      <c r="C38" s="1415"/>
      <c r="D38" s="1405"/>
      <c r="E38" s="180" t="s">
        <v>1073</v>
      </c>
      <c r="F38" s="180">
        <v>2</v>
      </c>
      <c r="G38" s="180">
        <v>3</v>
      </c>
      <c r="H38" s="180">
        <v>1</v>
      </c>
      <c r="I38" s="180">
        <v>3</v>
      </c>
      <c r="J38" s="180">
        <v>4</v>
      </c>
      <c r="K38" s="180">
        <v>3</v>
      </c>
      <c r="L38" s="180">
        <v>0</v>
      </c>
      <c r="M38" s="180">
        <v>0</v>
      </c>
      <c r="N38" s="180">
        <v>0</v>
      </c>
      <c r="O38" s="180">
        <v>0</v>
      </c>
      <c r="P38" s="180">
        <v>0</v>
      </c>
      <c r="Q38" s="180">
        <v>0</v>
      </c>
      <c r="R38" s="206"/>
      <c r="S38" s="206"/>
      <c r="T38" s="206"/>
      <c r="U38" s="206"/>
      <c r="V38" s="204">
        <f t="shared" si="0"/>
        <v>2</v>
      </c>
      <c r="W38" s="204">
        <f t="shared" si="1"/>
        <v>3.3333333333333335</v>
      </c>
      <c r="X38" s="204">
        <f t="shared" si="2"/>
        <v>0</v>
      </c>
      <c r="Y38" s="205">
        <f t="shared" si="3"/>
        <v>0</v>
      </c>
      <c r="Z38" s="1397"/>
      <c r="AA38" s="1387"/>
      <c r="AB38" s="1387"/>
      <c r="AC38" s="1387"/>
      <c r="AD38" s="1387"/>
      <c r="AE38" s="1387"/>
      <c r="AF38" s="1387"/>
      <c r="AG38" s="1387"/>
      <c r="AH38" s="1387"/>
      <c r="AI38" s="1427"/>
      <c r="AJ38" s="1427"/>
    </row>
    <row r="39" spans="1:36" ht="15.75" x14ac:dyDescent="0.25">
      <c r="A39" s="850"/>
      <c r="B39" s="1415"/>
      <c r="C39" s="1415"/>
      <c r="D39" s="1405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3"/>
      <c r="S39" s="203"/>
      <c r="T39" s="203"/>
      <c r="U39" s="203"/>
      <c r="V39" s="204">
        <f t="shared" si="0"/>
        <v>0</v>
      </c>
      <c r="W39" s="204">
        <f t="shared" si="1"/>
        <v>0</v>
      </c>
      <c r="X39" s="204">
        <f t="shared" si="2"/>
        <v>0</v>
      </c>
      <c r="Y39" s="205">
        <f t="shared" si="3"/>
        <v>0</v>
      </c>
      <c r="Z39" s="1397"/>
      <c r="AA39" s="1387"/>
      <c r="AB39" s="1387"/>
      <c r="AC39" s="1387"/>
      <c r="AD39" s="1387"/>
      <c r="AE39" s="1387"/>
      <c r="AF39" s="1387"/>
      <c r="AG39" s="1387"/>
      <c r="AH39" s="1387"/>
      <c r="AI39" s="1427"/>
      <c r="AJ39" s="1427"/>
    </row>
    <row r="40" spans="1:36" ht="15.75" x14ac:dyDescent="0.25">
      <c r="A40" s="850"/>
      <c r="B40" s="1415"/>
      <c r="C40" s="1415"/>
      <c r="D40" s="1405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206"/>
      <c r="S40" s="206"/>
      <c r="T40" s="206"/>
      <c r="U40" s="206"/>
      <c r="V40" s="204">
        <f t="shared" si="0"/>
        <v>0</v>
      </c>
      <c r="W40" s="204">
        <f t="shared" si="1"/>
        <v>0</v>
      </c>
      <c r="X40" s="204">
        <f t="shared" si="2"/>
        <v>0</v>
      </c>
      <c r="Y40" s="205">
        <f t="shared" si="3"/>
        <v>0</v>
      </c>
      <c r="Z40" s="1397"/>
      <c r="AA40" s="1387"/>
      <c r="AB40" s="1387"/>
      <c r="AC40" s="1387"/>
      <c r="AD40" s="1387"/>
      <c r="AE40" s="1387"/>
      <c r="AF40" s="1387"/>
      <c r="AG40" s="1387"/>
      <c r="AH40" s="1387"/>
      <c r="AI40" s="1427"/>
      <c r="AJ40" s="1427"/>
    </row>
    <row r="41" spans="1:36" ht="15.75" x14ac:dyDescent="0.25">
      <c r="A41" s="850"/>
      <c r="B41" s="1415"/>
      <c r="C41" s="1415"/>
      <c r="D41" s="1405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3"/>
      <c r="S41" s="203"/>
      <c r="T41" s="203"/>
      <c r="U41" s="203"/>
      <c r="V41" s="204">
        <f t="shared" si="0"/>
        <v>0</v>
      </c>
      <c r="W41" s="204">
        <f t="shared" si="1"/>
        <v>0</v>
      </c>
      <c r="X41" s="204">
        <f t="shared" si="2"/>
        <v>0</v>
      </c>
      <c r="Y41" s="205">
        <f t="shared" si="3"/>
        <v>0</v>
      </c>
      <c r="Z41" s="1397"/>
      <c r="AA41" s="1387"/>
      <c r="AB41" s="1387"/>
      <c r="AC41" s="1387"/>
      <c r="AD41" s="1387"/>
      <c r="AE41" s="1387"/>
      <c r="AF41" s="1387"/>
      <c r="AG41" s="1387"/>
      <c r="AH41" s="1387"/>
      <c r="AI41" s="1427"/>
      <c r="AJ41" s="1427"/>
    </row>
    <row r="42" spans="1:36" ht="16.5" thickBot="1" x14ac:dyDescent="0.3">
      <c r="A42" s="851"/>
      <c r="B42" s="1417"/>
      <c r="C42" s="1417"/>
      <c r="D42" s="1431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8"/>
      <c r="S42" s="208"/>
      <c r="T42" s="208"/>
      <c r="U42" s="208"/>
      <c r="V42" s="209">
        <f t="shared" si="0"/>
        <v>0</v>
      </c>
      <c r="W42" s="209">
        <f t="shared" si="1"/>
        <v>0</v>
      </c>
      <c r="X42" s="209">
        <f t="shared" si="2"/>
        <v>0</v>
      </c>
      <c r="Y42" s="210">
        <f t="shared" si="3"/>
        <v>0</v>
      </c>
      <c r="Z42" s="1406"/>
      <c r="AA42" s="1392"/>
      <c r="AB42" s="1392"/>
      <c r="AC42" s="1392"/>
      <c r="AD42" s="1392"/>
      <c r="AE42" s="1392"/>
      <c r="AF42" s="1392"/>
      <c r="AG42" s="1392"/>
      <c r="AH42" s="1392"/>
      <c r="AI42" s="1408"/>
      <c r="AJ42" s="1408"/>
    </row>
    <row r="43" spans="1:36" ht="15.75" x14ac:dyDescent="0.25">
      <c r="A43" s="1409">
        <v>6</v>
      </c>
      <c r="B43" s="1414" t="s">
        <v>86</v>
      </c>
      <c r="C43" s="1414" t="s">
        <v>87</v>
      </c>
      <c r="D43" s="1404">
        <f>160*0.9</f>
        <v>144</v>
      </c>
      <c r="E43" s="175" t="s">
        <v>420</v>
      </c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>
        <v>405</v>
      </c>
      <c r="S43" s="175">
        <v>405</v>
      </c>
      <c r="T43" s="175">
        <v>405</v>
      </c>
      <c r="U43" s="175">
        <v>405</v>
      </c>
      <c r="V43" s="211">
        <f t="shared" si="0"/>
        <v>0</v>
      </c>
      <c r="W43" s="211">
        <f t="shared" si="1"/>
        <v>0</v>
      </c>
      <c r="X43" s="211">
        <f t="shared" si="2"/>
        <v>0</v>
      </c>
      <c r="Y43" s="212">
        <f t="shared" si="3"/>
        <v>0</v>
      </c>
      <c r="Z43" s="1396">
        <f>SUM(V43:V50)</f>
        <v>6</v>
      </c>
      <c r="AA43" s="1386">
        <f>SUM(W43:W50)</f>
        <v>7.666666666666667</v>
      </c>
      <c r="AB43" s="1386">
        <f>SUM(X43:X50)</f>
        <v>7.333333333333333</v>
      </c>
      <c r="AC43" s="1386">
        <f>SUM(Y43:Y50)</f>
        <v>9.3333333333333339</v>
      </c>
      <c r="AD43" s="1386">
        <f t="shared" ref="AD43" si="13">Z43*0.38*0.9*SQRT(3)</f>
        <v>3.5541682571313369</v>
      </c>
      <c r="AE43" s="1386">
        <f t="shared" si="11"/>
        <v>4.5414372174455968</v>
      </c>
      <c r="AF43" s="1386">
        <f t="shared" si="11"/>
        <v>4.3439834253827438</v>
      </c>
      <c r="AG43" s="1386">
        <f t="shared" si="11"/>
        <v>5.5287061777598563</v>
      </c>
      <c r="AH43" s="1386">
        <f>MAX(Z43:AC50)</f>
        <v>9.3333333333333339</v>
      </c>
      <c r="AI43" s="1407">
        <f t="shared" ref="AI43" si="14">AH43*0.38*0.9*SQRT(3)</f>
        <v>5.5287061777598563</v>
      </c>
      <c r="AJ43" s="1407">
        <f>D43-AI43</f>
        <v>138.47129382224014</v>
      </c>
    </row>
    <row r="44" spans="1:36" ht="15.75" x14ac:dyDescent="0.25">
      <c r="A44" s="850"/>
      <c r="B44" s="1415"/>
      <c r="C44" s="1415"/>
      <c r="D44" s="1405"/>
      <c r="E44" s="180" t="s">
        <v>421</v>
      </c>
      <c r="F44" s="180">
        <v>4</v>
      </c>
      <c r="G44" s="180">
        <v>4</v>
      </c>
      <c r="H44" s="180">
        <v>6</v>
      </c>
      <c r="I44" s="180">
        <v>7</v>
      </c>
      <c r="J44" s="180">
        <v>7</v>
      </c>
      <c r="K44" s="180">
        <v>6</v>
      </c>
      <c r="L44" s="180">
        <v>6</v>
      </c>
      <c r="M44" s="180">
        <v>2</v>
      </c>
      <c r="N44" s="180">
        <v>11</v>
      </c>
      <c r="O44" s="180">
        <v>9</v>
      </c>
      <c r="P44" s="180">
        <v>7</v>
      </c>
      <c r="Q44" s="180">
        <v>9</v>
      </c>
      <c r="R44" s="206">
        <v>405</v>
      </c>
      <c r="S44" s="206">
        <v>405</v>
      </c>
      <c r="T44" s="206">
        <v>405</v>
      </c>
      <c r="U44" s="206">
        <v>405</v>
      </c>
      <c r="V44" s="204">
        <f t="shared" si="0"/>
        <v>4.666666666666667</v>
      </c>
      <c r="W44" s="204">
        <f t="shared" si="1"/>
        <v>6.666666666666667</v>
      </c>
      <c r="X44" s="204">
        <f t="shared" si="2"/>
        <v>6.333333333333333</v>
      </c>
      <c r="Y44" s="205">
        <f t="shared" si="3"/>
        <v>8.3333333333333339</v>
      </c>
      <c r="Z44" s="1397"/>
      <c r="AA44" s="1387"/>
      <c r="AB44" s="1387"/>
      <c r="AC44" s="1387"/>
      <c r="AD44" s="1387"/>
      <c r="AE44" s="1387"/>
      <c r="AF44" s="1387"/>
      <c r="AG44" s="1387"/>
      <c r="AH44" s="1387"/>
      <c r="AI44" s="1427"/>
      <c r="AJ44" s="1427"/>
    </row>
    <row r="45" spans="1:36" ht="15.75" x14ac:dyDescent="0.25">
      <c r="A45" s="850"/>
      <c r="B45" s="1415"/>
      <c r="C45" s="1415"/>
      <c r="D45" s="1405"/>
      <c r="E45" s="202" t="s">
        <v>422</v>
      </c>
      <c r="F45" s="202">
        <v>1</v>
      </c>
      <c r="G45" s="202">
        <v>1</v>
      </c>
      <c r="H45" s="202">
        <v>2</v>
      </c>
      <c r="I45" s="202">
        <v>1</v>
      </c>
      <c r="J45" s="202">
        <v>0</v>
      </c>
      <c r="K45" s="202">
        <v>0</v>
      </c>
      <c r="L45" s="202">
        <v>1</v>
      </c>
      <c r="M45" s="202">
        <v>0</v>
      </c>
      <c r="N45" s="202">
        <v>1</v>
      </c>
      <c r="O45" s="202">
        <v>1</v>
      </c>
      <c r="P45" s="202">
        <v>1</v>
      </c>
      <c r="Q45" s="202">
        <v>1</v>
      </c>
      <c r="R45" s="203">
        <v>405</v>
      </c>
      <c r="S45" s="203">
        <v>405</v>
      </c>
      <c r="T45" s="203">
        <v>405</v>
      </c>
      <c r="U45" s="203">
        <v>405</v>
      </c>
      <c r="V45" s="204">
        <f t="shared" si="0"/>
        <v>1.3333333333333333</v>
      </c>
      <c r="W45" s="204">
        <f t="shared" si="1"/>
        <v>1</v>
      </c>
      <c r="X45" s="204">
        <f t="shared" si="2"/>
        <v>1</v>
      </c>
      <c r="Y45" s="205">
        <f t="shared" si="3"/>
        <v>1</v>
      </c>
      <c r="Z45" s="1397"/>
      <c r="AA45" s="1387"/>
      <c r="AB45" s="1387"/>
      <c r="AC45" s="1387"/>
      <c r="AD45" s="1387"/>
      <c r="AE45" s="1387"/>
      <c r="AF45" s="1387"/>
      <c r="AG45" s="1387"/>
      <c r="AH45" s="1387"/>
      <c r="AI45" s="1427"/>
      <c r="AJ45" s="1427"/>
    </row>
    <row r="46" spans="1:36" ht="15.75" x14ac:dyDescent="0.25">
      <c r="A46" s="850"/>
      <c r="B46" s="1415"/>
      <c r="C46" s="1415"/>
      <c r="D46" s="1405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206"/>
      <c r="S46" s="206"/>
      <c r="T46" s="206"/>
      <c r="U46" s="206"/>
      <c r="V46" s="204">
        <f t="shared" si="0"/>
        <v>0</v>
      </c>
      <c r="W46" s="204">
        <f t="shared" si="1"/>
        <v>0</v>
      </c>
      <c r="X46" s="204">
        <f t="shared" si="2"/>
        <v>0</v>
      </c>
      <c r="Y46" s="205">
        <f t="shared" si="3"/>
        <v>0</v>
      </c>
      <c r="Z46" s="1397"/>
      <c r="AA46" s="1387"/>
      <c r="AB46" s="1387"/>
      <c r="AC46" s="1387"/>
      <c r="AD46" s="1387"/>
      <c r="AE46" s="1387"/>
      <c r="AF46" s="1387"/>
      <c r="AG46" s="1387"/>
      <c r="AH46" s="1387"/>
      <c r="AI46" s="1427"/>
      <c r="AJ46" s="1427"/>
    </row>
    <row r="47" spans="1:36" ht="15.75" x14ac:dyDescent="0.25">
      <c r="A47" s="850"/>
      <c r="B47" s="1415"/>
      <c r="C47" s="1415"/>
      <c r="D47" s="1405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3"/>
      <c r="S47" s="203"/>
      <c r="T47" s="203"/>
      <c r="U47" s="203"/>
      <c r="V47" s="204">
        <f t="shared" si="0"/>
        <v>0</v>
      </c>
      <c r="W47" s="204">
        <f t="shared" si="1"/>
        <v>0</v>
      </c>
      <c r="X47" s="204">
        <f t="shared" si="2"/>
        <v>0</v>
      </c>
      <c r="Y47" s="205">
        <f t="shared" si="3"/>
        <v>0</v>
      </c>
      <c r="Z47" s="1397"/>
      <c r="AA47" s="1387"/>
      <c r="AB47" s="1387"/>
      <c r="AC47" s="1387"/>
      <c r="AD47" s="1387"/>
      <c r="AE47" s="1387"/>
      <c r="AF47" s="1387"/>
      <c r="AG47" s="1387"/>
      <c r="AH47" s="1387"/>
      <c r="AI47" s="1427"/>
      <c r="AJ47" s="1427"/>
    </row>
    <row r="48" spans="1:36" ht="15.75" x14ac:dyDescent="0.25">
      <c r="A48" s="850"/>
      <c r="B48" s="1415"/>
      <c r="C48" s="1415"/>
      <c r="D48" s="1405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206"/>
      <c r="S48" s="206"/>
      <c r="T48" s="206"/>
      <c r="U48" s="206"/>
      <c r="V48" s="204">
        <f t="shared" si="0"/>
        <v>0</v>
      </c>
      <c r="W48" s="204">
        <f t="shared" si="1"/>
        <v>0</v>
      </c>
      <c r="X48" s="204">
        <f t="shared" si="2"/>
        <v>0</v>
      </c>
      <c r="Y48" s="205">
        <f t="shared" si="3"/>
        <v>0</v>
      </c>
      <c r="Z48" s="1397"/>
      <c r="AA48" s="1387"/>
      <c r="AB48" s="1387"/>
      <c r="AC48" s="1387"/>
      <c r="AD48" s="1387"/>
      <c r="AE48" s="1387"/>
      <c r="AF48" s="1387"/>
      <c r="AG48" s="1387"/>
      <c r="AH48" s="1387"/>
      <c r="AI48" s="1427"/>
      <c r="AJ48" s="1427"/>
    </row>
    <row r="49" spans="1:36" ht="15.75" x14ac:dyDescent="0.25">
      <c r="A49" s="850"/>
      <c r="B49" s="1415"/>
      <c r="C49" s="1415"/>
      <c r="D49" s="1405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3"/>
      <c r="S49" s="203"/>
      <c r="T49" s="203"/>
      <c r="U49" s="203"/>
      <c r="V49" s="204">
        <f t="shared" si="0"/>
        <v>0</v>
      </c>
      <c r="W49" s="204">
        <f t="shared" si="1"/>
        <v>0</v>
      </c>
      <c r="X49" s="204">
        <f t="shared" si="2"/>
        <v>0</v>
      </c>
      <c r="Y49" s="205">
        <f t="shared" si="3"/>
        <v>0</v>
      </c>
      <c r="Z49" s="1397"/>
      <c r="AA49" s="1387"/>
      <c r="AB49" s="1387"/>
      <c r="AC49" s="1387"/>
      <c r="AD49" s="1387"/>
      <c r="AE49" s="1387"/>
      <c r="AF49" s="1387"/>
      <c r="AG49" s="1387"/>
      <c r="AH49" s="1387"/>
      <c r="AI49" s="1427"/>
      <c r="AJ49" s="1427"/>
    </row>
    <row r="50" spans="1:36" ht="16.5" thickBot="1" x14ac:dyDescent="0.3">
      <c r="A50" s="851"/>
      <c r="B50" s="1417"/>
      <c r="C50" s="1417"/>
      <c r="D50" s="1431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8"/>
      <c r="S50" s="208"/>
      <c r="T50" s="208"/>
      <c r="U50" s="208"/>
      <c r="V50" s="209">
        <f t="shared" si="0"/>
        <v>0</v>
      </c>
      <c r="W50" s="209">
        <f t="shared" si="1"/>
        <v>0</v>
      </c>
      <c r="X50" s="209">
        <f t="shared" si="2"/>
        <v>0</v>
      </c>
      <c r="Y50" s="210">
        <f t="shared" si="3"/>
        <v>0</v>
      </c>
      <c r="Z50" s="1406"/>
      <c r="AA50" s="1392"/>
      <c r="AB50" s="1392"/>
      <c r="AC50" s="1392"/>
      <c r="AD50" s="1392"/>
      <c r="AE50" s="1392"/>
      <c r="AF50" s="1392"/>
      <c r="AG50" s="1392"/>
      <c r="AH50" s="1392"/>
      <c r="AI50" s="1408"/>
      <c r="AJ50" s="1408"/>
    </row>
    <row r="51" spans="1:36" ht="15.75" x14ac:dyDescent="0.25">
      <c r="A51" s="1409">
        <v>7</v>
      </c>
      <c r="B51" s="1414" t="s">
        <v>91</v>
      </c>
      <c r="C51" s="1441" t="s">
        <v>103</v>
      </c>
      <c r="D51" s="1443">
        <f>250*0.9</f>
        <v>225</v>
      </c>
      <c r="E51" s="175" t="s">
        <v>423</v>
      </c>
      <c r="F51" s="175">
        <v>16</v>
      </c>
      <c r="G51" s="175">
        <v>23</v>
      </c>
      <c r="H51" s="175">
        <v>20</v>
      </c>
      <c r="I51" s="175">
        <v>15</v>
      </c>
      <c r="J51" s="175">
        <v>20</v>
      </c>
      <c r="K51" s="175">
        <v>19</v>
      </c>
      <c r="L51" s="175">
        <v>10</v>
      </c>
      <c r="M51" s="175">
        <v>17</v>
      </c>
      <c r="N51" s="175">
        <v>45</v>
      </c>
      <c r="O51" s="175">
        <v>32</v>
      </c>
      <c r="P51" s="175">
        <v>34</v>
      </c>
      <c r="Q51" s="175">
        <v>40</v>
      </c>
      <c r="R51" s="175">
        <v>405</v>
      </c>
      <c r="S51" s="175">
        <v>405</v>
      </c>
      <c r="T51" s="175">
        <v>380</v>
      </c>
      <c r="U51" s="175">
        <v>380</v>
      </c>
      <c r="V51" s="211">
        <f t="shared" si="0"/>
        <v>19.666666666666668</v>
      </c>
      <c r="W51" s="211">
        <f t="shared" si="1"/>
        <v>18</v>
      </c>
      <c r="X51" s="211">
        <f t="shared" si="2"/>
        <v>24</v>
      </c>
      <c r="Y51" s="212">
        <f t="shared" si="3"/>
        <v>35.333333333333336</v>
      </c>
      <c r="Z51" s="1396">
        <f>SUM(V51:V53)</f>
        <v>53.333333333333336</v>
      </c>
      <c r="AA51" s="1386">
        <f>SUM(W51:W53)</f>
        <v>56.666666666666671</v>
      </c>
      <c r="AB51" s="1386">
        <f>SUM(X51:X53)</f>
        <v>57.000000000000007</v>
      </c>
      <c r="AC51" s="1386">
        <f>SUM(Y51:Y53)</f>
        <v>110</v>
      </c>
      <c r="AD51" s="1386">
        <f t="shared" ref="AD51" si="15">Z51*0.38*0.9*SQRT(3)</f>
        <v>31.592606730056325</v>
      </c>
      <c r="AE51" s="1386">
        <f t="shared" si="11"/>
        <v>33.567144650684845</v>
      </c>
      <c r="AF51" s="1386">
        <f t="shared" si="11"/>
        <v>33.764598442747698</v>
      </c>
      <c r="AG51" s="1386">
        <f t="shared" si="11"/>
        <v>65.159751380741156</v>
      </c>
      <c r="AH51" s="1386">
        <f>MAX(Z51:AC53)</f>
        <v>110</v>
      </c>
      <c r="AI51" s="1407">
        <f t="shared" ref="AI51" si="16">AH51*0.38*0.9*SQRT(3)</f>
        <v>65.159751380741156</v>
      </c>
      <c r="AJ51" s="1407">
        <f>D51-AI51</f>
        <v>159.84024861925883</v>
      </c>
    </row>
    <row r="52" spans="1:36" ht="15.75" x14ac:dyDescent="0.25">
      <c r="A52" s="850"/>
      <c r="B52" s="1415"/>
      <c r="C52" s="1401"/>
      <c r="D52" s="1444"/>
      <c r="E52" s="180" t="s">
        <v>424</v>
      </c>
      <c r="F52" s="180">
        <v>20</v>
      </c>
      <c r="G52" s="180">
        <v>22</v>
      </c>
      <c r="H52" s="180">
        <v>18</v>
      </c>
      <c r="I52" s="180">
        <v>22</v>
      </c>
      <c r="J52" s="180">
        <v>22</v>
      </c>
      <c r="K52" s="180">
        <v>16</v>
      </c>
      <c r="L52" s="180">
        <v>11</v>
      </c>
      <c r="M52" s="180">
        <v>56</v>
      </c>
      <c r="N52" s="180">
        <v>13</v>
      </c>
      <c r="O52" s="180">
        <v>44</v>
      </c>
      <c r="P52" s="180">
        <v>78</v>
      </c>
      <c r="Q52" s="180">
        <v>42</v>
      </c>
      <c r="R52" s="206">
        <v>405</v>
      </c>
      <c r="S52" s="206">
        <v>405</v>
      </c>
      <c r="T52" s="206">
        <v>380</v>
      </c>
      <c r="U52" s="206">
        <v>380</v>
      </c>
      <c r="V52" s="204">
        <f t="shared" si="0"/>
        <v>20</v>
      </c>
      <c r="W52" s="204">
        <f t="shared" si="1"/>
        <v>20</v>
      </c>
      <c r="X52" s="204">
        <f t="shared" si="2"/>
        <v>26.666666666666668</v>
      </c>
      <c r="Y52" s="205">
        <f t="shared" si="3"/>
        <v>54.666666666666664</v>
      </c>
      <c r="Z52" s="1397"/>
      <c r="AA52" s="1387"/>
      <c r="AB52" s="1387"/>
      <c r="AC52" s="1387"/>
      <c r="AD52" s="1387"/>
      <c r="AE52" s="1387"/>
      <c r="AF52" s="1387"/>
      <c r="AG52" s="1387"/>
      <c r="AH52" s="1387"/>
      <c r="AI52" s="1427"/>
      <c r="AJ52" s="1427"/>
    </row>
    <row r="53" spans="1:36" ht="16.5" thickBot="1" x14ac:dyDescent="0.3">
      <c r="A53" s="851"/>
      <c r="B53" s="1417"/>
      <c r="C53" s="1442"/>
      <c r="D53" s="1445"/>
      <c r="E53" s="213" t="s">
        <v>425</v>
      </c>
      <c r="F53" s="213">
        <v>19</v>
      </c>
      <c r="G53" s="213">
        <v>11</v>
      </c>
      <c r="H53" s="213">
        <v>11</v>
      </c>
      <c r="I53" s="213">
        <v>23</v>
      </c>
      <c r="J53" s="213">
        <v>16</v>
      </c>
      <c r="K53" s="213">
        <v>17</v>
      </c>
      <c r="L53" s="213">
        <v>8</v>
      </c>
      <c r="M53" s="213">
        <v>5</v>
      </c>
      <c r="N53" s="213">
        <v>6</v>
      </c>
      <c r="O53" s="213">
        <v>20</v>
      </c>
      <c r="P53" s="213">
        <v>16</v>
      </c>
      <c r="Q53" s="213">
        <v>24</v>
      </c>
      <c r="R53" s="214">
        <v>405</v>
      </c>
      <c r="S53" s="214">
        <v>405</v>
      </c>
      <c r="T53" s="214">
        <v>380</v>
      </c>
      <c r="U53" s="214">
        <v>380</v>
      </c>
      <c r="V53" s="209">
        <f t="shared" si="0"/>
        <v>13.666666666666666</v>
      </c>
      <c r="W53" s="209">
        <f t="shared" si="1"/>
        <v>18.666666666666668</v>
      </c>
      <c r="X53" s="209">
        <f t="shared" si="2"/>
        <v>6.333333333333333</v>
      </c>
      <c r="Y53" s="210">
        <f t="shared" si="3"/>
        <v>20</v>
      </c>
      <c r="Z53" s="1406"/>
      <c r="AA53" s="1392"/>
      <c r="AB53" s="1392"/>
      <c r="AC53" s="1392"/>
      <c r="AD53" s="1392"/>
      <c r="AE53" s="1392"/>
      <c r="AF53" s="1392"/>
      <c r="AG53" s="1392"/>
      <c r="AH53" s="1392"/>
      <c r="AI53" s="1408"/>
      <c r="AJ53" s="1408"/>
    </row>
    <row r="54" spans="1:36" ht="15.75" x14ac:dyDescent="0.25">
      <c r="A54" s="1409">
        <v>8</v>
      </c>
      <c r="B54" s="1414" t="s">
        <v>96</v>
      </c>
      <c r="C54" s="1428" t="s">
        <v>426</v>
      </c>
      <c r="D54" s="1404">
        <f>160*0.9</f>
        <v>144</v>
      </c>
      <c r="E54" s="175" t="s">
        <v>427</v>
      </c>
      <c r="F54" s="1432"/>
      <c r="G54" s="1433"/>
      <c r="H54" s="1433"/>
      <c r="I54" s="1433"/>
      <c r="J54" s="1433"/>
      <c r="K54" s="1434"/>
      <c r="L54" s="1432"/>
      <c r="M54" s="1433"/>
      <c r="N54" s="1433"/>
      <c r="O54" s="1433"/>
      <c r="P54" s="1433"/>
      <c r="Q54" s="1434"/>
      <c r="R54" s="175">
        <v>380</v>
      </c>
      <c r="S54" s="175">
        <v>380</v>
      </c>
      <c r="T54" s="175">
        <v>380</v>
      </c>
      <c r="U54" s="175">
        <v>380</v>
      </c>
      <c r="V54" s="211">
        <f t="shared" si="0"/>
        <v>0</v>
      </c>
      <c r="W54" s="211">
        <f t="shared" si="1"/>
        <v>0</v>
      </c>
      <c r="X54" s="211">
        <f t="shared" si="2"/>
        <v>0</v>
      </c>
      <c r="Y54" s="212">
        <f t="shared" si="3"/>
        <v>0</v>
      </c>
      <c r="Z54" s="1396">
        <f>SUM(V54:V56)</f>
        <v>0</v>
      </c>
      <c r="AA54" s="1386">
        <f>SUM(W54:W56)</f>
        <v>0</v>
      </c>
      <c r="AB54" s="1386">
        <f>SUM(X54:X56)</f>
        <v>0</v>
      </c>
      <c r="AC54" s="1386">
        <f>SUM(Y54:Y56)</f>
        <v>0</v>
      </c>
      <c r="AD54" s="1386">
        <f t="shared" ref="AD54:AG54" si="17">Z54*0.38*0.9*SQRT(3)</f>
        <v>0</v>
      </c>
      <c r="AE54" s="1386">
        <f t="shared" si="17"/>
        <v>0</v>
      </c>
      <c r="AF54" s="1386">
        <f t="shared" si="17"/>
        <v>0</v>
      </c>
      <c r="AG54" s="1386">
        <f t="shared" si="17"/>
        <v>0</v>
      </c>
      <c r="AH54" s="1386">
        <f>MAX(Z54:AC56)</f>
        <v>0</v>
      </c>
      <c r="AI54" s="1407">
        <f t="shared" ref="AI54" si="18">AH54*0.38*0.9*SQRT(3)</f>
        <v>0</v>
      </c>
      <c r="AJ54" s="1407">
        <f>D54-AI54</f>
        <v>144</v>
      </c>
    </row>
    <row r="55" spans="1:36" ht="15.75" x14ac:dyDescent="0.25">
      <c r="A55" s="850"/>
      <c r="B55" s="1415"/>
      <c r="C55" s="1429"/>
      <c r="D55" s="1405"/>
      <c r="E55" s="180" t="s">
        <v>428</v>
      </c>
      <c r="F55" s="1435"/>
      <c r="G55" s="1436"/>
      <c r="H55" s="1436"/>
      <c r="I55" s="1436"/>
      <c r="J55" s="1436"/>
      <c r="K55" s="1437"/>
      <c r="L55" s="1435"/>
      <c r="M55" s="1436"/>
      <c r="N55" s="1436"/>
      <c r="O55" s="1436"/>
      <c r="P55" s="1436"/>
      <c r="Q55" s="1437"/>
      <c r="R55" s="206">
        <v>380</v>
      </c>
      <c r="S55" s="206">
        <v>380</v>
      </c>
      <c r="T55" s="206">
        <v>380</v>
      </c>
      <c r="U55" s="206">
        <v>380</v>
      </c>
      <c r="V55" s="204">
        <f t="shared" si="0"/>
        <v>0</v>
      </c>
      <c r="W55" s="204">
        <f t="shared" si="1"/>
        <v>0</v>
      </c>
      <c r="X55" s="204">
        <f t="shared" si="2"/>
        <v>0</v>
      </c>
      <c r="Y55" s="205">
        <f t="shared" si="3"/>
        <v>0</v>
      </c>
      <c r="Z55" s="1397"/>
      <c r="AA55" s="1387"/>
      <c r="AB55" s="1387"/>
      <c r="AC55" s="1387"/>
      <c r="AD55" s="1387"/>
      <c r="AE55" s="1387"/>
      <c r="AF55" s="1387"/>
      <c r="AG55" s="1387"/>
      <c r="AH55" s="1387"/>
      <c r="AI55" s="1427"/>
      <c r="AJ55" s="1427"/>
    </row>
    <row r="56" spans="1:36" ht="16.5" thickBot="1" x14ac:dyDescent="0.3">
      <c r="A56" s="851"/>
      <c r="B56" s="1417"/>
      <c r="C56" s="1430"/>
      <c r="D56" s="1431"/>
      <c r="E56" s="213" t="s">
        <v>429</v>
      </c>
      <c r="F56" s="1438"/>
      <c r="G56" s="1439"/>
      <c r="H56" s="1439"/>
      <c r="I56" s="1439"/>
      <c r="J56" s="1439"/>
      <c r="K56" s="1440"/>
      <c r="L56" s="1438"/>
      <c r="M56" s="1439"/>
      <c r="N56" s="1439"/>
      <c r="O56" s="1439"/>
      <c r="P56" s="1439"/>
      <c r="Q56" s="1440"/>
      <c r="R56" s="214">
        <v>380</v>
      </c>
      <c r="S56" s="214">
        <v>380</v>
      </c>
      <c r="T56" s="214">
        <v>380</v>
      </c>
      <c r="U56" s="214">
        <v>380</v>
      </c>
      <c r="V56" s="209">
        <f t="shared" si="0"/>
        <v>0</v>
      </c>
      <c r="W56" s="209">
        <f t="shared" si="1"/>
        <v>0</v>
      </c>
      <c r="X56" s="209">
        <f t="shared" si="2"/>
        <v>0</v>
      </c>
      <c r="Y56" s="210">
        <f t="shared" si="3"/>
        <v>0</v>
      </c>
      <c r="Z56" s="1406"/>
      <c r="AA56" s="1392"/>
      <c r="AB56" s="1392"/>
      <c r="AC56" s="1392"/>
      <c r="AD56" s="1392"/>
      <c r="AE56" s="1392"/>
      <c r="AF56" s="1392"/>
      <c r="AG56" s="1392"/>
      <c r="AH56" s="1392"/>
      <c r="AI56" s="1408"/>
      <c r="AJ56" s="1408"/>
    </row>
    <row r="57" spans="1:36" ht="15.75" x14ac:dyDescent="0.25">
      <c r="A57" s="1409">
        <v>9</v>
      </c>
      <c r="B57" s="1411" t="s">
        <v>430</v>
      </c>
      <c r="C57" s="1423" t="s">
        <v>431</v>
      </c>
      <c r="D57" s="1425">
        <f>63*0.9</f>
        <v>56.7</v>
      </c>
      <c r="E57" s="175">
        <v>1</v>
      </c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>
        <v>380</v>
      </c>
      <c r="S57" s="175">
        <v>380</v>
      </c>
      <c r="T57" s="175">
        <v>380</v>
      </c>
      <c r="U57" s="175">
        <v>380</v>
      </c>
      <c r="V57" s="211">
        <f t="shared" si="0"/>
        <v>0</v>
      </c>
      <c r="W57" s="211">
        <f t="shared" si="1"/>
        <v>0</v>
      </c>
      <c r="X57" s="211">
        <f t="shared" si="2"/>
        <v>0</v>
      </c>
      <c r="Y57" s="212">
        <f t="shared" si="3"/>
        <v>0</v>
      </c>
      <c r="Z57" s="1396">
        <f>SUM(V57:V58)</f>
        <v>0</v>
      </c>
      <c r="AA57" s="1386">
        <f>SUM(W57:W58)</f>
        <v>0</v>
      </c>
      <c r="AB57" s="1386">
        <f>SUM(X57:X58)</f>
        <v>0</v>
      </c>
      <c r="AC57" s="1386">
        <f>SUM(Y57:Y58)</f>
        <v>0</v>
      </c>
      <c r="AD57" s="1386">
        <f t="shared" ref="AD57:AG57" si="19">Z57*0.38*0.9*SQRT(3)</f>
        <v>0</v>
      </c>
      <c r="AE57" s="1386">
        <f t="shared" si="19"/>
        <v>0</v>
      </c>
      <c r="AF57" s="1386">
        <f t="shared" si="19"/>
        <v>0</v>
      </c>
      <c r="AG57" s="1386">
        <f t="shared" si="19"/>
        <v>0</v>
      </c>
      <c r="AH57" s="1386">
        <f>MAX(Z57:AC58)</f>
        <v>0</v>
      </c>
      <c r="AI57" s="1407">
        <f t="shared" ref="AI57" si="20">AH57*0.38*0.9*SQRT(3)</f>
        <v>0</v>
      </c>
      <c r="AJ57" s="1407">
        <f>D57-AI57</f>
        <v>56.7</v>
      </c>
    </row>
    <row r="58" spans="1:36" ht="16.5" thickBot="1" x14ac:dyDescent="0.3">
      <c r="A58" s="851"/>
      <c r="B58" s="1422"/>
      <c r="C58" s="1424"/>
      <c r="D58" s="1426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6"/>
      <c r="S58" s="216"/>
      <c r="T58" s="216"/>
      <c r="U58" s="216"/>
      <c r="V58" s="217">
        <f t="shared" si="0"/>
        <v>0</v>
      </c>
      <c r="W58" s="217">
        <f t="shared" si="1"/>
        <v>0</v>
      </c>
      <c r="X58" s="217">
        <f t="shared" si="2"/>
        <v>0</v>
      </c>
      <c r="Y58" s="218">
        <f t="shared" si="3"/>
        <v>0</v>
      </c>
      <c r="Z58" s="1406"/>
      <c r="AA58" s="1392"/>
      <c r="AB58" s="1392"/>
      <c r="AC58" s="1392"/>
      <c r="AD58" s="1392"/>
      <c r="AE58" s="1392"/>
      <c r="AF58" s="1392"/>
      <c r="AG58" s="1392"/>
      <c r="AH58" s="1392"/>
      <c r="AI58" s="1408"/>
      <c r="AJ58" s="1408"/>
    </row>
    <row r="59" spans="1:36" s="221" customFormat="1" ht="15.75" x14ac:dyDescent="0.25">
      <c r="A59" s="1409">
        <v>10</v>
      </c>
      <c r="B59" s="1411" t="s">
        <v>432</v>
      </c>
      <c r="C59" s="1414" t="s">
        <v>433</v>
      </c>
      <c r="D59" s="1418">
        <v>450</v>
      </c>
      <c r="E59" s="175">
        <v>1</v>
      </c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211">
        <v>42.666666666666664</v>
      </c>
      <c r="W59" s="211">
        <v>34.666666666666664</v>
      </c>
      <c r="X59" s="211">
        <v>0</v>
      </c>
      <c r="Y59" s="212">
        <v>0</v>
      </c>
      <c r="Z59" s="212">
        <v>42.666666666666664</v>
      </c>
      <c r="AA59" s="219">
        <v>34.666666666666664</v>
      </c>
      <c r="AB59" s="219">
        <v>0</v>
      </c>
      <c r="AC59" s="219">
        <v>0</v>
      </c>
      <c r="AD59" s="219">
        <v>25.274085384045055</v>
      </c>
      <c r="AE59" s="219">
        <v>20.535194374536609</v>
      </c>
      <c r="AF59" s="219">
        <v>0</v>
      </c>
      <c r="AG59" s="219">
        <v>0</v>
      </c>
      <c r="AH59" s="219">
        <v>42.666666666666664</v>
      </c>
      <c r="AI59" s="220">
        <v>25.274085384045055</v>
      </c>
      <c r="AJ59" s="220">
        <v>424.72591461595493</v>
      </c>
    </row>
    <row r="60" spans="1:36" s="224" customFormat="1" ht="15.75" x14ac:dyDescent="0.25">
      <c r="A60" s="850"/>
      <c r="B60" s="1412"/>
      <c r="C60" s="1415"/>
      <c r="D60" s="1419"/>
      <c r="E60" s="202" t="s">
        <v>434</v>
      </c>
      <c r="F60" s="202">
        <v>61</v>
      </c>
      <c r="G60" s="202">
        <v>34</v>
      </c>
      <c r="H60" s="202">
        <v>46</v>
      </c>
      <c r="I60" s="202">
        <v>15</v>
      </c>
      <c r="J60" s="202">
        <v>13</v>
      </c>
      <c r="K60" s="202">
        <v>20</v>
      </c>
      <c r="L60" s="202">
        <v>30</v>
      </c>
      <c r="M60" s="202">
        <v>32</v>
      </c>
      <c r="N60" s="202">
        <v>44</v>
      </c>
      <c r="O60" s="202">
        <v>90</v>
      </c>
      <c r="P60" s="202">
        <v>90</v>
      </c>
      <c r="Q60" s="202">
        <v>72</v>
      </c>
      <c r="R60" s="202">
        <v>402</v>
      </c>
      <c r="S60" s="202">
        <v>402</v>
      </c>
      <c r="T60" s="202">
        <v>402</v>
      </c>
      <c r="U60" s="202">
        <v>402</v>
      </c>
      <c r="V60" s="204">
        <v>42.666666666666664</v>
      </c>
      <c r="W60" s="204">
        <v>34.666666666666664</v>
      </c>
      <c r="X60" s="204">
        <v>0</v>
      </c>
      <c r="Y60" s="205">
        <v>0</v>
      </c>
      <c r="Z60" s="205">
        <v>42.666666666666664</v>
      </c>
      <c r="AA60" s="222">
        <v>34.666666666666664</v>
      </c>
      <c r="AB60" s="222">
        <v>0</v>
      </c>
      <c r="AC60" s="222">
        <v>0</v>
      </c>
      <c r="AD60" s="222">
        <v>25.274085384045055</v>
      </c>
      <c r="AE60" s="222">
        <v>20.535194374536609</v>
      </c>
      <c r="AF60" s="222">
        <v>0</v>
      </c>
      <c r="AG60" s="222">
        <v>0</v>
      </c>
      <c r="AH60" s="222">
        <v>42.666666666666664</v>
      </c>
      <c r="AI60" s="223">
        <v>25.274085384045055</v>
      </c>
      <c r="AJ60" s="223">
        <v>424.72591461595493</v>
      </c>
    </row>
    <row r="61" spans="1:36" s="224" customFormat="1" ht="15.75" x14ac:dyDescent="0.25">
      <c r="A61" s="850"/>
      <c r="B61" s="1412"/>
      <c r="C61" s="1415"/>
      <c r="D61" s="1419"/>
      <c r="E61" s="202" t="s">
        <v>435</v>
      </c>
      <c r="F61" s="202">
        <v>5</v>
      </c>
      <c r="G61" s="202">
        <v>4</v>
      </c>
      <c r="H61" s="202">
        <v>4</v>
      </c>
      <c r="I61" s="202">
        <v>28</v>
      </c>
      <c r="J61" s="202">
        <v>26</v>
      </c>
      <c r="K61" s="202">
        <v>20</v>
      </c>
      <c r="L61" s="202">
        <v>46</v>
      </c>
      <c r="M61" s="202">
        <v>48</v>
      </c>
      <c r="N61" s="202">
        <v>70</v>
      </c>
      <c r="O61" s="202">
        <v>109</v>
      </c>
      <c r="P61" s="202">
        <v>76</v>
      </c>
      <c r="Q61" s="202">
        <v>76</v>
      </c>
      <c r="R61" s="202">
        <v>402</v>
      </c>
      <c r="S61" s="202">
        <v>402</v>
      </c>
      <c r="T61" s="202">
        <v>402</v>
      </c>
      <c r="U61" s="202">
        <v>402</v>
      </c>
      <c r="V61" s="204"/>
      <c r="W61" s="204"/>
      <c r="X61" s="204"/>
      <c r="Y61" s="205"/>
      <c r="Z61" s="205"/>
      <c r="AA61" s="222"/>
      <c r="AB61" s="222"/>
      <c r="AC61" s="222"/>
      <c r="AD61" s="222"/>
      <c r="AE61" s="222"/>
      <c r="AF61" s="222"/>
      <c r="AG61" s="222"/>
      <c r="AH61" s="222"/>
      <c r="AI61" s="223"/>
      <c r="AJ61" s="223"/>
    </row>
    <row r="62" spans="1:36" s="224" customFormat="1" ht="31.5" x14ac:dyDescent="0.25">
      <c r="A62" s="850"/>
      <c r="B62" s="1412"/>
      <c r="C62" s="1415"/>
      <c r="D62" s="1419"/>
      <c r="E62" s="202" t="s">
        <v>436</v>
      </c>
      <c r="F62" s="202">
        <v>24</v>
      </c>
      <c r="G62" s="202">
        <v>67</v>
      </c>
      <c r="H62" s="202">
        <v>31</v>
      </c>
      <c r="I62" s="202">
        <v>41</v>
      </c>
      <c r="J62" s="202">
        <v>70</v>
      </c>
      <c r="K62" s="202">
        <v>40</v>
      </c>
      <c r="L62" s="202">
        <v>6</v>
      </c>
      <c r="M62" s="202">
        <v>4</v>
      </c>
      <c r="N62" s="202">
        <v>5</v>
      </c>
      <c r="O62" s="202">
        <v>17</v>
      </c>
      <c r="P62" s="202">
        <v>7</v>
      </c>
      <c r="Q62" s="202">
        <v>8</v>
      </c>
      <c r="R62" s="202">
        <v>402</v>
      </c>
      <c r="S62" s="202">
        <v>402</v>
      </c>
      <c r="T62" s="202">
        <v>402</v>
      </c>
      <c r="U62" s="202">
        <v>402</v>
      </c>
      <c r="V62" s="204">
        <v>42.666666666666664</v>
      </c>
      <c r="W62" s="204">
        <v>34.666666666666664</v>
      </c>
      <c r="X62" s="204">
        <v>0</v>
      </c>
      <c r="Y62" s="205">
        <v>0</v>
      </c>
      <c r="Z62" s="205">
        <v>42.666666666666664</v>
      </c>
      <c r="AA62" s="222">
        <v>34.666666666666664</v>
      </c>
      <c r="AB62" s="222">
        <v>0</v>
      </c>
      <c r="AC62" s="222">
        <v>0</v>
      </c>
      <c r="AD62" s="222">
        <v>25.274085384045055</v>
      </c>
      <c r="AE62" s="222">
        <v>20.535194374536609</v>
      </c>
      <c r="AF62" s="222">
        <v>0</v>
      </c>
      <c r="AG62" s="222">
        <v>0</v>
      </c>
      <c r="AH62" s="222">
        <v>42.666666666666664</v>
      </c>
      <c r="AI62" s="223">
        <v>25.274085384045055</v>
      </c>
      <c r="AJ62" s="223">
        <v>424.72591461595493</v>
      </c>
    </row>
    <row r="63" spans="1:36" s="227" customFormat="1" ht="16.5" thickBot="1" x14ac:dyDescent="0.3">
      <c r="A63" s="1410"/>
      <c r="B63" s="1413"/>
      <c r="C63" s="1416"/>
      <c r="D63" s="1420"/>
      <c r="E63" s="213" t="s">
        <v>437</v>
      </c>
      <c r="F63" s="213">
        <v>56</v>
      </c>
      <c r="G63" s="213">
        <v>34</v>
      </c>
      <c r="H63" s="213">
        <v>96</v>
      </c>
      <c r="I63" s="213">
        <v>66</v>
      </c>
      <c r="J63" s="213">
        <v>40</v>
      </c>
      <c r="K63" s="213">
        <v>96</v>
      </c>
      <c r="L63" s="213">
        <v>26</v>
      </c>
      <c r="M63" s="213">
        <v>32</v>
      </c>
      <c r="N63" s="213">
        <v>20</v>
      </c>
      <c r="O63" s="213">
        <v>27</v>
      </c>
      <c r="P63" s="213">
        <v>82</v>
      </c>
      <c r="Q63" s="213">
        <v>19</v>
      </c>
      <c r="R63" s="213">
        <v>402</v>
      </c>
      <c r="S63" s="213">
        <v>402</v>
      </c>
      <c r="T63" s="213">
        <v>402</v>
      </c>
      <c r="U63" s="213">
        <v>402</v>
      </c>
      <c r="V63" s="533">
        <v>42.666666666666664</v>
      </c>
      <c r="W63" s="533">
        <v>34.666666666666664</v>
      </c>
      <c r="X63" s="533">
        <v>0</v>
      </c>
      <c r="Y63" s="535">
        <v>0</v>
      </c>
      <c r="Z63" s="535">
        <v>42.666666666666664</v>
      </c>
      <c r="AA63" s="534">
        <v>34.666666666666664</v>
      </c>
      <c r="AB63" s="534">
        <v>0</v>
      </c>
      <c r="AC63" s="534">
        <v>0</v>
      </c>
      <c r="AD63" s="534">
        <v>25.274085384045055</v>
      </c>
      <c r="AE63" s="534">
        <v>20.535194374536609</v>
      </c>
      <c r="AF63" s="534">
        <v>0</v>
      </c>
      <c r="AG63" s="534">
        <v>0</v>
      </c>
      <c r="AH63" s="534">
        <v>42.666666666666664</v>
      </c>
      <c r="AI63" s="226">
        <v>25.274085384045055</v>
      </c>
      <c r="AJ63" s="226">
        <v>424.72591461595493</v>
      </c>
    </row>
    <row r="64" spans="1:36" s="227" customFormat="1" ht="16.5" thickBot="1" x14ac:dyDescent="0.3">
      <c r="A64" s="851"/>
      <c r="B64" s="1413"/>
      <c r="C64" s="1417"/>
      <c r="D64" s="1421"/>
      <c r="E64" s="213" t="s">
        <v>1074</v>
      </c>
      <c r="F64" s="213">
        <v>4</v>
      </c>
      <c r="G64" s="213">
        <v>4</v>
      </c>
      <c r="H64" s="213">
        <v>4</v>
      </c>
      <c r="I64" s="213">
        <v>3</v>
      </c>
      <c r="J64" s="213">
        <v>1</v>
      </c>
      <c r="K64" s="213">
        <v>2</v>
      </c>
      <c r="L64" s="213">
        <v>16</v>
      </c>
      <c r="M64" s="213">
        <v>8</v>
      </c>
      <c r="N64" s="213">
        <v>16</v>
      </c>
      <c r="O64" s="213">
        <v>18</v>
      </c>
      <c r="P64" s="213">
        <v>6</v>
      </c>
      <c r="Q64" s="213">
        <v>16</v>
      </c>
      <c r="R64" s="213">
        <v>402</v>
      </c>
      <c r="S64" s="213">
        <v>402</v>
      </c>
      <c r="T64" s="213">
        <v>402</v>
      </c>
      <c r="U64" s="213">
        <v>402</v>
      </c>
      <c r="V64" s="209">
        <v>42.666666666666664</v>
      </c>
      <c r="W64" s="209">
        <v>34.666666666666664</v>
      </c>
      <c r="X64" s="209">
        <v>0</v>
      </c>
      <c r="Y64" s="210">
        <v>0</v>
      </c>
      <c r="Z64" s="210">
        <v>42.666666666666664</v>
      </c>
      <c r="AA64" s="225">
        <v>34.666666666666664</v>
      </c>
      <c r="AB64" s="225">
        <v>0</v>
      </c>
      <c r="AC64" s="225">
        <v>0</v>
      </c>
      <c r="AD64" s="225">
        <v>25.274085384045055</v>
      </c>
      <c r="AE64" s="225">
        <v>20.535194374536609</v>
      </c>
      <c r="AF64" s="225">
        <v>0</v>
      </c>
      <c r="AG64" s="225">
        <v>0</v>
      </c>
      <c r="AH64" s="225">
        <v>42.666666666666664</v>
      </c>
      <c r="AI64" s="226">
        <v>25.274085384045055</v>
      </c>
      <c r="AJ64" s="226">
        <v>424.72591461595493</v>
      </c>
    </row>
    <row r="65" spans="1:36" s="230" customFormat="1" ht="15.75" x14ac:dyDescent="0.25">
      <c r="A65" s="1399">
        <v>11</v>
      </c>
      <c r="B65" s="1401" t="s">
        <v>1075</v>
      </c>
      <c r="C65" s="1402" t="s">
        <v>87</v>
      </c>
      <c r="D65" s="1404">
        <f>160*0.9</f>
        <v>144</v>
      </c>
      <c r="E65" s="187" t="s">
        <v>438</v>
      </c>
      <c r="F65" s="187">
        <v>21</v>
      </c>
      <c r="G65" s="187">
        <v>21</v>
      </c>
      <c r="H65" s="187">
        <v>32</v>
      </c>
      <c r="I65" s="187">
        <v>24</v>
      </c>
      <c r="J65" s="187">
        <v>20</v>
      </c>
      <c r="K65" s="187">
        <v>30</v>
      </c>
      <c r="L65" s="187">
        <v>15</v>
      </c>
      <c r="M65" s="187">
        <v>12</v>
      </c>
      <c r="N65" s="187">
        <v>26</v>
      </c>
      <c r="O65" s="187">
        <v>14</v>
      </c>
      <c r="P65" s="187">
        <v>16</v>
      </c>
      <c r="Q65" s="187">
        <v>24</v>
      </c>
      <c r="R65" s="187">
        <v>402</v>
      </c>
      <c r="S65" s="187">
        <v>402</v>
      </c>
      <c r="T65" s="187">
        <v>402</v>
      </c>
      <c r="U65" s="187">
        <v>402</v>
      </c>
      <c r="V65" s="228">
        <f t="shared" ref="V65:V74" si="21">IF(AND(F65=0,G65=0,H65=0),0,IF(AND(F65=0,G65=0),H65,IF(AND(F65=0,H65=0),G65,IF(AND(G65=0,H65=0),F65,IF(F65=0,(G65+H65)/2,IF(G65=0,(F65+H65)/2,IF(H65=0,(F65+G65)/2,(F65+G65+H65)/3)))))))</f>
        <v>24.666666666666668</v>
      </c>
      <c r="W65" s="228">
        <f t="shared" ref="W65:W74" si="22">IF(AND(I65=0,J65=0,K65=0),0,IF(AND(I65=0,J65=0),K65,IF(AND(I65=0,K65=0),J65,IF(AND(J65=0,K65=0),I65,IF(I65=0,(J65+K65)/2,IF(J65=0,(I65+K65)/2,IF(K65=0,(I65+J65)/2,(I65+J65+K65)/3)))))))</f>
        <v>24.666666666666668</v>
      </c>
      <c r="X65" s="228">
        <f t="shared" ref="X65:X74" si="23">IF(AND(L65=0,M65=0,N65=0),0,IF(AND(L65=0,M65=0),N65,IF(AND(L65=0,N65=0),M65,IF(AND(M65=0,N65=0),L65,IF(L65=0,(M65+N65)/2,IF(M65=0,(L65+N65)/2,IF(N65=0,(L65+M65)/2,(L65+M65+N65)/3)))))))</f>
        <v>17.666666666666668</v>
      </c>
      <c r="Y65" s="229">
        <f t="shared" ref="Y65:Y74" si="24">IF(AND(O65=0,P65=0,Q65=0),0,IF(AND(O65=0,P65=0),Q65,IF(AND(O65=0,Q65=0),P65,IF(AND(P65=0,Q65=0),O65,IF(O65=0,(P65+Q65)/2,IF(P65=0,(O65+Q65)/2,IF(Q65=0,(O65+P65)/2,(O65+P65+Q65)/3)))))))</f>
        <v>18</v>
      </c>
      <c r="Z65" s="1396">
        <f>SUM(V65:V70)</f>
        <v>62.666666666666671</v>
      </c>
      <c r="AA65" s="1386">
        <f>SUM(W65:W70)</f>
        <v>64</v>
      </c>
      <c r="AB65" s="1386">
        <f>SUM(X65:X70)</f>
        <v>52.000000000000007</v>
      </c>
      <c r="AC65" s="1386">
        <f>SUM(Y65:Y70)</f>
        <v>55</v>
      </c>
      <c r="AD65" s="1386">
        <f t="shared" ref="AD65:AG65" si="25">Z65*0.38*0.9*SQRT(3)</f>
        <v>37.121312907816183</v>
      </c>
      <c r="AE65" s="1386">
        <f t="shared" si="25"/>
        <v>37.911128076067584</v>
      </c>
      <c r="AF65" s="1386">
        <f t="shared" si="25"/>
        <v>30.802791561804916</v>
      </c>
      <c r="AG65" s="1386">
        <f t="shared" si="25"/>
        <v>32.579875690370578</v>
      </c>
      <c r="AH65" s="1386">
        <f>MAX(Z65:AC70)</f>
        <v>64</v>
      </c>
      <c r="AI65" s="1393">
        <f t="shared" ref="AI65" si="26">AH65*0.38*0.9*SQRT(3)</f>
        <v>37.911128076067584</v>
      </c>
      <c r="AJ65" s="1393">
        <f>D65-AI65</f>
        <v>106.08887192393242</v>
      </c>
    </row>
    <row r="66" spans="1:36" s="224" customFormat="1" ht="15.75" x14ac:dyDescent="0.25">
      <c r="A66" s="1400"/>
      <c r="B66" s="1401"/>
      <c r="C66" s="1403"/>
      <c r="D66" s="1405"/>
      <c r="E66" s="180" t="s">
        <v>439</v>
      </c>
      <c r="F66" s="180">
        <v>10</v>
      </c>
      <c r="G66" s="180">
        <v>36</v>
      </c>
      <c r="H66" s="180">
        <v>29</v>
      </c>
      <c r="I66" s="180">
        <v>14</v>
      </c>
      <c r="J66" s="180">
        <v>31</v>
      </c>
      <c r="K66" s="180">
        <v>28</v>
      </c>
      <c r="L66" s="180">
        <v>1</v>
      </c>
      <c r="M66" s="180">
        <v>1</v>
      </c>
      <c r="N66" s="180">
        <v>1</v>
      </c>
      <c r="O66" s="180">
        <v>2</v>
      </c>
      <c r="P66" s="180">
        <v>2</v>
      </c>
      <c r="Q66" s="180">
        <v>2</v>
      </c>
      <c r="R66" s="206">
        <v>402</v>
      </c>
      <c r="S66" s="206">
        <v>402</v>
      </c>
      <c r="T66" s="206">
        <v>402</v>
      </c>
      <c r="U66" s="206">
        <v>402</v>
      </c>
      <c r="V66" s="204">
        <f t="shared" si="21"/>
        <v>25</v>
      </c>
      <c r="W66" s="204">
        <f t="shared" si="22"/>
        <v>24.333333333333332</v>
      </c>
      <c r="X66" s="204">
        <f t="shared" si="23"/>
        <v>1</v>
      </c>
      <c r="Y66" s="205">
        <f t="shared" si="24"/>
        <v>2</v>
      </c>
      <c r="Z66" s="1397"/>
      <c r="AA66" s="1387"/>
      <c r="AB66" s="1387"/>
      <c r="AC66" s="1387"/>
      <c r="AD66" s="1387"/>
      <c r="AE66" s="1387"/>
      <c r="AF66" s="1387"/>
      <c r="AG66" s="1387"/>
      <c r="AH66" s="1387"/>
      <c r="AI66" s="1394"/>
      <c r="AJ66" s="1394"/>
    </row>
    <row r="67" spans="1:36" s="224" customFormat="1" ht="15.75" x14ac:dyDescent="0.25">
      <c r="A67" s="1400"/>
      <c r="B67" s="1401"/>
      <c r="C67" s="1403"/>
      <c r="D67" s="1405"/>
      <c r="E67" s="202" t="s">
        <v>440</v>
      </c>
      <c r="F67" s="202">
        <v>1</v>
      </c>
      <c r="G67" s="202">
        <v>1</v>
      </c>
      <c r="H67" s="202">
        <v>1</v>
      </c>
      <c r="I67" s="202">
        <v>2</v>
      </c>
      <c r="J67" s="202">
        <v>3</v>
      </c>
      <c r="K67" s="202">
        <v>2</v>
      </c>
      <c r="L67" s="202">
        <v>30</v>
      </c>
      <c r="M67" s="202">
        <v>29</v>
      </c>
      <c r="N67" s="202">
        <v>28</v>
      </c>
      <c r="O67" s="202">
        <v>28</v>
      </c>
      <c r="P67" s="202">
        <v>34</v>
      </c>
      <c r="Q67" s="202">
        <v>22</v>
      </c>
      <c r="R67" s="203">
        <v>402</v>
      </c>
      <c r="S67" s="203">
        <v>402</v>
      </c>
      <c r="T67" s="203">
        <v>402</v>
      </c>
      <c r="U67" s="203">
        <v>402</v>
      </c>
      <c r="V67" s="204">
        <f t="shared" si="21"/>
        <v>1</v>
      </c>
      <c r="W67" s="204">
        <f t="shared" si="22"/>
        <v>2.3333333333333335</v>
      </c>
      <c r="X67" s="204">
        <f t="shared" si="23"/>
        <v>29</v>
      </c>
      <c r="Y67" s="205">
        <f t="shared" si="24"/>
        <v>28</v>
      </c>
      <c r="Z67" s="1397"/>
      <c r="AA67" s="1387"/>
      <c r="AB67" s="1387"/>
      <c r="AC67" s="1387"/>
      <c r="AD67" s="1387"/>
      <c r="AE67" s="1387"/>
      <c r="AF67" s="1387"/>
      <c r="AG67" s="1387"/>
      <c r="AH67" s="1387"/>
      <c r="AI67" s="1394"/>
      <c r="AJ67" s="1394"/>
    </row>
    <row r="68" spans="1:36" s="224" customFormat="1" ht="15.75" x14ac:dyDescent="0.25">
      <c r="A68" s="1400"/>
      <c r="B68" s="1401"/>
      <c r="C68" s="1403"/>
      <c r="D68" s="1405"/>
      <c r="E68" s="197" t="s">
        <v>441</v>
      </c>
      <c r="F68" s="202">
        <v>5</v>
      </c>
      <c r="G68" s="202">
        <v>19</v>
      </c>
      <c r="H68" s="202">
        <v>14</v>
      </c>
      <c r="I68" s="202">
        <v>6</v>
      </c>
      <c r="J68" s="202">
        <v>15</v>
      </c>
      <c r="K68" s="202">
        <v>14</v>
      </c>
      <c r="L68" s="202">
        <v>27</v>
      </c>
      <c r="M68" s="202">
        <v>23</v>
      </c>
      <c r="N68" s="202">
        <v>24</v>
      </c>
      <c r="O68" s="202">
        <v>21</v>
      </c>
      <c r="P68" s="202">
        <v>24</v>
      </c>
      <c r="Q68" s="202">
        <v>18</v>
      </c>
      <c r="R68" s="203">
        <v>402</v>
      </c>
      <c r="S68" s="203">
        <v>402</v>
      </c>
      <c r="T68" s="203"/>
      <c r="U68" s="203"/>
      <c r="V68" s="204"/>
      <c r="W68" s="204"/>
      <c r="X68" s="204"/>
      <c r="Y68" s="205"/>
      <c r="Z68" s="1397"/>
      <c r="AA68" s="1387"/>
      <c r="AB68" s="1387"/>
      <c r="AC68" s="1387"/>
      <c r="AD68" s="1387"/>
      <c r="AE68" s="1387"/>
      <c r="AF68" s="1387"/>
      <c r="AG68" s="1387"/>
      <c r="AH68" s="1387"/>
      <c r="AI68" s="1394"/>
      <c r="AJ68" s="1394"/>
    </row>
    <row r="69" spans="1:36" s="224" customFormat="1" ht="15.75" x14ac:dyDescent="0.25">
      <c r="A69" s="1400"/>
      <c r="B69" s="1401"/>
      <c r="C69" s="1403"/>
      <c r="D69" s="1405"/>
      <c r="E69" s="197" t="s">
        <v>442</v>
      </c>
      <c r="F69" s="180">
        <v>2</v>
      </c>
      <c r="G69" s="180">
        <v>2</v>
      </c>
      <c r="H69" s="180">
        <v>3</v>
      </c>
      <c r="I69" s="180">
        <v>3</v>
      </c>
      <c r="J69" s="180">
        <v>3</v>
      </c>
      <c r="K69" s="180">
        <v>2</v>
      </c>
      <c r="L69" s="180">
        <v>2</v>
      </c>
      <c r="M69" s="180">
        <v>5</v>
      </c>
      <c r="N69" s="180">
        <v>3</v>
      </c>
      <c r="O69" s="180">
        <v>5</v>
      </c>
      <c r="P69" s="180">
        <v>7</v>
      </c>
      <c r="Q69" s="180">
        <v>2</v>
      </c>
      <c r="R69" s="206">
        <v>402</v>
      </c>
      <c r="S69" s="206">
        <v>402</v>
      </c>
      <c r="T69" s="206"/>
      <c r="U69" s="206"/>
      <c r="V69" s="204">
        <f t="shared" ref="V69" si="27">IF(AND(F69=0,G69=0,H69=0),0,IF(AND(F69=0,G69=0),H69,IF(AND(F69=0,H69=0),G69,IF(AND(G69=0,H69=0),F69,IF(F69=0,(G69+H69)/2,IF(G69=0,(F69+H69)/2,IF(H69=0,(F69+G69)/2,(F69+G69+H69)/3)))))))</f>
        <v>2.3333333333333335</v>
      </c>
      <c r="W69" s="204">
        <f t="shared" ref="W69" si="28">IF(AND(I69=0,J69=0,K69=0),0,IF(AND(I69=0,J69=0),K69,IF(AND(I69=0,K69=0),J69,IF(AND(J69=0,K69=0),I69,IF(I69=0,(J69+K69)/2,IF(J69=0,(I69+K69)/2,IF(K69=0,(I69+J69)/2,(I69+J69+K69)/3)))))))</f>
        <v>2.6666666666666665</v>
      </c>
      <c r="X69" s="204">
        <f t="shared" ref="X69" si="29">IF(AND(L69=0,M69=0,N69=0),0,IF(AND(L69=0,M69=0),N69,IF(AND(L69=0,N69=0),M69,IF(AND(M69=0,N69=0),L69,IF(L69=0,(M69+N69)/2,IF(M69=0,(L69+N69)/2,IF(N69=0,(L69+M69)/2,(L69+M69+N69)/3)))))))</f>
        <v>3.3333333333333335</v>
      </c>
      <c r="Y69" s="205">
        <f t="shared" ref="Y69" si="30">IF(AND(O69=0,P69=0,Q69=0),0,IF(AND(O69=0,P69=0),Q69,IF(AND(O69=0,Q69=0),P69,IF(AND(P69=0,Q69=0),O69,IF(O69=0,(P69+Q69)/2,IF(P69=0,(O69+Q69)/2,IF(Q69=0,(O69+P69)/2,(O69+P69+Q69)/3)))))))</f>
        <v>4.666666666666667</v>
      </c>
      <c r="Z69" s="1397"/>
      <c r="AA69" s="1387"/>
      <c r="AB69" s="1387"/>
      <c r="AC69" s="1387"/>
      <c r="AD69" s="1387"/>
      <c r="AE69" s="1387"/>
      <c r="AF69" s="1387"/>
      <c r="AG69" s="1387"/>
      <c r="AH69" s="1387"/>
      <c r="AI69" s="1394"/>
      <c r="AJ69" s="1394"/>
    </row>
    <row r="70" spans="1:36" s="227" customFormat="1" ht="16.5" thickBot="1" x14ac:dyDescent="0.3">
      <c r="A70" s="1400"/>
      <c r="B70" s="1401"/>
      <c r="C70" s="1403"/>
      <c r="D70" s="1405"/>
      <c r="E70" s="231" t="s">
        <v>443</v>
      </c>
      <c r="F70" s="207">
        <v>2</v>
      </c>
      <c r="G70" s="207">
        <v>15</v>
      </c>
      <c r="H70" s="207">
        <v>12</v>
      </c>
      <c r="I70" s="207">
        <v>5</v>
      </c>
      <c r="J70" s="207">
        <v>13</v>
      </c>
      <c r="K70" s="207">
        <v>12</v>
      </c>
      <c r="L70" s="207">
        <v>1</v>
      </c>
      <c r="M70" s="207">
        <v>1</v>
      </c>
      <c r="N70" s="207">
        <v>1</v>
      </c>
      <c r="O70" s="207">
        <v>2</v>
      </c>
      <c r="P70" s="207">
        <v>3</v>
      </c>
      <c r="Q70" s="207">
        <v>2</v>
      </c>
      <c r="R70" s="208">
        <v>402</v>
      </c>
      <c r="S70" s="208">
        <v>402</v>
      </c>
      <c r="T70" s="208"/>
      <c r="U70" s="208"/>
      <c r="V70" s="209">
        <f t="shared" si="21"/>
        <v>9.6666666666666661</v>
      </c>
      <c r="W70" s="209">
        <f t="shared" si="22"/>
        <v>10</v>
      </c>
      <c r="X70" s="209">
        <f t="shared" si="23"/>
        <v>1</v>
      </c>
      <c r="Y70" s="210">
        <f t="shared" si="24"/>
        <v>2.3333333333333335</v>
      </c>
      <c r="Z70" s="1406"/>
      <c r="AA70" s="1392"/>
      <c r="AB70" s="1392"/>
      <c r="AC70" s="1392"/>
      <c r="AD70" s="1392"/>
      <c r="AE70" s="1392"/>
      <c r="AF70" s="1392"/>
      <c r="AG70" s="1392"/>
      <c r="AH70" s="1392"/>
      <c r="AI70" s="1395"/>
      <c r="AJ70" s="1395"/>
    </row>
    <row r="71" spans="1:36" ht="15.75" x14ac:dyDescent="0.25">
      <c r="A71" s="1400"/>
      <c r="B71" s="1401"/>
      <c r="C71" s="1403"/>
      <c r="D71" s="1405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>
        <v>380</v>
      </c>
      <c r="U71" s="187">
        <v>380</v>
      </c>
      <c r="V71" s="228">
        <f>IF(AND(F81=0,G81=0,H81=0),0,IF(AND(F81=0,G81=0),H81,IF(AND(F81=0,H81=0),G81,IF(AND(G81=0,H81=0),F81,IF(F81=0,(G81+H81)/2,IF(G81=0,(F81+H81)/2,IF(H81=0,(F81+G81)/2,(F81+G81+H81)/3)))))))</f>
        <v>1</v>
      </c>
      <c r="W71" s="228">
        <f>IF(AND(I81=0,J81=0,K81=0),0,IF(AND(I81=0,J81=0),K81,IF(AND(I81=0,K81=0),J81,IF(AND(J81=0,K81=0),I81,IF(I81=0,(J81+K81)/2,IF(J81=0,(I81+K81)/2,IF(K81=0,(I81+J81)/2,(I81+J81+K81)/3)))))))</f>
        <v>1</v>
      </c>
      <c r="X71" s="228">
        <f t="shared" si="23"/>
        <v>0</v>
      </c>
      <c r="Y71" s="229">
        <f t="shared" si="24"/>
        <v>0</v>
      </c>
      <c r="Z71" s="1396">
        <f>SUM(V71:V74)</f>
        <v>1</v>
      </c>
      <c r="AA71" s="1386">
        <f>SUM(W71:W74)</f>
        <v>1</v>
      </c>
      <c r="AB71" s="1386">
        <f>SUM(X71:X74)</f>
        <v>0</v>
      </c>
      <c r="AC71" s="1386">
        <f>SUM(Y71:Y74)</f>
        <v>0</v>
      </c>
      <c r="AD71" s="1386">
        <f t="shared" ref="AD71:AG71" si="31">Z71*0.38*0.9*SQRT(3)</f>
        <v>0.592361376188556</v>
      </c>
      <c r="AE71" s="1386">
        <f t="shared" si="31"/>
        <v>0.592361376188556</v>
      </c>
      <c r="AF71" s="1386">
        <f t="shared" si="31"/>
        <v>0</v>
      </c>
      <c r="AG71" s="1386">
        <f t="shared" si="31"/>
        <v>0</v>
      </c>
      <c r="AH71" s="1386">
        <f>MAX(Z71:AC74)</f>
        <v>1</v>
      </c>
      <c r="AI71" s="1389">
        <f t="shared" ref="AI71" si="32">AH71*0.38*0.9*SQRT(3)</f>
        <v>0.592361376188556</v>
      </c>
      <c r="AJ71" s="1389">
        <f>D71-AI71</f>
        <v>-0.592361376188556</v>
      </c>
    </row>
    <row r="72" spans="1:36" ht="15.75" x14ac:dyDescent="0.25">
      <c r="A72" s="1400"/>
      <c r="B72" s="1401"/>
      <c r="C72" s="1403"/>
      <c r="D72" s="1405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206"/>
      <c r="S72" s="206"/>
      <c r="T72" s="206">
        <v>380</v>
      </c>
      <c r="U72" s="206">
        <v>380</v>
      </c>
      <c r="V72" s="204">
        <f t="shared" si="21"/>
        <v>0</v>
      </c>
      <c r="W72" s="204">
        <f t="shared" si="22"/>
        <v>0</v>
      </c>
      <c r="X72" s="204">
        <f t="shared" si="23"/>
        <v>0</v>
      </c>
      <c r="Y72" s="205">
        <f t="shared" si="24"/>
        <v>0</v>
      </c>
      <c r="Z72" s="1397"/>
      <c r="AA72" s="1387"/>
      <c r="AB72" s="1387"/>
      <c r="AC72" s="1387"/>
      <c r="AD72" s="1387"/>
      <c r="AE72" s="1387"/>
      <c r="AF72" s="1387"/>
      <c r="AG72" s="1387"/>
      <c r="AH72" s="1387"/>
      <c r="AI72" s="1390"/>
      <c r="AJ72" s="1390"/>
    </row>
    <row r="73" spans="1:36" ht="15.75" x14ac:dyDescent="0.25">
      <c r="A73" s="1400"/>
      <c r="B73" s="1401"/>
      <c r="C73" s="1403"/>
      <c r="D73" s="1405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>
        <v>380</v>
      </c>
      <c r="U73" s="202">
        <v>380</v>
      </c>
      <c r="V73" s="204">
        <f t="shared" si="21"/>
        <v>0</v>
      </c>
      <c r="W73" s="204">
        <f t="shared" si="22"/>
        <v>0</v>
      </c>
      <c r="X73" s="204">
        <f t="shared" si="23"/>
        <v>0</v>
      </c>
      <c r="Y73" s="205">
        <f t="shared" si="24"/>
        <v>0</v>
      </c>
      <c r="Z73" s="1397"/>
      <c r="AA73" s="1387"/>
      <c r="AB73" s="1387"/>
      <c r="AC73" s="1387"/>
      <c r="AD73" s="1387"/>
      <c r="AE73" s="1387"/>
      <c r="AF73" s="1387"/>
      <c r="AG73" s="1387"/>
      <c r="AH73" s="1387"/>
      <c r="AI73" s="1390"/>
      <c r="AJ73" s="1390"/>
    </row>
    <row r="74" spans="1:36" ht="16.5" thickBot="1" x14ac:dyDescent="0.3">
      <c r="A74" s="1400"/>
      <c r="B74" s="1401"/>
      <c r="C74" s="1403"/>
      <c r="D74" s="140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6"/>
      <c r="S74" s="216"/>
      <c r="T74" s="216"/>
      <c r="U74" s="216"/>
      <c r="V74" s="217">
        <f t="shared" si="21"/>
        <v>0</v>
      </c>
      <c r="W74" s="217">
        <f t="shared" si="22"/>
        <v>0</v>
      </c>
      <c r="X74" s="217">
        <f t="shared" si="23"/>
        <v>0</v>
      </c>
      <c r="Y74" s="218">
        <f t="shared" si="24"/>
        <v>0</v>
      </c>
      <c r="Z74" s="1398"/>
      <c r="AA74" s="1388"/>
      <c r="AB74" s="1388"/>
      <c r="AC74" s="1388"/>
      <c r="AD74" s="1388"/>
      <c r="AE74" s="1388"/>
      <c r="AF74" s="1388"/>
      <c r="AG74" s="1388"/>
      <c r="AH74" s="1388"/>
      <c r="AI74" s="1391"/>
      <c r="AJ74" s="1391"/>
    </row>
    <row r="75" spans="1:36" ht="15.75" x14ac:dyDescent="0.25">
      <c r="A75" s="1368"/>
      <c r="B75" s="1371" t="s">
        <v>446</v>
      </c>
      <c r="C75" s="1374"/>
      <c r="D75" s="1377"/>
      <c r="E75" s="374" t="s">
        <v>444</v>
      </c>
      <c r="F75" s="374">
        <v>22</v>
      </c>
      <c r="G75" s="374">
        <v>22</v>
      </c>
      <c r="H75" s="374">
        <v>20</v>
      </c>
      <c r="I75" s="374">
        <v>24</v>
      </c>
      <c r="J75" s="374">
        <v>20</v>
      </c>
      <c r="K75" s="374">
        <v>20</v>
      </c>
      <c r="L75" s="374">
        <v>20</v>
      </c>
      <c r="M75" s="374">
        <v>21</v>
      </c>
      <c r="N75" s="374">
        <v>20</v>
      </c>
      <c r="O75" s="374">
        <v>24</v>
      </c>
      <c r="P75" s="374">
        <v>26</v>
      </c>
      <c r="Q75" s="374">
        <v>26</v>
      </c>
      <c r="R75" s="374">
        <v>400</v>
      </c>
      <c r="S75" s="374">
        <v>400</v>
      </c>
      <c r="T75" s="175">
        <v>400</v>
      </c>
      <c r="U75" s="175">
        <v>400</v>
      </c>
      <c r="V75" s="211">
        <f t="shared" ref="V75:V81" si="33">IF(AND(F75=0,G75=0,H75=0),0,IF(AND(F75=0,G75=0),H75,IF(AND(F75=0,H75=0),G75,IF(AND(G75=0,H75=0),F75,IF(F75=0,(G75+H75)/2,IF(G75=0,(F75+H75)/2,IF(H75=0,(F75+G75)/2,(F75+G75+H75)/3)))))))</f>
        <v>21.333333333333332</v>
      </c>
      <c r="W75" s="211">
        <f t="shared" ref="W75:W81" si="34">IF(AND(G75=0,H75=0,I75=0),0,IF(AND(G75=0,H75=0),I75,IF(AND(G75=0,I75=0),H75,IF(AND(H75=0,I75=0),G75,IF(G75=0,(H75+I75)/2,IF(H75=0,(G75+I75)/2,IF(I75=0,(G75+H75)/2,(G75+H75+I75)/3)))))))</f>
        <v>22</v>
      </c>
      <c r="X75" s="211">
        <f t="shared" ref="X75:X81" si="35">IF(AND(H75=0,I75=0,J75=0),0,IF(AND(H75=0,I75=0),J75,IF(AND(H75=0,J75=0),I75,IF(AND(I75=0,J75=0),H75,IF(H75=0,(I75+J75)/2,IF(I75=0,(H75+J75)/2,IF(J75=0,(H75+I75)/2,(H75+I75+J75)/3)))))))</f>
        <v>21.333333333333332</v>
      </c>
      <c r="Y75" s="211">
        <f t="shared" ref="Y75:Y81" si="36">IF(AND(I75=0,J75=0,K75=0),0,IF(AND(I75=0,J75=0),K75,IF(AND(I75=0,K75=0),J75,IF(AND(J75=0,K75=0),I75,IF(I75=0,(J75+K75)/2,IF(J75=0,(I75+K75)/2,IF(K75=0,(I75+J75)/2,(I75+J75+K75)/3)))))))</f>
        <v>21.333333333333332</v>
      </c>
      <c r="Z75" s="1365">
        <f>SUM(V75:V80)</f>
        <v>89.333333333333329</v>
      </c>
      <c r="AA75" s="1365">
        <f t="shared" ref="AA75:AC75" si="37">SUM(W75:W80)</f>
        <v>80</v>
      </c>
      <c r="AB75" s="1365">
        <f t="shared" si="37"/>
        <v>69.666666666666671</v>
      </c>
      <c r="AC75" s="1365">
        <f t="shared" si="37"/>
        <v>56.333333333333329</v>
      </c>
      <c r="AD75" s="1365">
        <f t="shared" ref="AD75" si="38">Z75*0.38*0.9*SQRT(3)</f>
        <v>52.917616272844334</v>
      </c>
      <c r="AE75" s="1365">
        <f t="shared" ref="AE75" si="39">AA75*0.38*0.9*SQRT(3)</f>
        <v>47.388910095084476</v>
      </c>
      <c r="AF75" s="1365">
        <f t="shared" ref="AF75" si="40">AB75*0.38*0.9*SQRT(3)</f>
        <v>41.267842541136076</v>
      </c>
      <c r="AG75" s="1365">
        <f t="shared" ref="AG75" si="41">AC75*0.38*0.9*SQRT(3)</f>
        <v>33.369690858621993</v>
      </c>
      <c r="AH75" s="1365">
        <f>MAX(Z75:AC80)</f>
        <v>89.333333333333329</v>
      </c>
      <c r="AI75" s="1365">
        <f t="shared" ref="AI75" si="42">AH75*0.38*0.9*SQRT(3)</f>
        <v>52.917616272844334</v>
      </c>
      <c r="AJ75" s="1362" t="e">
        <f>E75-AI75</f>
        <v>#VALUE!</v>
      </c>
    </row>
    <row r="76" spans="1:36" ht="15.75" x14ac:dyDescent="0.25">
      <c r="A76" s="1369"/>
      <c r="B76" s="1372"/>
      <c r="C76" s="1375"/>
      <c r="D76" s="1378"/>
      <c r="E76" s="373" t="s">
        <v>445</v>
      </c>
      <c r="F76" s="373">
        <v>10</v>
      </c>
      <c r="G76" s="373">
        <v>9</v>
      </c>
      <c r="H76" s="373">
        <v>11</v>
      </c>
      <c r="I76" s="373">
        <v>7</v>
      </c>
      <c r="J76" s="373">
        <v>5</v>
      </c>
      <c r="K76" s="373">
        <v>6</v>
      </c>
      <c r="L76" s="373">
        <v>18</v>
      </c>
      <c r="M76" s="373">
        <v>20</v>
      </c>
      <c r="N76" s="373">
        <v>14</v>
      </c>
      <c r="O76" s="373">
        <v>20</v>
      </c>
      <c r="P76" s="373">
        <v>21</v>
      </c>
      <c r="Q76" s="373">
        <v>18</v>
      </c>
      <c r="R76" s="373">
        <v>400</v>
      </c>
      <c r="S76" s="373">
        <v>400</v>
      </c>
      <c r="T76" s="373">
        <v>400</v>
      </c>
      <c r="U76" s="373">
        <v>400</v>
      </c>
      <c r="V76" s="204">
        <f t="shared" si="33"/>
        <v>10</v>
      </c>
      <c r="W76" s="204">
        <f t="shared" si="34"/>
        <v>9</v>
      </c>
      <c r="X76" s="204">
        <f t="shared" si="35"/>
        <v>7.666666666666667</v>
      </c>
      <c r="Y76" s="204">
        <f t="shared" si="36"/>
        <v>6</v>
      </c>
      <c r="Z76" s="1366"/>
      <c r="AA76" s="1366"/>
      <c r="AB76" s="1366"/>
      <c r="AC76" s="1366"/>
      <c r="AD76" s="1366"/>
      <c r="AE76" s="1366"/>
      <c r="AF76" s="1366"/>
      <c r="AG76" s="1366"/>
      <c r="AH76" s="1366"/>
      <c r="AI76" s="1366"/>
      <c r="AJ76" s="1363"/>
    </row>
    <row r="77" spans="1:36" ht="15.75" x14ac:dyDescent="0.25">
      <c r="A77" s="1369"/>
      <c r="B77" s="1372"/>
      <c r="C77" s="1375"/>
      <c r="D77" s="1378"/>
      <c r="E77" s="373" t="s">
        <v>447</v>
      </c>
      <c r="F77" s="373">
        <v>24</v>
      </c>
      <c r="G77" s="373">
        <v>30</v>
      </c>
      <c r="H77" s="373">
        <v>27</v>
      </c>
      <c r="I77" s="373">
        <v>8</v>
      </c>
      <c r="J77" s="373">
        <v>10</v>
      </c>
      <c r="K77" s="373">
        <v>9</v>
      </c>
      <c r="L77" s="373">
        <v>35</v>
      </c>
      <c r="M77" s="373">
        <v>32</v>
      </c>
      <c r="N77" s="373">
        <v>34</v>
      </c>
      <c r="O77" s="373">
        <v>21</v>
      </c>
      <c r="P77" s="373">
        <v>20</v>
      </c>
      <c r="Q77" s="373">
        <v>20</v>
      </c>
      <c r="R77" s="373">
        <v>400</v>
      </c>
      <c r="S77" s="373">
        <v>400</v>
      </c>
      <c r="T77" s="373">
        <v>400</v>
      </c>
      <c r="U77" s="373">
        <v>400</v>
      </c>
      <c r="V77" s="204">
        <f t="shared" si="33"/>
        <v>27</v>
      </c>
      <c r="W77" s="204">
        <f t="shared" si="34"/>
        <v>21.666666666666668</v>
      </c>
      <c r="X77" s="204">
        <f t="shared" si="35"/>
        <v>15</v>
      </c>
      <c r="Y77" s="204">
        <f t="shared" si="36"/>
        <v>9</v>
      </c>
      <c r="Z77" s="1366"/>
      <c r="AA77" s="1366"/>
      <c r="AB77" s="1366"/>
      <c r="AC77" s="1366"/>
      <c r="AD77" s="1366"/>
      <c r="AE77" s="1366"/>
      <c r="AF77" s="1366"/>
      <c r="AG77" s="1366"/>
      <c r="AH77" s="1366"/>
      <c r="AI77" s="1366"/>
      <c r="AJ77" s="1363"/>
    </row>
    <row r="78" spans="1:36" ht="15.75" x14ac:dyDescent="0.25">
      <c r="A78" s="1369"/>
      <c r="B78" s="1372"/>
      <c r="C78" s="1375"/>
      <c r="D78" s="1378"/>
      <c r="E78" s="373" t="s">
        <v>448</v>
      </c>
      <c r="F78" s="373">
        <v>6</v>
      </c>
      <c r="G78" s="373">
        <v>5</v>
      </c>
      <c r="H78" s="373">
        <v>7</v>
      </c>
      <c r="I78" s="373">
        <v>1</v>
      </c>
      <c r="J78" s="373"/>
      <c r="K78" s="373">
        <v>1</v>
      </c>
      <c r="L78" s="373">
        <v>15</v>
      </c>
      <c r="M78" s="373">
        <v>14</v>
      </c>
      <c r="N78" s="373">
        <v>12</v>
      </c>
      <c r="O78" s="373">
        <v>14</v>
      </c>
      <c r="P78" s="373">
        <v>15</v>
      </c>
      <c r="Q78" s="373">
        <v>11</v>
      </c>
      <c r="R78" s="373">
        <v>400</v>
      </c>
      <c r="S78" s="373">
        <v>400</v>
      </c>
      <c r="T78" s="373">
        <v>400</v>
      </c>
      <c r="U78" s="373">
        <v>400</v>
      </c>
      <c r="V78" s="204">
        <f t="shared" si="33"/>
        <v>6</v>
      </c>
      <c r="W78" s="204">
        <f t="shared" si="34"/>
        <v>4.333333333333333</v>
      </c>
      <c r="X78" s="204">
        <f t="shared" si="35"/>
        <v>4</v>
      </c>
      <c r="Y78" s="204">
        <f t="shared" si="36"/>
        <v>1</v>
      </c>
      <c r="Z78" s="1366"/>
      <c r="AA78" s="1366"/>
      <c r="AB78" s="1366"/>
      <c r="AC78" s="1366"/>
      <c r="AD78" s="1366"/>
      <c r="AE78" s="1366"/>
      <c r="AF78" s="1366"/>
      <c r="AG78" s="1366"/>
      <c r="AH78" s="1366"/>
      <c r="AI78" s="1366"/>
      <c r="AJ78" s="1363"/>
    </row>
    <row r="79" spans="1:36" ht="15.75" x14ac:dyDescent="0.25">
      <c r="A79" s="1369"/>
      <c r="B79" s="1372"/>
      <c r="C79" s="1375"/>
      <c r="D79" s="1378"/>
      <c r="E79" s="373" t="s">
        <v>449</v>
      </c>
      <c r="F79" s="373"/>
      <c r="G79" s="373"/>
      <c r="H79" s="373"/>
      <c r="I79" s="373"/>
      <c r="J79" s="373"/>
      <c r="K79" s="373"/>
      <c r="L79" s="373"/>
      <c r="M79" s="373"/>
      <c r="N79" s="373"/>
      <c r="O79" s="373"/>
      <c r="P79" s="373"/>
      <c r="Q79" s="373"/>
      <c r="R79" s="373">
        <v>400</v>
      </c>
      <c r="S79" s="373">
        <v>400</v>
      </c>
      <c r="T79" s="373">
        <v>400</v>
      </c>
      <c r="U79" s="373">
        <v>400</v>
      </c>
      <c r="V79" s="204">
        <f t="shared" si="33"/>
        <v>0</v>
      </c>
      <c r="W79" s="204">
        <f t="shared" si="34"/>
        <v>0</v>
      </c>
      <c r="X79" s="204">
        <f t="shared" si="35"/>
        <v>0</v>
      </c>
      <c r="Y79" s="204">
        <f t="shared" si="36"/>
        <v>0</v>
      </c>
      <c r="Z79" s="1366"/>
      <c r="AA79" s="1366"/>
      <c r="AB79" s="1366"/>
      <c r="AC79" s="1366"/>
      <c r="AD79" s="1366"/>
      <c r="AE79" s="1366"/>
      <c r="AF79" s="1366"/>
      <c r="AG79" s="1366"/>
      <c r="AH79" s="1366"/>
      <c r="AI79" s="1366"/>
      <c r="AJ79" s="1363"/>
    </row>
    <row r="80" spans="1:36" ht="16.5" thickBot="1" x14ac:dyDescent="0.3">
      <c r="A80" s="1370"/>
      <c r="B80" s="1373"/>
      <c r="C80" s="1376"/>
      <c r="D80" s="1379"/>
      <c r="E80" s="375" t="s">
        <v>450</v>
      </c>
      <c r="F80" s="375">
        <v>24</v>
      </c>
      <c r="G80" s="375">
        <v>24</v>
      </c>
      <c r="H80" s="375">
        <v>27</v>
      </c>
      <c r="I80" s="375">
        <v>18</v>
      </c>
      <c r="J80" s="375">
        <v>20</v>
      </c>
      <c r="K80" s="375">
        <v>19</v>
      </c>
      <c r="L80" s="375">
        <v>34</v>
      </c>
      <c r="M80" s="375">
        <v>30</v>
      </c>
      <c r="N80" s="375">
        <v>31</v>
      </c>
      <c r="O80" s="375">
        <v>35</v>
      </c>
      <c r="P80" s="375">
        <v>37</v>
      </c>
      <c r="Q80" s="375">
        <v>34</v>
      </c>
      <c r="R80" s="375">
        <v>400</v>
      </c>
      <c r="S80" s="375">
        <v>400</v>
      </c>
      <c r="T80" s="375">
        <v>400</v>
      </c>
      <c r="U80" s="375">
        <v>400</v>
      </c>
      <c r="V80" s="209">
        <f t="shared" si="33"/>
        <v>25</v>
      </c>
      <c r="W80" s="209">
        <f t="shared" si="34"/>
        <v>23</v>
      </c>
      <c r="X80" s="209">
        <f t="shared" si="35"/>
        <v>21.666666666666668</v>
      </c>
      <c r="Y80" s="209">
        <f t="shared" si="36"/>
        <v>19</v>
      </c>
      <c r="Z80" s="1367"/>
      <c r="AA80" s="1367"/>
      <c r="AB80" s="1367"/>
      <c r="AC80" s="1367"/>
      <c r="AD80" s="1367"/>
      <c r="AE80" s="1367"/>
      <c r="AF80" s="1367"/>
      <c r="AG80" s="1367"/>
      <c r="AH80" s="1367"/>
      <c r="AI80" s="1367"/>
      <c r="AJ80" s="1364"/>
    </row>
    <row r="81" spans="1:36" ht="18.75" x14ac:dyDescent="0.25">
      <c r="A81" s="1380">
        <v>12</v>
      </c>
      <c r="B81" s="1371" t="s">
        <v>1076</v>
      </c>
      <c r="C81" s="1383" t="s">
        <v>92</v>
      </c>
      <c r="D81" s="1384">
        <f>100*0.9</f>
        <v>90</v>
      </c>
      <c r="E81" s="232" t="s">
        <v>1077</v>
      </c>
      <c r="F81" s="187">
        <v>1</v>
      </c>
      <c r="G81" s="187"/>
      <c r="H81" s="187"/>
      <c r="I81" s="187">
        <v>1</v>
      </c>
      <c r="J81" s="187"/>
      <c r="K81" s="187"/>
      <c r="L81" s="374">
        <v>3</v>
      </c>
      <c r="M81" s="374">
        <v>1</v>
      </c>
      <c r="N81" s="374">
        <v>4</v>
      </c>
      <c r="O81" s="374">
        <v>4</v>
      </c>
      <c r="P81" s="374">
        <v>2</v>
      </c>
      <c r="Q81" s="374">
        <v>2</v>
      </c>
      <c r="R81" s="374">
        <v>400</v>
      </c>
      <c r="S81" s="374">
        <v>400</v>
      </c>
      <c r="T81" s="175">
        <v>400</v>
      </c>
      <c r="U81" s="175">
        <v>400</v>
      </c>
      <c r="V81" s="211">
        <f t="shared" si="33"/>
        <v>1</v>
      </c>
      <c r="W81" s="211">
        <f t="shared" si="34"/>
        <v>1</v>
      </c>
      <c r="X81" s="211">
        <f t="shared" si="35"/>
        <v>1</v>
      </c>
      <c r="Y81" s="211">
        <f t="shared" si="36"/>
        <v>1</v>
      </c>
      <c r="Z81" s="1365">
        <f>SUM(V81:V86)</f>
        <v>1</v>
      </c>
      <c r="AA81" s="1365">
        <f t="shared" ref="AA81" si="43">SUM(W81:W86)</f>
        <v>1</v>
      </c>
      <c r="AB81" s="1365">
        <f t="shared" ref="AB81" si="44">SUM(X81:X86)</f>
        <v>1</v>
      </c>
      <c r="AC81" s="1365">
        <f t="shared" ref="AC81" si="45">SUM(Y81:Y86)</f>
        <v>1</v>
      </c>
      <c r="AD81" s="1365">
        <f t="shared" ref="AD81" si="46">Z81*0.38*0.9*SQRT(3)</f>
        <v>0.592361376188556</v>
      </c>
      <c r="AE81" s="1365">
        <f t="shared" ref="AE81" si="47">AA81*0.38*0.9*SQRT(3)</f>
        <v>0.592361376188556</v>
      </c>
      <c r="AF81" s="1365">
        <f t="shared" ref="AF81" si="48">AB81*0.38*0.9*SQRT(3)</f>
        <v>0.592361376188556</v>
      </c>
      <c r="AG81" s="1365">
        <f t="shared" ref="AG81" si="49">AC81*0.38*0.9*SQRT(3)</f>
        <v>0.592361376188556</v>
      </c>
      <c r="AH81" s="1365">
        <f>MAX(Z81:AC86)</f>
        <v>1</v>
      </c>
      <c r="AI81" s="1365">
        <f t="shared" ref="AI81" si="50">AH81*0.38*0.9*SQRT(3)</f>
        <v>0.592361376188556</v>
      </c>
      <c r="AJ81" s="1362" t="e">
        <f>#REF!-AI81</f>
        <v>#REF!</v>
      </c>
    </row>
    <row r="82" spans="1:36" ht="15.75" x14ac:dyDescent="0.25">
      <c r="A82" s="1381"/>
      <c r="B82" s="1372"/>
      <c r="C82" s="1383"/>
      <c r="D82" s="1383"/>
      <c r="E82" s="373"/>
      <c r="F82" s="373"/>
      <c r="G82" s="373"/>
      <c r="H82" s="373"/>
      <c r="I82" s="373"/>
      <c r="J82" s="373"/>
      <c r="K82" s="373"/>
      <c r="L82" s="373"/>
      <c r="M82" s="373"/>
      <c r="N82" s="373"/>
      <c r="O82" s="373"/>
      <c r="P82" s="373"/>
      <c r="Q82" s="373"/>
      <c r="R82" s="373">
        <v>400</v>
      </c>
      <c r="S82" s="373">
        <v>400</v>
      </c>
      <c r="T82" s="373"/>
      <c r="U82" s="373"/>
      <c r="V82" s="204">
        <f t="shared" ref="V82:V86" si="51">IF(AND(F82=0,G82=0,H82=0),0,IF(AND(F82=0,G82=0),H82,IF(AND(F82=0,H82=0),G82,IF(AND(G82=0,H82=0),F82,IF(F82=0,(G82+H82)/2,IF(G82=0,(F82+H82)/2,IF(H82=0,(F82+G82)/2,(F82+G82+H82)/3)))))))</f>
        <v>0</v>
      </c>
      <c r="W82" s="204">
        <f t="shared" ref="W82:W86" si="52">IF(AND(G82=0,H82=0,I82=0),0,IF(AND(G82=0,H82=0),I82,IF(AND(G82=0,I82=0),H82,IF(AND(H82=0,I82=0),G82,IF(G82=0,(H82+I82)/2,IF(H82=0,(G82+I82)/2,IF(I82=0,(G82+H82)/2,(G82+H82+I82)/3)))))))</f>
        <v>0</v>
      </c>
      <c r="X82" s="204">
        <f t="shared" ref="X82:X86" si="53">IF(AND(H82=0,I82=0,J82=0),0,IF(AND(H82=0,I82=0),J82,IF(AND(H82=0,J82=0),I82,IF(AND(I82=0,J82=0),H82,IF(H82=0,(I82+J82)/2,IF(I82=0,(H82+J82)/2,IF(J82=0,(H82+I82)/2,(H82+I82+J82)/3)))))))</f>
        <v>0</v>
      </c>
      <c r="Y82" s="204">
        <f t="shared" ref="Y82:Y86" si="54">IF(AND(I82=0,J82=0,K82=0),0,IF(AND(I82=0,J82=0),K82,IF(AND(I82=0,K82=0),J82,IF(AND(J82=0,K82=0),I82,IF(I82=0,(J82+K82)/2,IF(J82=0,(I82+K82)/2,IF(K82=0,(I82+J82)/2,(I82+J82+K82)/3)))))))</f>
        <v>0</v>
      </c>
      <c r="Z82" s="1366"/>
      <c r="AA82" s="1366"/>
      <c r="AB82" s="1366"/>
      <c r="AC82" s="1366"/>
      <c r="AD82" s="1366"/>
      <c r="AE82" s="1366"/>
      <c r="AF82" s="1366"/>
      <c r="AG82" s="1366"/>
      <c r="AH82" s="1366"/>
      <c r="AI82" s="1366"/>
      <c r="AJ82" s="1363"/>
    </row>
    <row r="83" spans="1:36" ht="15.75" x14ac:dyDescent="0.25">
      <c r="A83" s="1381"/>
      <c r="B83" s="1372"/>
      <c r="C83" s="1383"/>
      <c r="D83" s="1383"/>
      <c r="E83" s="373"/>
      <c r="F83" s="373"/>
      <c r="G83" s="373"/>
      <c r="H83" s="373"/>
      <c r="I83" s="373"/>
      <c r="J83" s="373"/>
      <c r="K83" s="373"/>
      <c r="L83" s="373"/>
      <c r="M83" s="373"/>
      <c r="N83" s="373"/>
      <c r="O83" s="373"/>
      <c r="P83" s="373"/>
      <c r="Q83" s="373"/>
      <c r="R83" s="373">
        <v>400</v>
      </c>
      <c r="S83" s="373">
        <v>400</v>
      </c>
      <c r="T83" s="373"/>
      <c r="U83" s="373"/>
      <c r="V83" s="204">
        <f t="shared" si="51"/>
        <v>0</v>
      </c>
      <c r="W83" s="204">
        <f t="shared" si="52"/>
        <v>0</v>
      </c>
      <c r="X83" s="204">
        <f t="shared" si="53"/>
        <v>0</v>
      </c>
      <c r="Y83" s="204">
        <f t="shared" si="54"/>
        <v>0</v>
      </c>
      <c r="Z83" s="1366"/>
      <c r="AA83" s="1366"/>
      <c r="AB83" s="1366"/>
      <c r="AC83" s="1366"/>
      <c r="AD83" s="1366"/>
      <c r="AE83" s="1366"/>
      <c r="AF83" s="1366"/>
      <c r="AG83" s="1366"/>
      <c r="AH83" s="1366"/>
      <c r="AI83" s="1366"/>
      <c r="AJ83" s="1363"/>
    </row>
    <row r="84" spans="1:36" ht="15.75" x14ac:dyDescent="0.25">
      <c r="A84" s="1381"/>
      <c r="B84" s="1372"/>
      <c r="C84" s="1383"/>
      <c r="D84" s="1383"/>
      <c r="E84" s="373"/>
      <c r="F84" s="373"/>
      <c r="G84" s="373"/>
      <c r="H84" s="373"/>
      <c r="I84" s="373"/>
      <c r="J84" s="373"/>
      <c r="K84" s="373"/>
      <c r="L84" s="373"/>
      <c r="M84" s="373"/>
      <c r="N84" s="373"/>
      <c r="O84" s="373"/>
      <c r="P84" s="373"/>
      <c r="Q84" s="373"/>
      <c r="R84" s="373">
        <v>400</v>
      </c>
      <c r="S84" s="373">
        <v>400</v>
      </c>
      <c r="T84" s="373"/>
      <c r="U84" s="373"/>
      <c r="V84" s="204">
        <f t="shared" si="51"/>
        <v>0</v>
      </c>
      <c r="W84" s="204">
        <f t="shared" si="52"/>
        <v>0</v>
      </c>
      <c r="X84" s="204">
        <f t="shared" si="53"/>
        <v>0</v>
      </c>
      <c r="Y84" s="204">
        <f t="shared" si="54"/>
        <v>0</v>
      </c>
      <c r="Z84" s="1366"/>
      <c r="AA84" s="1366"/>
      <c r="AB84" s="1366"/>
      <c r="AC84" s="1366"/>
      <c r="AD84" s="1366"/>
      <c r="AE84" s="1366"/>
      <c r="AF84" s="1366"/>
      <c r="AG84" s="1366"/>
      <c r="AH84" s="1366"/>
      <c r="AI84" s="1366"/>
      <c r="AJ84" s="1363"/>
    </row>
    <row r="85" spans="1:36" ht="15.75" x14ac:dyDescent="0.25">
      <c r="A85" s="1381"/>
      <c r="B85" s="1372"/>
      <c r="C85" s="1383"/>
      <c r="D85" s="1383"/>
      <c r="E85" s="373"/>
      <c r="F85" s="373"/>
      <c r="G85" s="373"/>
      <c r="H85" s="373"/>
      <c r="I85" s="373"/>
      <c r="J85" s="373"/>
      <c r="K85" s="373"/>
      <c r="L85" s="373"/>
      <c r="M85" s="373"/>
      <c r="N85" s="373"/>
      <c r="O85" s="373"/>
      <c r="P85" s="373"/>
      <c r="Q85" s="373"/>
      <c r="R85" s="373">
        <v>400</v>
      </c>
      <c r="S85" s="373">
        <v>400</v>
      </c>
      <c r="T85" s="373"/>
      <c r="U85" s="373"/>
      <c r="V85" s="204">
        <f t="shared" si="51"/>
        <v>0</v>
      </c>
      <c r="W85" s="204">
        <f t="shared" si="52"/>
        <v>0</v>
      </c>
      <c r="X85" s="204">
        <f t="shared" si="53"/>
        <v>0</v>
      </c>
      <c r="Y85" s="204">
        <f t="shared" si="54"/>
        <v>0</v>
      </c>
      <c r="Z85" s="1366"/>
      <c r="AA85" s="1366"/>
      <c r="AB85" s="1366"/>
      <c r="AC85" s="1366"/>
      <c r="AD85" s="1366"/>
      <c r="AE85" s="1366"/>
      <c r="AF85" s="1366"/>
      <c r="AG85" s="1366"/>
      <c r="AH85" s="1366"/>
      <c r="AI85" s="1366"/>
      <c r="AJ85" s="1363"/>
    </row>
    <row r="86" spans="1:36" ht="16.5" thickBot="1" x14ac:dyDescent="0.3">
      <c r="A86" s="1382"/>
      <c r="B86" s="1373"/>
      <c r="C86" s="1383"/>
      <c r="D86" s="1385"/>
      <c r="E86" s="375"/>
      <c r="F86" s="375"/>
      <c r="G86" s="375"/>
      <c r="H86" s="375"/>
      <c r="I86" s="375"/>
      <c r="J86" s="375"/>
      <c r="K86" s="375"/>
      <c r="L86" s="375"/>
      <c r="M86" s="375"/>
      <c r="N86" s="375"/>
      <c r="O86" s="375"/>
      <c r="P86" s="375"/>
      <c r="Q86" s="375"/>
      <c r="R86" s="375">
        <v>400</v>
      </c>
      <c r="S86" s="375">
        <v>400</v>
      </c>
      <c r="T86" s="375"/>
      <c r="U86" s="375"/>
      <c r="V86" s="209">
        <f t="shared" si="51"/>
        <v>0</v>
      </c>
      <c r="W86" s="209">
        <f t="shared" si="52"/>
        <v>0</v>
      </c>
      <c r="X86" s="209">
        <f t="shared" si="53"/>
        <v>0</v>
      </c>
      <c r="Y86" s="209">
        <f t="shared" si="54"/>
        <v>0</v>
      </c>
      <c r="Z86" s="1367"/>
      <c r="AA86" s="1367"/>
      <c r="AB86" s="1367"/>
      <c r="AC86" s="1367"/>
      <c r="AD86" s="1367"/>
      <c r="AE86" s="1367"/>
      <c r="AF86" s="1367"/>
      <c r="AG86" s="1367"/>
      <c r="AH86" s="1367"/>
      <c r="AI86" s="1367"/>
      <c r="AJ86" s="1364"/>
    </row>
    <row r="87" spans="1:36" x14ac:dyDescent="0.25">
      <c r="AF87" s="165">
        <f>SUM(AF12:AF86)</f>
        <v>257.0848372658333</v>
      </c>
      <c r="AG87" s="233">
        <f>SUM(AG12:AG86)</f>
        <v>332.90709341796844</v>
      </c>
    </row>
    <row r="89" spans="1:36" x14ac:dyDescent="0.25">
      <c r="B89" s="377"/>
      <c r="C89" s="378"/>
      <c r="D89" s="378"/>
    </row>
  </sheetData>
  <sheetProtection formatCells="0" formatColumns="0" formatRows="0" insertRows="0"/>
  <mergeCells count="228">
    <mergeCell ref="AH8:AH11"/>
    <mergeCell ref="Z8:AC9"/>
    <mergeCell ref="A8:A11"/>
    <mergeCell ref="B8:B11"/>
    <mergeCell ref="C8:C11"/>
    <mergeCell ref="D8:D11"/>
    <mergeCell ref="E8:E11"/>
    <mergeCell ref="F8:Q8"/>
    <mergeCell ref="R8:U9"/>
    <mergeCell ref="AD8:AG9"/>
    <mergeCell ref="Z12:Z17"/>
    <mergeCell ref="AA12:AA17"/>
    <mergeCell ref="AH18:AH21"/>
    <mergeCell ref="AI18:AI21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AE22:AE26"/>
    <mergeCell ref="AF22:AF26"/>
    <mergeCell ref="AG22:AG26"/>
    <mergeCell ref="AH22:AH26"/>
    <mergeCell ref="AH12:AH17"/>
    <mergeCell ref="AI12:AI17"/>
    <mergeCell ref="AJ12:AJ17"/>
    <mergeCell ref="A18:A21"/>
    <mergeCell ref="B18:B21"/>
    <mergeCell ref="C18:C21"/>
    <mergeCell ref="D18:D21"/>
    <mergeCell ref="L18:Q18"/>
    <mergeCell ref="Z18:Z21"/>
    <mergeCell ref="AA18:AA21"/>
    <mergeCell ref="AB12:AB17"/>
    <mergeCell ref="AC12:AC17"/>
    <mergeCell ref="AD12:AD17"/>
    <mergeCell ref="AE12:AE17"/>
    <mergeCell ref="AF12:AF17"/>
    <mergeCell ref="AG12:AG17"/>
    <mergeCell ref="A12:A17"/>
    <mergeCell ref="B12:B17"/>
    <mergeCell ref="C12:C17"/>
    <mergeCell ref="D12:D17"/>
    <mergeCell ref="C27:C34"/>
    <mergeCell ref="D27:D34"/>
    <mergeCell ref="Z27:Z34"/>
    <mergeCell ref="AA27:AA34"/>
    <mergeCell ref="AB27:AB34"/>
    <mergeCell ref="AC27:AC34"/>
    <mergeCell ref="AC22:AC26"/>
    <mergeCell ref="AJ18:AJ21"/>
    <mergeCell ref="A22:A26"/>
    <mergeCell ref="B22:B26"/>
    <mergeCell ref="C22:C26"/>
    <mergeCell ref="D22:D26"/>
    <mergeCell ref="Z22:Z26"/>
    <mergeCell ref="AA22:AA26"/>
    <mergeCell ref="AB22:AB26"/>
    <mergeCell ref="AB18:AB21"/>
    <mergeCell ref="AC18:AC21"/>
    <mergeCell ref="AD18:AD21"/>
    <mergeCell ref="AE18:AE21"/>
    <mergeCell ref="AF18:AF21"/>
    <mergeCell ref="AG18:AG21"/>
    <mergeCell ref="AI22:AI26"/>
    <mergeCell ref="AJ22:AJ26"/>
    <mergeCell ref="AD22:AD26"/>
    <mergeCell ref="AE35:AE42"/>
    <mergeCell ref="AF35:AF42"/>
    <mergeCell ref="AG35:AG42"/>
    <mergeCell ref="AH35:AH42"/>
    <mergeCell ref="AI35:AI42"/>
    <mergeCell ref="AJ35:AJ42"/>
    <mergeCell ref="AJ27:AJ34"/>
    <mergeCell ref="A35:A42"/>
    <mergeCell ref="B35:B42"/>
    <mergeCell ref="C35:C42"/>
    <mergeCell ref="D35:D42"/>
    <mergeCell ref="Z35:Z42"/>
    <mergeCell ref="AA35:AA42"/>
    <mergeCell ref="AB35:AB42"/>
    <mergeCell ref="AC35:AC42"/>
    <mergeCell ref="AD35:AD42"/>
    <mergeCell ref="AD27:AD34"/>
    <mergeCell ref="AE27:AE34"/>
    <mergeCell ref="AF27:AF34"/>
    <mergeCell ref="AG27:AG34"/>
    <mergeCell ref="AH27:AH34"/>
    <mergeCell ref="AI27:AI34"/>
    <mergeCell ref="A27:A34"/>
    <mergeCell ref="B27:B34"/>
    <mergeCell ref="AH43:AH50"/>
    <mergeCell ref="AI43:AI50"/>
    <mergeCell ref="AJ43:AJ50"/>
    <mergeCell ref="A51:A53"/>
    <mergeCell ref="B51:B53"/>
    <mergeCell ref="C51:C53"/>
    <mergeCell ref="D51:D53"/>
    <mergeCell ref="Z51:Z53"/>
    <mergeCell ref="AA51:AA53"/>
    <mergeCell ref="AB51:AB53"/>
    <mergeCell ref="AB43:AB50"/>
    <mergeCell ref="AC43:AC50"/>
    <mergeCell ref="AD43:AD50"/>
    <mergeCell ref="AE43:AE50"/>
    <mergeCell ref="AF43:AF50"/>
    <mergeCell ref="AG43:AG50"/>
    <mergeCell ref="A43:A50"/>
    <mergeCell ref="B43:B50"/>
    <mergeCell ref="C43:C50"/>
    <mergeCell ref="D43:D50"/>
    <mergeCell ref="Z43:Z50"/>
    <mergeCell ref="AA43:AA50"/>
    <mergeCell ref="A54:A56"/>
    <mergeCell ref="B54:B56"/>
    <mergeCell ref="C54:C56"/>
    <mergeCell ref="D54:D56"/>
    <mergeCell ref="L54:Q56"/>
    <mergeCell ref="Z54:Z56"/>
    <mergeCell ref="AA54:AA56"/>
    <mergeCell ref="AB54:AB56"/>
    <mergeCell ref="AC51:AC53"/>
    <mergeCell ref="F54:K56"/>
    <mergeCell ref="AB57:AB58"/>
    <mergeCell ref="AC54:AC56"/>
    <mergeCell ref="AD54:AD56"/>
    <mergeCell ref="AE54:AE56"/>
    <mergeCell ref="AF54:AF56"/>
    <mergeCell ref="AG54:AG56"/>
    <mergeCell ref="AH54:AH56"/>
    <mergeCell ref="AI51:AI53"/>
    <mergeCell ref="AJ51:AJ53"/>
    <mergeCell ref="AD51:AD53"/>
    <mergeCell ref="AE51:AE53"/>
    <mergeCell ref="AF51:AF53"/>
    <mergeCell ref="AG51:AG53"/>
    <mergeCell ref="AH51:AH53"/>
    <mergeCell ref="AI54:AI56"/>
    <mergeCell ref="AJ54:AJ56"/>
    <mergeCell ref="A65:A74"/>
    <mergeCell ref="B65:B74"/>
    <mergeCell ref="C65:C74"/>
    <mergeCell ref="D65:D74"/>
    <mergeCell ref="Z65:Z70"/>
    <mergeCell ref="AA65:AA70"/>
    <mergeCell ref="AI57:AI58"/>
    <mergeCell ref="AJ57:AJ58"/>
    <mergeCell ref="A59:A64"/>
    <mergeCell ref="B59:B64"/>
    <mergeCell ref="C59:C64"/>
    <mergeCell ref="D59:D64"/>
    <mergeCell ref="AC57:AC58"/>
    <mergeCell ref="AD57:AD58"/>
    <mergeCell ref="AE57:AE58"/>
    <mergeCell ref="AF57:AF58"/>
    <mergeCell ref="AG57:AG58"/>
    <mergeCell ref="AH57:AH58"/>
    <mergeCell ref="A57:A58"/>
    <mergeCell ref="B57:B58"/>
    <mergeCell ref="C57:C58"/>
    <mergeCell ref="D57:D58"/>
    <mergeCell ref="Z57:Z58"/>
    <mergeCell ref="AA57:AA58"/>
    <mergeCell ref="AH65:AH70"/>
    <mergeCell ref="AI65:AI70"/>
    <mergeCell ref="AJ65:AJ70"/>
    <mergeCell ref="Z71:Z74"/>
    <mergeCell ref="AA71:AA74"/>
    <mergeCell ref="AB71:AB74"/>
    <mergeCell ref="AC71:AC74"/>
    <mergeCell ref="AD71:AD74"/>
    <mergeCell ref="AE71:AE74"/>
    <mergeCell ref="AF71:AF74"/>
    <mergeCell ref="AB65:AB70"/>
    <mergeCell ref="AC65:AC70"/>
    <mergeCell ref="AD65:AD70"/>
    <mergeCell ref="AE65:AE70"/>
    <mergeCell ref="AF65:AF70"/>
    <mergeCell ref="AG65:AG70"/>
    <mergeCell ref="AH75:AH80"/>
    <mergeCell ref="AI75:AI80"/>
    <mergeCell ref="AJ75:AJ80"/>
    <mergeCell ref="AG71:AG74"/>
    <mergeCell ref="AH71:AH74"/>
    <mergeCell ref="AI71:AI74"/>
    <mergeCell ref="AJ71:AJ74"/>
    <mergeCell ref="Z75:Z80"/>
    <mergeCell ref="AA75:AA80"/>
    <mergeCell ref="AB75:AB80"/>
    <mergeCell ref="AC75:AC80"/>
    <mergeCell ref="AD75:AD80"/>
    <mergeCell ref="AE75:AE80"/>
    <mergeCell ref="AF75:AF80"/>
    <mergeCell ref="AG75:AG80"/>
    <mergeCell ref="A75:A80"/>
    <mergeCell ref="B75:B80"/>
    <mergeCell ref="C75:C80"/>
    <mergeCell ref="D75:D80"/>
    <mergeCell ref="A81:A86"/>
    <mergeCell ref="B81:B86"/>
    <mergeCell ref="C81:C86"/>
    <mergeCell ref="D81:D86"/>
    <mergeCell ref="Z81:Z86"/>
    <mergeCell ref="AJ81:AJ86"/>
    <mergeCell ref="AA81:AA86"/>
    <mergeCell ref="AB81:AB86"/>
    <mergeCell ref="AC81:AC86"/>
    <mergeCell ref="AD81:AD86"/>
    <mergeCell ref="AE81:AE86"/>
    <mergeCell ref="AF81:AF86"/>
    <mergeCell ref="AG81:AG86"/>
    <mergeCell ref="AH81:AH86"/>
    <mergeCell ref="AI81:AI86"/>
  </mergeCells>
  <pageMargins left="0.7" right="0.7" top="0.75" bottom="0.75" header="0.3" footer="0.3"/>
  <pageSetup paperSize="9" scale="96" orientation="portrait" r:id="rId1"/>
  <rowBreaks count="1" manualBreakCount="1">
    <brk id="42" max="16383" man="1"/>
  </rowBreaks>
  <colBreaks count="1" manualBreakCount="1">
    <brk id="11" max="104857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7"/>
  <sheetViews>
    <sheetView view="pageBreakPreview" topLeftCell="H19" zoomScale="90" zoomScaleNormal="80" zoomScaleSheetLayoutView="90" workbookViewId="0">
      <selection activeCell="M1" sqref="M1:AJ1048576"/>
    </sheetView>
  </sheetViews>
  <sheetFormatPr defaultColWidth="9.140625" defaultRowHeight="15" x14ac:dyDescent="0.25"/>
  <cols>
    <col min="1" max="1" width="8" style="165" customWidth="1"/>
    <col min="2" max="2" width="20.42578125" style="165" customWidth="1"/>
    <col min="3" max="3" width="22.5703125" style="165" customWidth="1"/>
    <col min="4" max="4" width="22.5703125" style="165" hidden="1" customWidth="1"/>
    <col min="5" max="5" width="25.140625" style="165" customWidth="1"/>
    <col min="6" max="17" width="9.140625" style="165"/>
    <col min="18" max="35" width="10.7109375" style="165" customWidth="1"/>
    <col min="36" max="36" width="10" style="165" bestFit="1" customWidth="1"/>
    <col min="37" max="16384" width="9.140625" style="165"/>
  </cols>
  <sheetData>
    <row r="1" spans="1:36" x14ac:dyDescent="0.2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4"/>
      <c r="V1" s="164"/>
    </row>
    <row r="2" spans="1:36" x14ac:dyDescent="0.25">
      <c r="A2" s="163"/>
      <c r="B2" s="881" t="s">
        <v>451</v>
      </c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3"/>
      <c r="R2" s="163"/>
      <c r="S2" s="163"/>
      <c r="T2" s="163"/>
      <c r="U2" s="164"/>
      <c r="V2" s="164"/>
    </row>
    <row r="3" spans="1:36" x14ac:dyDescent="0.25">
      <c r="A3" s="163"/>
      <c r="B3" s="884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6"/>
      <c r="R3" s="163"/>
      <c r="S3" s="163"/>
      <c r="T3" s="163"/>
      <c r="U3" s="164"/>
      <c r="V3" s="164"/>
    </row>
    <row r="4" spans="1:36" ht="20.25" x14ac:dyDescent="0.25">
      <c r="A4" s="163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3"/>
      <c r="S4" s="163"/>
      <c r="T4" s="163"/>
      <c r="U4" s="164"/>
      <c r="V4" s="164"/>
    </row>
    <row r="5" spans="1:36" ht="20.25" x14ac:dyDescent="0.25">
      <c r="A5" s="163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3"/>
      <c r="S5" s="163"/>
      <c r="T5" s="163"/>
      <c r="U5" s="164"/>
      <c r="V5" s="164"/>
    </row>
    <row r="6" spans="1:36" ht="20.25" x14ac:dyDescent="0.25">
      <c r="A6" s="163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3"/>
      <c r="S6" s="163"/>
      <c r="T6" s="163"/>
      <c r="U6" s="164"/>
      <c r="V6" s="164"/>
      <c r="X6" s="1461" t="s">
        <v>1</v>
      </c>
      <c r="Y6" s="1461"/>
      <c r="Z6" s="1461"/>
      <c r="AA6" s="1461"/>
      <c r="AB6" s="1461"/>
      <c r="AC6" s="1461"/>
      <c r="AD6" s="1461"/>
      <c r="AE6" s="1461"/>
      <c r="AF6" s="1461"/>
      <c r="AG6" s="1461"/>
      <c r="AH6" s="1461"/>
      <c r="AI6" s="1461"/>
      <c r="AJ6" s="1461"/>
    </row>
    <row r="7" spans="1:36" ht="15.75" thickBot="1" x14ac:dyDescent="0.3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4"/>
      <c r="V7" s="164"/>
      <c r="X7" s="1461"/>
      <c r="Y7" s="1461"/>
      <c r="Z7" s="1461"/>
      <c r="AA7" s="1461"/>
      <c r="AB7" s="1461"/>
      <c r="AC7" s="1461"/>
      <c r="AD7" s="1461"/>
      <c r="AE7" s="1461"/>
      <c r="AF7" s="1461"/>
      <c r="AG7" s="1461"/>
      <c r="AH7" s="1461"/>
      <c r="AI7" s="1461"/>
      <c r="AJ7" s="1461"/>
    </row>
    <row r="8" spans="1:36" ht="31.5" customHeight="1" x14ac:dyDescent="0.25">
      <c r="A8" s="1415" t="s">
        <v>2</v>
      </c>
      <c r="B8" s="1401" t="s">
        <v>3</v>
      </c>
      <c r="C8" s="1479" t="s">
        <v>4</v>
      </c>
      <c r="D8" s="909" t="s">
        <v>5</v>
      </c>
      <c r="E8" s="1401" t="s">
        <v>6</v>
      </c>
      <c r="F8" s="1401" t="s">
        <v>7</v>
      </c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874"/>
      <c r="R8" s="1401" t="s">
        <v>8</v>
      </c>
      <c r="S8" s="1401"/>
      <c r="T8" s="1401"/>
      <c r="U8" s="1401"/>
      <c r="V8" s="1491" t="s">
        <v>9</v>
      </c>
      <c r="W8" s="1491"/>
      <c r="X8" s="1491"/>
      <c r="Y8" s="1492"/>
      <c r="Z8" s="1494" t="s">
        <v>10</v>
      </c>
      <c r="AA8" s="1495"/>
      <c r="AB8" s="1495"/>
      <c r="AC8" s="1496"/>
      <c r="AD8" s="1498" t="s">
        <v>11</v>
      </c>
      <c r="AE8" s="1499"/>
      <c r="AF8" s="1499"/>
      <c r="AG8" s="1500"/>
      <c r="AH8" s="1504" t="s">
        <v>12</v>
      </c>
      <c r="AI8" s="1506" t="s">
        <v>13</v>
      </c>
      <c r="AJ8" s="1506" t="s">
        <v>14</v>
      </c>
    </row>
    <row r="9" spans="1:36" ht="33" customHeight="1" x14ac:dyDescent="0.25">
      <c r="A9" s="1415"/>
      <c r="B9" s="1401"/>
      <c r="C9" s="1477"/>
      <c r="D9" s="910"/>
      <c r="E9" s="1401"/>
      <c r="F9" s="1401" t="s">
        <v>15</v>
      </c>
      <c r="G9" s="1401"/>
      <c r="H9" s="1401"/>
      <c r="I9" s="1401"/>
      <c r="J9" s="1401"/>
      <c r="K9" s="1401"/>
      <c r="L9" s="1401" t="s">
        <v>16</v>
      </c>
      <c r="M9" s="1401"/>
      <c r="N9" s="1401"/>
      <c r="O9" s="1401"/>
      <c r="P9" s="1401"/>
      <c r="Q9" s="1401"/>
      <c r="R9" s="1401"/>
      <c r="S9" s="1401"/>
      <c r="T9" s="1401"/>
      <c r="U9" s="1401"/>
      <c r="V9" s="1491"/>
      <c r="W9" s="1491"/>
      <c r="X9" s="1491"/>
      <c r="Y9" s="1492"/>
      <c r="Z9" s="1493"/>
      <c r="AA9" s="1491"/>
      <c r="AB9" s="1491"/>
      <c r="AC9" s="1497"/>
      <c r="AD9" s="1501"/>
      <c r="AE9" s="1502"/>
      <c r="AF9" s="1502"/>
      <c r="AG9" s="1503"/>
      <c r="AH9" s="1504"/>
      <c r="AI9" s="1507"/>
      <c r="AJ9" s="1507"/>
    </row>
    <row r="10" spans="1:36" ht="15.75" x14ac:dyDescent="0.25">
      <c r="A10" s="1415"/>
      <c r="B10" s="1401"/>
      <c r="C10" s="1477"/>
      <c r="D10" s="910"/>
      <c r="E10" s="1401"/>
      <c r="F10" s="1462">
        <v>1000.4166666666666</v>
      </c>
      <c r="G10" s="1462"/>
      <c r="H10" s="1462"/>
      <c r="I10" s="1462">
        <v>1000.7916666666666</v>
      </c>
      <c r="J10" s="1462"/>
      <c r="K10" s="1462"/>
      <c r="L10" s="1462">
        <v>1000.4166666666666</v>
      </c>
      <c r="M10" s="1462"/>
      <c r="N10" s="1462"/>
      <c r="O10" s="1462">
        <v>1000.7916666666666</v>
      </c>
      <c r="P10" s="1462"/>
      <c r="Q10" s="1462"/>
      <c r="R10" s="1401" t="s">
        <v>15</v>
      </c>
      <c r="S10" s="1401"/>
      <c r="T10" s="1401" t="s">
        <v>16</v>
      </c>
      <c r="U10" s="1401"/>
      <c r="V10" s="1491" t="s">
        <v>15</v>
      </c>
      <c r="W10" s="1491"/>
      <c r="X10" s="1491" t="s">
        <v>16</v>
      </c>
      <c r="Y10" s="1492"/>
      <c r="Z10" s="1493" t="s">
        <v>15</v>
      </c>
      <c r="AA10" s="1491"/>
      <c r="AB10" s="1491" t="s">
        <v>16</v>
      </c>
      <c r="AC10" s="1497"/>
      <c r="AD10" s="1493" t="s">
        <v>15</v>
      </c>
      <c r="AE10" s="1491"/>
      <c r="AF10" s="1491" t="s">
        <v>16</v>
      </c>
      <c r="AG10" s="1497"/>
      <c r="AH10" s="1504"/>
      <c r="AI10" s="1507"/>
      <c r="AJ10" s="1507"/>
    </row>
    <row r="11" spans="1:36" ht="16.5" thickBot="1" x14ac:dyDescent="0.3">
      <c r="A11" s="1416"/>
      <c r="B11" s="1479"/>
      <c r="C11" s="1477"/>
      <c r="D11" s="911"/>
      <c r="E11" s="1479"/>
      <c r="F11" s="234" t="s">
        <v>17</v>
      </c>
      <c r="G11" s="235" t="s">
        <v>18</v>
      </c>
      <c r="H11" s="236" t="s">
        <v>19</v>
      </c>
      <c r="I11" s="234" t="s">
        <v>17</v>
      </c>
      <c r="J11" s="235" t="s">
        <v>18</v>
      </c>
      <c r="K11" s="236" t="s">
        <v>19</v>
      </c>
      <c r="L11" s="234" t="s">
        <v>17</v>
      </c>
      <c r="M11" s="235" t="s">
        <v>18</v>
      </c>
      <c r="N11" s="236" t="s">
        <v>19</v>
      </c>
      <c r="O11" s="234" t="s">
        <v>17</v>
      </c>
      <c r="P11" s="235" t="s">
        <v>18</v>
      </c>
      <c r="Q11" s="236" t="s">
        <v>19</v>
      </c>
      <c r="R11" s="237">
        <v>1000.4166666666666</v>
      </c>
      <c r="S11" s="237">
        <v>1000.7916666666666</v>
      </c>
      <c r="T11" s="237">
        <v>1000.4166666666666</v>
      </c>
      <c r="U11" s="237">
        <v>1000.7916666666666</v>
      </c>
      <c r="V11" s="238">
        <v>1000.4166666666666</v>
      </c>
      <c r="W11" s="238">
        <v>1000.7916666666666</v>
      </c>
      <c r="X11" s="238">
        <v>1000.4166666666666</v>
      </c>
      <c r="Y11" s="239">
        <v>1000.7916666666666</v>
      </c>
      <c r="Z11" s="240">
        <v>1000.4166666666666</v>
      </c>
      <c r="AA11" s="238">
        <v>1000.7916666666666</v>
      </c>
      <c r="AB11" s="238">
        <v>1000.4166666666666</v>
      </c>
      <c r="AC11" s="241">
        <v>1000.7916666666666</v>
      </c>
      <c r="AD11" s="240">
        <v>1000.4166666666666</v>
      </c>
      <c r="AE11" s="238">
        <v>1000.7916666666666</v>
      </c>
      <c r="AF11" s="238">
        <v>1000.4166666666666</v>
      </c>
      <c r="AG11" s="241">
        <v>1000.7916666666666</v>
      </c>
      <c r="AH11" s="1505"/>
      <c r="AI11" s="1507"/>
      <c r="AJ11" s="1507"/>
    </row>
    <row r="12" spans="1:36" ht="18.75" x14ac:dyDescent="0.25">
      <c r="A12" s="1473">
        <v>1</v>
      </c>
      <c r="B12" s="1476" t="s">
        <v>24</v>
      </c>
      <c r="C12" s="1479">
        <v>400</v>
      </c>
      <c r="D12" s="1477">
        <f>400*0.9</f>
        <v>360</v>
      </c>
      <c r="E12" s="175" t="s">
        <v>452</v>
      </c>
      <c r="F12" s="175">
        <v>19</v>
      </c>
      <c r="G12" s="175">
        <v>65</v>
      </c>
      <c r="H12" s="175">
        <v>62</v>
      </c>
      <c r="I12" s="175">
        <v>85</v>
      </c>
      <c r="J12" s="175">
        <v>83</v>
      </c>
      <c r="K12" s="175">
        <v>78</v>
      </c>
      <c r="L12" s="175">
        <v>100</v>
      </c>
      <c r="M12" s="175">
        <v>60</v>
      </c>
      <c r="N12" s="175">
        <v>80</v>
      </c>
      <c r="O12" s="175">
        <v>90</v>
      </c>
      <c r="P12" s="175">
        <v>70</v>
      </c>
      <c r="Q12" s="175">
        <v>75</v>
      </c>
      <c r="R12" s="242">
        <v>380</v>
      </c>
      <c r="S12" s="242">
        <v>380</v>
      </c>
      <c r="T12" s="242">
        <v>380</v>
      </c>
      <c r="U12" s="243">
        <v>380</v>
      </c>
      <c r="V12" s="244">
        <f t="shared" ref="V12:V33" si="0">IF(AND(F12=0,G12=0,H12=0),0,IF(AND(F12=0,G12=0),H12,IF(AND(F12=0,H12=0),G12,IF(AND(G12=0,H12=0),F12,IF(F12=0,(G12+H12)/2,IF(G12=0,(F12+H12)/2,IF(H12=0,(F12+G12)/2,(F12+G12+H12)/3)))))))</f>
        <v>48.666666666666664</v>
      </c>
      <c r="W12" s="245">
        <f t="shared" ref="W12:W33" si="1">IF(AND(I12=0,J12=0,K12=0),0,IF(AND(I12=0,J12=0),K12,IF(AND(I12=0,K12=0),J12,IF(AND(J12=0,K12=0),I12,IF(I12=0,(J12+K12)/2,IF(J12=0,(I12+K12)/2,IF(K12=0,(I12+J12)/2,(I12+J12+K12)/3)))))))</f>
        <v>82</v>
      </c>
      <c r="X12" s="245">
        <f t="shared" ref="X12:X33" si="2">IF(AND(L12=0,M12=0,N12=0),0,IF(AND(L12=0,M12=0),N12,IF(AND(L12=0,N12=0),M12,IF(AND(M12=0,N12=0),L12,IF(L12=0,(M12+N12)/2,IF(M12=0,(L12+N12)/2,IF(N12=0,(L12+M12)/2,(L12+M12+N12)/3)))))))</f>
        <v>80</v>
      </c>
      <c r="Y12" s="246">
        <f t="shared" ref="Y12:Y33" si="3">IF(AND(O12=0,P12=0,Q12=0),0,IF(AND(O12=0,P12=0),Q12,IF(AND(O12=0,Q12=0),P12,IF(AND(P12=0,Q12=0),O12,IF(O12=0,(P12+Q12)/2,IF(P12=0,(O12+Q12)/2,IF(Q12=0,(O12+P12)/2,(O12+P12+Q12)/3)))))))</f>
        <v>78.333333333333329</v>
      </c>
      <c r="Z12" s="1480">
        <f>SUM(V12:V17)</f>
        <v>201.66666666666669</v>
      </c>
      <c r="AA12" s="1464">
        <f>SUM(W12:W17)</f>
        <v>215.66666666666669</v>
      </c>
      <c r="AB12" s="1464">
        <f>SUM(X12:X17)</f>
        <v>238.5</v>
      </c>
      <c r="AC12" s="1467">
        <f>SUM(Y12:Y17)</f>
        <v>253.5</v>
      </c>
      <c r="AD12" s="1470">
        <f>Z12*0.38*0.9*SQRT(3)</f>
        <v>119.45954419802548</v>
      </c>
      <c r="AE12" s="1464">
        <f>AA12*0.38*0.9*SQRT(3)</f>
        <v>127.75260346466526</v>
      </c>
      <c r="AF12" s="1464">
        <f>AB12*0.38*0.9*SQRT(3)</f>
        <v>141.27818822097061</v>
      </c>
      <c r="AG12" s="1467">
        <f>AC12*0.38*0.9*SQRT(3)</f>
        <v>150.16360886379894</v>
      </c>
      <c r="AH12" s="1470">
        <f>MAX(Z12:AC17)</f>
        <v>253.5</v>
      </c>
      <c r="AI12" s="1467">
        <f>AH12*0.38*0.9*SQRT(3)</f>
        <v>150.16360886379894</v>
      </c>
      <c r="AJ12" s="1467">
        <f>D12-AI12</f>
        <v>209.83639113620106</v>
      </c>
    </row>
    <row r="13" spans="1:36" ht="18.75" x14ac:dyDescent="0.25">
      <c r="A13" s="1474"/>
      <c r="B13" s="1477"/>
      <c r="C13" s="1477"/>
      <c r="D13" s="1477"/>
      <c r="E13" s="180" t="s">
        <v>29</v>
      </c>
      <c r="F13" s="180">
        <v>20</v>
      </c>
      <c r="G13" s="180">
        <v>35</v>
      </c>
      <c r="H13" s="180">
        <v>18</v>
      </c>
      <c r="I13" s="180">
        <v>6</v>
      </c>
      <c r="J13" s="180">
        <v>13</v>
      </c>
      <c r="K13" s="180">
        <v>35</v>
      </c>
      <c r="L13" s="180">
        <v>0</v>
      </c>
      <c r="M13" s="180">
        <v>5</v>
      </c>
      <c r="N13" s="180">
        <v>15</v>
      </c>
      <c r="O13" s="180">
        <v>0</v>
      </c>
      <c r="P13" s="180">
        <v>0</v>
      </c>
      <c r="Q13" s="180">
        <v>10</v>
      </c>
      <c r="R13" s="247">
        <v>380</v>
      </c>
      <c r="S13" s="247">
        <v>380</v>
      </c>
      <c r="T13" s="247">
        <v>380</v>
      </c>
      <c r="U13" s="248">
        <v>380</v>
      </c>
      <c r="V13" s="249">
        <f t="shared" si="0"/>
        <v>24.333333333333332</v>
      </c>
      <c r="W13" s="250">
        <f t="shared" si="1"/>
        <v>18</v>
      </c>
      <c r="X13" s="250">
        <f t="shared" si="2"/>
        <v>10</v>
      </c>
      <c r="Y13" s="251">
        <f t="shared" si="3"/>
        <v>10</v>
      </c>
      <c r="Z13" s="1481"/>
      <c r="AA13" s="1465"/>
      <c r="AB13" s="1465"/>
      <c r="AC13" s="1468"/>
      <c r="AD13" s="1471"/>
      <c r="AE13" s="1465"/>
      <c r="AF13" s="1465"/>
      <c r="AG13" s="1468"/>
      <c r="AH13" s="1471"/>
      <c r="AI13" s="1468"/>
      <c r="AJ13" s="1468"/>
    </row>
    <row r="14" spans="1:36" ht="18.75" x14ac:dyDescent="0.25">
      <c r="A14" s="1474"/>
      <c r="B14" s="1477"/>
      <c r="C14" s="1477"/>
      <c r="D14" s="1477"/>
      <c r="E14" s="202" t="s">
        <v>198</v>
      </c>
      <c r="F14" s="202">
        <v>5</v>
      </c>
      <c r="G14" s="202">
        <v>17</v>
      </c>
      <c r="H14" s="202">
        <v>8</v>
      </c>
      <c r="I14" s="202">
        <v>3</v>
      </c>
      <c r="J14" s="202">
        <v>22</v>
      </c>
      <c r="K14" s="202">
        <v>4</v>
      </c>
      <c r="L14" s="202">
        <v>25</v>
      </c>
      <c r="M14" s="202">
        <v>10</v>
      </c>
      <c r="N14" s="202">
        <v>8</v>
      </c>
      <c r="O14" s="202">
        <v>25</v>
      </c>
      <c r="P14" s="202">
        <v>8</v>
      </c>
      <c r="Q14" s="202">
        <v>10</v>
      </c>
      <c r="R14" s="252">
        <v>380</v>
      </c>
      <c r="S14" s="252">
        <v>380</v>
      </c>
      <c r="T14" s="252">
        <v>380</v>
      </c>
      <c r="U14" s="253">
        <v>380</v>
      </c>
      <c r="V14" s="254">
        <f t="shared" si="0"/>
        <v>10</v>
      </c>
      <c r="W14" s="250">
        <f t="shared" si="1"/>
        <v>9.6666666666666661</v>
      </c>
      <c r="X14" s="250">
        <f t="shared" si="2"/>
        <v>14.333333333333334</v>
      </c>
      <c r="Y14" s="251">
        <f t="shared" si="3"/>
        <v>14.333333333333334</v>
      </c>
      <c r="Z14" s="1481"/>
      <c r="AA14" s="1465"/>
      <c r="AB14" s="1465"/>
      <c r="AC14" s="1468"/>
      <c r="AD14" s="1471"/>
      <c r="AE14" s="1465"/>
      <c r="AF14" s="1465"/>
      <c r="AG14" s="1468"/>
      <c r="AH14" s="1471"/>
      <c r="AI14" s="1468"/>
      <c r="AJ14" s="1468"/>
    </row>
    <row r="15" spans="1:36" ht="18.75" x14ac:dyDescent="0.25">
      <c r="A15" s="1474"/>
      <c r="B15" s="1477"/>
      <c r="C15" s="1477"/>
      <c r="D15" s="1477"/>
      <c r="E15" s="180" t="s">
        <v>453</v>
      </c>
      <c r="F15" s="180">
        <v>27</v>
      </c>
      <c r="G15" s="180">
        <v>33</v>
      </c>
      <c r="H15" s="180">
        <v>27</v>
      </c>
      <c r="I15" s="180">
        <v>25</v>
      </c>
      <c r="J15" s="180">
        <v>33</v>
      </c>
      <c r="K15" s="180">
        <v>28</v>
      </c>
      <c r="L15" s="180">
        <v>70</v>
      </c>
      <c r="M15" s="180">
        <v>60</v>
      </c>
      <c r="N15" s="180">
        <v>55</v>
      </c>
      <c r="O15" s="180">
        <v>70</v>
      </c>
      <c r="P15" s="180">
        <v>70</v>
      </c>
      <c r="Q15" s="180">
        <v>65</v>
      </c>
      <c r="R15" s="247">
        <v>380</v>
      </c>
      <c r="S15" s="247">
        <v>380</v>
      </c>
      <c r="T15" s="247">
        <v>380</v>
      </c>
      <c r="U15" s="248">
        <v>380</v>
      </c>
      <c r="V15" s="254">
        <f t="shared" si="0"/>
        <v>29</v>
      </c>
      <c r="W15" s="250">
        <f t="shared" si="1"/>
        <v>28.666666666666668</v>
      </c>
      <c r="X15" s="250">
        <f t="shared" si="2"/>
        <v>61.666666666666664</v>
      </c>
      <c r="Y15" s="251">
        <f t="shared" si="3"/>
        <v>68.333333333333329</v>
      </c>
      <c r="Z15" s="1481"/>
      <c r="AA15" s="1465"/>
      <c r="AB15" s="1465"/>
      <c r="AC15" s="1468"/>
      <c r="AD15" s="1471"/>
      <c r="AE15" s="1465"/>
      <c r="AF15" s="1465"/>
      <c r="AG15" s="1468"/>
      <c r="AH15" s="1471"/>
      <c r="AI15" s="1468"/>
      <c r="AJ15" s="1468"/>
    </row>
    <row r="16" spans="1:36" ht="18.75" x14ac:dyDescent="0.25">
      <c r="A16" s="1474"/>
      <c r="B16" s="1477"/>
      <c r="C16" s="1477"/>
      <c r="D16" s="1477"/>
      <c r="E16" s="202" t="s">
        <v>454</v>
      </c>
      <c r="F16" s="202">
        <v>96</v>
      </c>
      <c r="G16" s="202">
        <v>88</v>
      </c>
      <c r="H16" s="202">
        <v>85</v>
      </c>
      <c r="I16" s="202">
        <v>80</v>
      </c>
      <c r="J16" s="202">
        <v>80</v>
      </c>
      <c r="K16" s="202">
        <v>72</v>
      </c>
      <c r="L16" s="202">
        <v>70</v>
      </c>
      <c r="M16" s="202">
        <v>80</v>
      </c>
      <c r="N16" s="202">
        <v>60</v>
      </c>
      <c r="O16" s="202">
        <v>70</v>
      </c>
      <c r="P16" s="202">
        <v>80</v>
      </c>
      <c r="Q16" s="202">
        <v>90</v>
      </c>
      <c r="R16" s="252">
        <v>380</v>
      </c>
      <c r="S16" s="252">
        <v>380</v>
      </c>
      <c r="T16" s="252">
        <v>380</v>
      </c>
      <c r="U16" s="253">
        <v>380</v>
      </c>
      <c r="V16" s="254">
        <f t="shared" si="0"/>
        <v>89.666666666666671</v>
      </c>
      <c r="W16" s="250">
        <f t="shared" si="1"/>
        <v>77.333333333333329</v>
      </c>
      <c r="X16" s="250">
        <f t="shared" si="2"/>
        <v>70</v>
      </c>
      <c r="Y16" s="251">
        <f t="shared" si="3"/>
        <v>80</v>
      </c>
      <c r="Z16" s="1481"/>
      <c r="AA16" s="1465"/>
      <c r="AB16" s="1465"/>
      <c r="AC16" s="1468"/>
      <c r="AD16" s="1471"/>
      <c r="AE16" s="1465"/>
      <c r="AF16" s="1465"/>
      <c r="AG16" s="1468"/>
      <c r="AH16" s="1471"/>
      <c r="AI16" s="1468"/>
      <c r="AJ16" s="1468"/>
    </row>
    <row r="17" spans="1:36" ht="19.5" thickBot="1" x14ac:dyDescent="0.3">
      <c r="A17" s="1475"/>
      <c r="B17" s="1478"/>
      <c r="C17" s="1486"/>
      <c r="D17" s="1486"/>
      <c r="E17" s="180" t="s">
        <v>455</v>
      </c>
      <c r="F17" s="180"/>
      <c r="G17" s="180"/>
      <c r="H17" s="180"/>
      <c r="I17" s="180"/>
      <c r="J17" s="180"/>
      <c r="K17" s="180"/>
      <c r="L17" s="180">
        <v>2</v>
      </c>
      <c r="M17" s="180">
        <v>3</v>
      </c>
      <c r="N17" s="180">
        <v>0</v>
      </c>
      <c r="O17" s="180">
        <v>2</v>
      </c>
      <c r="P17" s="180">
        <v>0</v>
      </c>
      <c r="Q17" s="180">
        <v>3</v>
      </c>
      <c r="R17" s="247">
        <v>380</v>
      </c>
      <c r="S17" s="247">
        <v>380</v>
      </c>
      <c r="T17" s="247">
        <v>380</v>
      </c>
      <c r="U17" s="248">
        <v>380</v>
      </c>
      <c r="V17" s="254">
        <f t="shared" si="0"/>
        <v>0</v>
      </c>
      <c r="W17" s="250">
        <f t="shared" si="1"/>
        <v>0</v>
      </c>
      <c r="X17" s="250">
        <f t="shared" si="2"/>
        <v>2.5</v>
      </c>
      <c r="Y17" s="251">
        <f t="shared" si="3"/>
        <v>2.5</v>
      </c>
      <c r="Z17" s="1482"/>
      <c r="AA17" s="1466"/>
      <c r="AB17" s="1466"/>
      <c r="AC17" s="1469"/>
      <c r="AD17" s="1472"/>
      <c r="AE17" s="1466"/>
      <c r="AF17" s="1466"/>
      <c r="AG17" s="1469"/>
      <c r="AH17" s="1472"/>
      <c r="AI17" s="1469"/>
      <c r="AJ17" s="1469"/>
    </row>
    <row r="18" spans="1:36" ht="18.75" x14ac:dyDescent="0.25">
      <c r="A18" s="1473">
        <v>2</v>
      </c>
      <c r="B18" s="1476" t="s">
        <v>73</v>
      </c>
      <c r="C18" s="1479">
        <v>800</v>
      </c>
      <c r="D18" s="1479">
        <f>800*0.9</f>
        <v>720</v>
      </c>
      <c r="E18" s="175" t="s">
        <v>456</v>
      </c>
      <c r="F18" s="175">
        <v>5</v>
      </c>
      <c r="G18" s="175">
        <v>4</v>
      </c>
      <c r="H18" s="175">
        <v>5</v>
      </c>
      <c r="I18" s="175">
        <v>1</v>
      </c>
      <c r="J18" s="175">
        <v>1</v>
      </c>
      <c r="K18" s="175">
        <v>1</v>
      </c>
      <c r="L18" s="175">
        <v>50</v>
      </c>
      <c r="M18" s="175">
        <v>45</v>
      </c>
      <c r="N18" s="175">
        <v>30</v>
      </c>
      <c r="O18" s="175">
        <v>70</v>
      </c>
      <c r="P18" s="175">
        <v>60</v>
      </c>
      <c r="Q18" s="175">
        <v>45</v>
      </c>
      <c r="R18" s="242">
        <v>380</v>
      </c>
      <c r="S18" s="242">
        <v>380</v>
      </c>
      <c r="T18" s="242">
        <v>380</v>
      </c>
      <c r="U18" s="243">
        <v>380</v>
      </c>
      <c r="V18" s="244">
        <f t="shared" si="0"/>
        <v>4.666666666666667</v>
      </c>
      <c r="W18" s="255">
        <f t="shared" si="1"/>
        <v>1</v>
      </c>
      <c r="X18" s="255">
        <f t="shared" si="2"/>
        <v>41.666666666666664</v>
      </c>
      <c r="Y18" s="256">
        <f t="shared" si="3"/>
        <v>58.333333333333336</v>
      </c>
      <c r="Z18" s="1480">
        <f>SUM(V18:V21)</f>
        <v>48.333333333333329</v>
      </c>
      <c r="AA18" s="1464">
        <f>SUM(W18:W21)</f>
        <v>61.666666666666664</v>
      </c>
      <c r="AB18" s="1464">
        <f>SUM(X18:X21)</f>
        <v>183.66666666666666</v>
      </c>
      <c r="AC18" s="1467">
        <f>SUM(Y18:Y21)</f>
        <v>175</v>
      </c>
      <c r="AD18" s="1470">
        <f>Z18*0.38*0.9*SQRT(3)</f>
        <v>28.630799849113536</v>
      </c>
      <c r="AE18" s="1464">
        <f t="shared" ref="AE18:AG18" si="4">AA18*0.38*0.9*SQRT(3)</f>
        <v>36.528951531627619</v>
      </c>
      <c r="AF18" s="1464">
        <f t="shared" si="4"/>
        <v>108.79703942663147</v>
      </c>
      <c r="AG18" s="1467">
        <f t="shared" si="4"/>
        <v>103.6632408329973</v>
      </c>
      <c r="AH18" s="1470">
        <f>MAX(Z18:AC21)</f>
        <v>183.66666666666666</v>
      </c>
      <c r="AI18" s="1467">
        <f>AH18*0.38*0.9*SQRT(3)</f>
        <v>108.79703942663147</v>
      </c>
      <c r="AJ18" s="1467">
        <f>D18-AI18</f>
        <v>611.2029605733685</v>
      </c>
    </row>
    <row r="19" spans="1:36" ht="18.75" x14ac:dyDescent="0.25">
      <c r="A19" s="1474"/>
      <c r="B19" s="1477"/>
      <c r="C19" s="1477"/>
      <c r="D19" s="1477"/>
      <c r="E19" s="180" t="s">
        <v>1078</v>
      </c>
      <c r="F19" s="180">
        <v>20</v>
      </c>
      <c r="G19" s="180">
        <v>42</v>
      </c>
      <c r="H19" s="180">
        <v>36</v>
      </c>
      <c r="I19" s="180">
        <v>20</v>
      </c>
      <c r="J19" s="180">
        <v>70</v>
      </c>
      <c r="K19" s="180">
        <v>44</v>
      </c>
      <c r="L19" s="180">
        <v>70</v>
      </c>
      <c r="M19" s="180">
        <v>65</v>
      </c>
      <c r="N19" s="180">
        <v>50</v>
      </c>
      <c r="O19" s="180">
        <v>80</v>
      </c>
      <c r="P19" s="180">
        <v>70</v>
      </c>
      <c r="Q19" s="180">
        <v>65</v>
      </c>
      <c r="R19" s="247">
        <v>380</v>
      </c>
      <c r="S19" s="247">
        <v>380</v>
      </c>
      <c r="T19" s="247">
        <v>380</v>
      </c>
      <c r="U19" s="248">
        <v>380</v>
      </c>
      <c r="V19" s="254">
        <f t="shared" si="0"/>
        <v>32.666666666666664</v>
      </c>
      <c r="W19" s="250">
        <f t="shared" si="1"/>
        <v>44.666666666666664</v>
      </c>
      <c r="X19" s="250">
        <f t="shared" si="2"/>
        <v>61.666666666666664</v>
      </c>
      <c r="Y19" s="251">
        <f t="shared" si="3"/>
        <v>71.666666666666671</v>
      </c>
      <c r="Z19" s="1481"/>
      <c r="AA19" s="1465"/>
      <c r="AB19" s="1465"/>
      <c r="AC19" s="1468"/>
      <c r="AD19" s="1471"/>
      <c r="AE19" s="1465"/>
      <c r="AF19" s="1465"/>
      <c r="AG19" s="1468"/>
      <c r="AH19" s="1471"/>
      <c r="AI19" s="1468"/>
      <c r="AJ19" s="1468"/>
    </row>
    <row r="20" spans="1:36" ht="18.75" x14ac:dyDescent="0.25">
      <c r="A20" s="1474"/>
      <c r="B20" s="1477"/>
      <c r="C20" s="1477"/>
      <c r="D20" s="1477"/>
      <c r="E20" s="202" t="s">
        <v>1079</v>
      </c>
      <c r="F20" s="202">
        <v>5</v>
      </c>
      <c r="G20" s="202">
        <v>9</v>
      </c>
      <c r="H20" s="202">
        <v>10</v>
      </c>
      <c r="I20" s="202">
        <v>8</v>
      </c>
      <c r="J20" s="202">
        <v>13</v>
      </c>
      <c r="K20" s="202">
        <v>10</v>
      </c>
      <c r="L20" s="202">
        <v>10</v>
      </c>
      <c r="M20" s="202">
        <v>156</v>
      </c>
      <c r="N20" s="202">
        <v>30</v>
      </c>
      <c r="O20" s="202">
        <v>35</v>
      </c>
      <c r="P20" s="202">
        <v>40</v>
      </c>
      <c r="Q20" s="202">
        <v>20</v>
      </c>
      <c r="R20" s="252">
        <v>380</v>
      </c>
      <c r="S20" s="252">
        <v>380</v>
      </c>
      <c r="T20" s="252">
        <v>380</v>
      </c>
      <c r="U20" s="253">
        <v>380</v>
      </c>
      <c r="V20" s="254">
        <f t="shared" si="0"/>
        <v>8</v>
      </c>
      <c r="W20" s="250">
        <f t="shared" si="1"/>
        <v>10.333333333333334</v>
      </c>
      <c r="X20" s="250">
        <f t="shared" si="2"/>
        <v>65.333333333333329</v>
      </c>
      <c r="Y20" s="251">
        <f t="shared" si="3"/>
        <v>31.666666666666668</v>
      </c>
      <c r="Z20" s="1481"/>
      <c r="AA20" s="1465"/>
      <c r="AB20" s="1465"/>
      <c r="AC20" s="1468"/>
      <c r="AD20" s="1471"/>
      <c r="AE20" s="1465"/>
      <c r="AF20" s="1465"/>
      <c r="AG20" s="1468"/>
      <c r="AH20" s="1471"/>
      <c r="AI20" s="1468"/>
      <c r="AJ20" s="1468"/>
    </row>
    <row r="21" spans="1:36" ht="19.5" thickBot="1" x14ac:dyDescent="0.3">
      <c r="A21" s="1475"/>
      <c r="B21" s="1478"/>
      <c r="C21" s="1478"/>
      <c r="D21" s="1478"/>
      <c r="E21" s="180" t="s">
        <v>457</v>
      </c>
      <c r="F21" s="180">
        <v>1</v>
      </c>
      <c r="G21" s="180">
        <v>0</v>
      </c>
      <c r="H21" s="180">
        <v>5</v>
      </c>
      <c r="I21" s="180">
        <v>5</v>
      </c>
      <c r="J21" s="180">
        <v>1</v>
      </c>
      <c r="K21" s="180">
        <v>11</v>
      </c>
      <c r="L21" s="180">
        <v>20</v>
      </c>
      <c r="M21" s="180">
        <v>0</v>
      </c>
      <c r="N21" s="180">
        <v>10</v>
      </c>
      <c r="O21" s="180">
        <v>15</v>
      </c>
      <c r="P21" s="180">
        <v>15</v>
      </c>
      <c r="Q21" s="180">
        <v>10</v>
      </c>
      <c r="R21" s="247">
        <v>380</v>
      </c>
      <c r="S21" s="247">
        <v>380</v>
      </c>
      <c r="T21" s="247">
        <v>380</v>
      </c>
      <c r="U21" s="248">
        <v>380</v>
      </c>
      <c r="V21" s="254">
        <f t="shared" si="0"/>
        <v>3</v>
      </c>
      <c r="W21" s="250">
        <f t="shared" si="1"/>
        <v>5.666666666666667</v>
      </c>
      <c r="X21" s="250">
        <f t="shared" si="2"/>
        <v>15</v>
      </c>
      <c r="Y21" s="251">
        <f t="shared" si="3"/>
        <v>13.333333333333334</v>
      </c>
      <c r="Z21" s="1482"/>
      <c r="AA21" s="1466"/>
      <c r="AB21" s="1466"/>
      <c r="AC21" s="1469"/>
      <c r="AD21" s="1472"/>
      <c r="AE21" s="1466"/>
      <c r="AF21" s="1466"/>
      <c r="AG21" s="1469"/>
      <c r="AH21" s="1472"/>
      <c r="AI21" s="1469"/>
      <c r="AJ21" s="1469"/>
    </row>
    <row r="22" spans="1:36" ht="18.75" x14ac:dyDescent="0.25">
      <c r="A22" s="539"/>
      <c r="B22" s="540"/>
      <c r="C22" s="540"/>
      <c r="D22" s="540"/>
      <c r="E22" s="202" t="s">
        <v>1080</v>
      </c>
      <c r="F22" s="202">
        <v>30</v>
      </c>
      <c r="G22" s="202">
        <v>34</v>
      </c>
      <c r="H22" s="202">
        <v>48</v>
      </c>
      <c r="I22" s="202">
        <v>22</v>
      </c>
      <c r="J22" s="202">
        <v>48</v>
      </c>
      <c r="K22" s="202">
        <v>47</v>
      </c>
      <c r="L22" s="202"/>
      <c r="M22" s="202"/>
      <c r="N22" s="202"/>
      <c r="O22" s="202"/>
      <c r="P22" s="202"/>
      <c r="Q22" s="202"/>
      <c r="R22" s="252">
        <v>380</v>
      </c>
      <c r="S22" s="252">
        <v>380</v>
      </c>
      <c r="T22" s="252">
        <v>380</v>
      </c>
      <c r="U22" s="253">
        <v>380</v>
      </c>
      <c r="V22" s="254">
        <f t="shared" ref="V22:V24" si="5">IF(AND(F22=0,G22=0,H22=0),0,IF(AND(F22=0,G22=0),H22,IF(AND(F22=0,H22=0),G22,IF(AND(G22=0,H22=0),F22,IF(F22=0,(G22+H22)/2,IF(G22=0,(F22+H22)/2,IF(H22=0,(F22+G22)/2,(F22+G22+H22)/3)))))))</f>
        <v>37.333333333333336</v>
      </c>
      <c r="W22" s="250">
        <f t="shared" ref="W22:W24" si="6">IF(AND(I22=0,J22=0,K22=0),0,IF(AND(I22=0,J22=0),K22,IF(AND(I22=0,K22=0),J22,IF(AND(J22=0,K22=0),I22,IF(I22=0,(J22+K22)/2,IF(J22=0,(I22+K22)/2,IF(K22=0,(I22+J22)/2,(I22+J22+K22)/3)))))))</f>
        <v>39</v>
      </c>
      <c r="X22" s="250">
        <f t="shared" ref="X22:X24" si="7">IF(AND(L22=0,M22=0,N22=0),0,IF(AND(L22=0,M22=0),N22,IF(AND(L22=0,N22=0),M22,IF(AND(M22=0,N22=0),L22,IF(L22=0,(M22+N22)/2,IF(M22=0,(L22+N22)/2,IF(N22=0,(L22+M22)/2,(L22+M22+N22)/3)))))))</f>
        <v>0</v>
      </c>
      <c r="Y22" s="251">
        <f t="shared" ref="Y22:Y24" si="8">IF(AND(O22=0,P22=0,Q22=0),0,IF(AND(O22=0,P22=0),Q22,IF(AND(O22=0,Q22=0),P22,IF(AND(P22=0,Q22=0),O22,IF(O22=0,(P22+Q22)/2,IF(P22=0,(O22+Q22)/2,IF(Q22=0,(O22+P22)/2,(O22+P22+Q22)/3)))))))</f>
        <v>0</v>
      </c>
      <c r="Z22" s="541"/>
      <c r="AA22" s="536"/>
      <c r="AB22" s="536"/>
      <c r="AC22" s="537"/>
      <c r="AD22" s="538"/>
      <c r="AE22" s="536"/>
      <c r="AF22" s="536"/>
      <c r="AG22" s="537"/>
      <c r="AH22" s="542"/>
      <c r="AI22" s="537"/>
      <c r="AJ22" s="537"/>
    </row>
    <row r="23" spans="1:36" ht="18.75" x14ac:dyDescent="0.25">
      <c r="A23" s="684"/>
      <c r="B23" s="685"/>
      <c r="C23" s="685"/>
      <c r="D23" s="685"/>
      <c r="E23" s="202" t="s">
        <v>1239</v>
      </c>
      <c r="F23" s="202"/>
      <c r="G23" s="202"/>
      <c r="H23" s="202"/>
      <c r="I23" s="202"/>
      <c r="J23" s="202"/>
      <c r="K23" s="202"/>
      <c r="L23" s="202">
        <v>6</v>
      </c>
      <c r="M23" s="202">
        <v>7</v>
      </c>
      <c r="N23" s="202">
        <v>10</v>
      </c>
      <c r="O23" s="202">
        <v>20</v>
      </c>
      <c r="P23" s="202">
        <v>10</v>
      </c>
      <c r="Q23" s="202">
        <v>8</v>
      </c>
      <c r="R23" s="252"/>
      <c r="S23" s="252"/>
      <c r="T23" s="252"/>
      <c r="U23" s="253"/>
      <c r="V23" s="254"/>
      <c r="W23" s="250"/>
      <c r="X23" s="250"/>
      <c r="Y23" s="251"/>
      <c r="Z23" s="686"/>
      <c r="AA23" s="681"/>
      <c r="AB23" s="681"/>
      <c r="AC23" s="682"/>
      <c r="AD23" s="683"/>
      <c r="AE23" s="681"/>
      <c r="AF23" s="681"/>
      <c r="AG23" s="682"/>
      <c r="AH23" s="687"/>
      <c r="AI23" s="682"/>
      <c r="AJ23" s="682"/>
    </row>
    <row r="24" spans="1:36" ht="19.5" thickBot="1" x14ac:dyDescent="0.3">
      <c r="A24" s="539"/>
      <c r="B24" s="540"/>
      <c r="C24" s="540"/>
      <c r="D24" s="540"/>
      <c r="E24" s="180" t="s">
        <v>1081</v>
      </c>
      <c r="F24" s="180">
        <v>2</v>
      </c>
      <c r="G24" s="180">
        <v>6</v>
      </c>
      <c r="H24" s="180">
        <v>1</v>
      </c>
      <c r="I24" s="180">
        <v>1</v>
      </c>
      <c r="J24" s="180">
        <v>2</v>
      </c>
      <c r="K24" s="180">
        <v>1</v>
      </c>
      <c r="L24" s="180">
        <v>0</v>
      </c>
      <c r="M24" s="180">
        <v>25</v>
      </c>
      <c r="N24" s="180">
        <v>10</v>
      </c>
      <c r="O24" s="180">
        <v>0</v>
      </c>
      <c r="P24" s="180">
        <v>10</v>
      </c>
      <c r="Q24" s="180">
        <v>10</v>
      </c>
      <c r="R24" s="247">
        <v>380</v>
      </c>
      <c r="S24" s="247">
        <v>380</v>
      </c>
      <c r="T24" s="247">
        <v>380</v>
      </c>
      <c r="U24" s="248">
        <v>380</v>
      </c>
      <c r="V24" s="254">
        <f t="shared" si="5"/>
        <v>3</v>
      </c>
      <c r="W24" s="250">
        <f t="shared" si="6"/>
        <v>1.3333333333333333</v>
      </c>
      <c r="X24" s="250">
        <f t="shared" si="7"/>
        <v>17.5</v>
      </c>
      <c r="Y24" s="251">
        <f t="shared" si="8"/>
        <v>10</v>
      </c>
      <c r="Z24" s="541"/>
      <c r="AA24" s="536"/>
      <c r="AB24" s="536"/>
      <c r="AC24" s="537"/>
      <c r="AD24" s="538"/>
      <c r="AE24" s="536"/>
      <c r="AF24" s="536"/>
      <c r="AG24" s="537"/>
      <c r="AH24" s="542"/>
      <c r="AI24" s="537"/>
      <c r="AJ24" s="537"/>
    </row>
    <row r="25" spans="1:36" ht="31.5" x14ac:dyDescent="0.25">
      <c r="A25" s="821">
        <v>3</v>
      </c>
      <c r="B25" s="1476" t="s">
        <v>951</v>
      </c>
      <c r="C25" s="1488"/>
      <c r="D25" s="1488"/>
      <c r="E25" s="175" t="s">
        <v>1240</v>
      </c>
      <c r="F25" s="175"/>
      <c r="G25" s="175"/>
      <c r="H25" s="175"/>
      <c r="I25" s="175"/>
      <c r="J25" s="175"/>
      <c r="K25" s="175"/>
      <c r="L25" s="175">
        <v>515</v>
      </c>
      <c r="M25" s="175">
        <v>515</v>
      </c>
      <c r="N25" s="175">
        <v>505</v>
      </c>
      <c r="O25" s="175">
        <v>540</v>
      </c>
      <c r="P25" s="175">
        <v>540</v>
      </c>
      <c r="Q25" s="175">
        <v>520</v>
      </c>
      <c r="R25" s="242">
        <v>380</v>
      </c>
      <c r="S25" s="242">
        <v>380</v>
      </c>
      <c r="T25" s="242">
        <v>380</v>
      </c>
      <c r="U25" s="243">
        <v>380</v>
      </c>
      <c r="V25" s="244">
        <f t="shared" si="0"/>
        <v>0</v>
      </c>
      <c r="W25" s="255">
        <f t="shared" si="1"/>
        <v>0</v>
      </c>
      <c r="X25" s="255">
        <f t="shared" si="2"/>
        <v>511.66666666666669</v>
      </c>
      <c r="Y25" s="256">
        <f t="shared" si="3"/>
        <v>533.33333333333337</v>
      </c>
      <c r="Z25" s="1480">
        <f>SUM(V25:V33)</f>
        <v>325.16666666666669</v>
      </c>
      <c r="AA25" s="1464">
        <f>SUM(W25:W33)</f>
        <v>277.16666666666663</v>
      </c>
      <c r="AB25" s="1464">
        <f>SUM(X25:X33)</f>
        <v>862.33333333333348</v>
      </c>
      <c r="AC25" s="1467">
        <f>SUM(Y25:Y33)</f>
        <v>839.66666666666663</v>
      </c>
      <c r="AD25" s="1470">
        <f>Z25*0.38*0.9*SQRT(3)</f>
        <v>192.61617415731214</v>
      </c>
      <c r="AE25" s="1464">
        <f t="shared" ref="AE25:AG25" si="9">AA25*0.38*0.9*SQRT(3)</f>
        <v>164.18282810026145</v>
      </c>
      <c r="AF25" s="1464">
        <f t="shared" si="9"/>
        <v>510.81296006659824</v>
      </c>
      <c r="AG25" s="1467">
        <f t="shared" si="9"/>
        <v>497.38610220632421</v>
      </c>
      <c r="AH25" s="1483">
        <f>MAX(Z25:AC33)</f>
        <v>862.33333333333348</v>
      </c>
      <c r="AI25" s="1468">
        <f>AH25*0.38*0.9*SQRT(3)</f>
        <v>510.81296006659824</v>
      </c>
      <c r="AJ25" s="1468">
        <f>D25-AI25</f>
        <v>-510.81296006659824</v>
      </c>
    </row>
    <row r="26" spans="1:36" ht="18.75" x14ac:dyDescent="0.25">
      <c r="A26" s="822"/>
      <c r="B26" s="1477"/>
      <c r="C26" s="1489"/>
      <c r="D26" s="1489"/>
      <c r="E26" s="180" t="s">
        <v>458</v>
      </c>
      <c r="F26" s="180">
        <v>36</v>
      </c>
      <c r="G26" s="180">
        <v>46</v>
      </c>
      <c r="H26" s="180">
        <v>29</v>
      </c>
      <c r="I26" s="180">
        <v>32</v>
      </c>
      <c r="J26" s="180">
        <v>56</v>
      </c>
      <c r="K26" s="180">
        <v>47</v>
      </c>
      <c r="L26" s="180">
        <v>60</v>
      </c>
      <c r="M26" s="180">
        <v>65</v>
      </c>
      <c r="N26" s="180">
        <v>40</v>
      </c>
      <c r="O26" s="180">
        <v>70</v>
      </c>
      <c r="P26" s="180">
        <v>75</v>
      </c>
      <c r="Q26" s="180">
        <v>50</v>
      </c>
      <c r="R26" s="247">
        <v>380</v>
      </c>
      <c r="S26" s="247">
        <v>380</v>
      </c>
      <c r="T26" s="247">
        <v>380</v>
      </c>
      <c r="U26" s="248">
        <v>380</v>
      </c>
      <c r="V26" s="254">
        <f t="shared" si="0"/>
        <v>37</v>
      </c>
      <c r="W26" s="250">
        <f t="shared" si="1"/>
        <v>45</v>
      </c>
      <c r="X26" s="250">
        <f t="shared" si="2"/>
        <v>55</v>
      </c>
      <c r="Y26" s="251">
        <f t="shared" si="3"/>
        <v>65</v>
      </c>
      <c r="Z26" s="1481"/>
      <c r="AA26" s="1465"/>
      <c r="AB26" s="1465"/>
      <c r="AC26" s="1468"/>
      <c r="AD26" s="1471"/>
      <c r="AE26" s="1465"/>
      <c r="AF26" s="1465"/>
      <c r="AG26" s="1468"/>
      <c r="AH26" s="1484"/>
      <c r="AI26" s="1468"/>
      <c r="AJ26" s="1468"/>
    </row>
    <row r="27" spans="1:36" ht="18.75" x14ac:dyDescent="0.25">
      <c r="A27" s="822"/>
      <c r="B27" s="1477"/>
      <c r="C27" s="1489"/>
      <c r="D27" s="1489"/>
      <c r="E27" s="202" t="s">
        <v>459</v>
      </c>
      <c r="F27" s="202">
        <v>95</v>
      </c>
      <c r="G27" s="202">
        <v>46</v>
      </c>
      <c r="H27" s="202">
        <v>100</v>
      </c>
      <c r="I27" s="202">
        <v>41</v>
      </c>
      <c r="J27" s="202">
        <v>61</v>
      </c>
      <c r="K27" s="202">
        <v>39</v>
      </c>
      <c r="L27" s="202">
        <v>80</v>
      </c>
      <c r="M27" s="202">
        <v>65</v>
      </c>
      <c r="N27" s="202">
        <v>75</v>
      </c>
      <c r="O27" s="202">
        <v>108</v>
      </c>
      <c r="P27" s="202">
        <v>65</v>
      </c>
      <c r="Q27" s="202">
        <v>50</v>
      </c>
      <c r="R27" s="252">
        <v>380</v>
      </c>
      <c r="S27" s="252">
        <v>380</v>
      </c>
      <c r="T27" s="252">
        <v>380</v>
      </c>
      <c r="U27" s="253">
        <v>380</v>
      </c>
      <c r="V27" s="254">
        <f t="shared" si="0"/>
        <v>80.333333333333329</v>
      </c>
      <c r="W27" s="250">
        <f t="shared" si="1"/>
        <v>47</v>
      </c>
      <c r="X27" s="250">
        <f t="shared" si="2"/>
        <v>73.333333333333329</v>
      </c>
      <c r="Y27" s="251">
        <f t="shared" si="3"/>
        <v>74.333333333333329</v>
      </c>
      <c r="Z27" s="1481"/>
      <c r="AA27" s="1465"/>
      <c r="AB27" s="1465"/>
      <c r="AC27" s="1468"/>
      <c r="AD27" s="1471"/>
      <c r="AE27" s="1465"/>
      <c r="AF27" s="1465"/>
      <c r="AG27" s="1468"/>
      <c r="AH27" s="1484"/>
      <c r="AI27" s="1468"/>
      <c r="AJ27" s="1468"/>
    </row>
    <row r="28" spans="1:36" ht="18.75" x14ac:dyDescent="0.25">
      <c r="A28" s="822"/>
      <c r="B28" s="1477"/>
      <c r="C28" s="1489"/>
      <c r="D28" s="1489"/>
      <c r="E28" s="180" t="s">
        <v>328</v>
      </c>
      <c r="F28" s="180">
        <v>62</v>
      </c>
      <c r="G28" s="180">
        <v>46</v>
      </c>
      <c r="H28" s="180">
        <v>66</v>
      </c>
      <c r="I28" s="180">
        <v>20</v>
      </c>
      <c r="J28" s="180">
        <v>28</v>
      </c>
      <c r="K28" s="180">
        <v>21</v>
      </c>
      <c r="L28" s="180">
        <v>85</v>
      </c>
      <c r="M28" s="180">
        <v>80</v>
      </c>
      <c r="N28" s="180">
        <v>90</v>
      </c>
      <c r="O28" s="180">
        <v>45</v>
      </c>
      <c r="P28" s="180">
        <v>40</v>
      </c>
      <c r="Q28" s="180">
        <v>50</v>
      </c>
      <c r="R28" s="247">
        <v>380</v>
      </c>
      <c r="S28" s="247">
        <v>380</v>
      </c>
      <c r="T28" s="247">
        <v>380</v>
      </c>
      <c r="U28" s="248">
        <v>380</v>
      </c>
      <c r="V28" s="254">
        <f t="shared" si="0"/>
        <v>58</v>
      </c>
      <c r="W28" s="250">
        <f t="shared" si="1"/>
        <v>23</v>
      </c>
      <c r="X28" s="250">
        <f t="shared" si="2"/>
        <v>85</v>
      </c>
      <c r="Y28" s="251">
        <f t="shared" si="3"/>
        <v>45</v>
      </c>
      <c r="Z28" s="1481"/>
      <c r="AA28" s="1465"/>
      <c r="AB28" s="1465"/>
      <c r="AC28" s="1468"/>
      <c r="AD28" s="1471"/>
      <c r="AE28" s="1465"/>
      <c r="AF28" s="1465"/>
      <c r="AG28" s="1468"/>
      <c r="AH28" s="1484"/>
      <c r="AI28" s="1468"/>
      <c r="AJ28" s="1468"/>
    </row>
    <row r="29" spans="1:36" ht="18.75" x14ac:dyDescent="0.25">
      <c r="A29" s="822"/>
      <c r="B29" s="1477"/>
      <c r="C29" s="1489"/>
      <c r="D29" s="1489"/>
      <c r="E29" s="202" t="s">
        <v>460</v>
      </c>
      <c r="F29" s="202">
        <v>19</v>
      </c>
      <c r="G29" s="202">
        <v>15</v>
      </c>
      <c r="H29" s="202">
        <v>20</v>
      </c>
      <c r="I29" s="202">
        <v>23</v>
      </c>
      <c r="J29" s="202">
        <v>9</v>
      </c>
      <c r="K29" s="202">
        <v>26</v>
      </c>
      <c r="L29" s="202">
        <v>10</v>
      </c>
      <c r="M29" s="202">
        <v>10</v>
      </c>
      <c r="N29" s="202">
        <v>25</v>
      </c>
      <c r="O29" s="202">
        <v>10</v>
      </c>
      <c r="P29" s="202">
        <v>10</v>
      </c>
      <c r="Q29" s="202">
        <v>10</v>
      </c>
      <c r="R29" s="252">
        <v>380</v>
      </c>
      <c r="S29" s="252">
        <v>380</v>
      </c>
      <c r="T29" s="252">
        <v>380</v>
      </c>
      <c r="U29" s="253">
        <v>380</v>
      </c>
      <c r="V29" s="254">
        <f t="shared" si="0"/>
        <v>18</v>
      </c>
      <c r="W29" s="250">
        <f t="shared" si="1"/>
        <v>19.333333333333332</v>
      </c>
      <c r="X29" s="250">
        <f t="shared" si="2"/>
        <v>15</v>
      </c>
      <c r="Y29" s="251">
        <f t="shared" si="3"/>
        <v>10</v>
      </c>
      <c r="Z29" s="1481"/>
      <c r="AA29" s="1465"/>
      <c r="AB29" s="1465"/>
      <c r="AC29" s="1468"/>
      <c r="AD29" s="1471"/>
      <c r="AE29" s="1465"/>
      <c r="AF29" s="1465"/>
      <c r="AG29" s="1468"/>
      <c r="AH29" s="1484"/>
      <c r="AI29" s="1468"/>
      <c r="AJ29" s="1468"/>
    </row>
    <row r="30" spans="1:36" ht="31.5" x14ac:dyDescent="0.25">
      <c r="A30" s="822"/>
      <c r="B30" s="1477"/>
      <c r="C30" s="1489"/>
      <c r="D30" s="1489"/>
      <c r="E30" s="180" t="s">
        <v>35</v>
      </c>
      <c r="F30" s="180">
        <v>110</v>
      </c>
      <c r="G30" s="180">
        <v>120</v>
      </c>
      <c r="H30" s="180">
        <v>108</v>
      </c>
      <c r="I30" s="180">
        <v>130</v>
      </c>
      <c r="J30" s="180">
        <v>130</v>
      </c>
      <c r="K30" s="180">
        <v>120</v>
      </c>
      <c r="L30" s="180">
        <v>70</v>
      </c>
      <c r="M30" s="180">
        <v>115</v>
      </c>
      <c r="N30" s="180">
        <v>100</v>
      </c>
      <c r="O30" s="180">
        <v>65</v>
      </c>
      <c r="P30" s="180">
        <v>110</v>
      </c>
      <c r="Q30" s="180">
        <v>100</v>
      </c>
      <c r="R30" s="247">
        <v>380</v>
      </c>
      <c r="S30" s="247">
        <v>380</v>
      </c>
      <c r="T30" s="247">
        <v>380</v>
      </c>
      <c r="U30" s="248">
        <v>380</v>
      </c>
      <c r="V30" s="254">
        <f t="shared" si="0"/>
        <v>112.66666666666667</v>
      </c>
      <c r="W30" s="250">
        <f t="shared" si="1"/>
        <v>126.66666666666667</v>
      </c>
      <c r="X30" s="250">
        <f t="shared" si="2"/>
        <v>95</v>
      </c>
      <c r="Y30" s="251">
        <f t="shared" si="3"/>
        <v>91.666666666666671</v>
      </c>
      <c r="Z30" s="1481"/>
      <c r="AA30" s="1465"/>
      <c r="AB30" s="1465"/>
      <c r="AC30" s="1468"/>
      <c r="AD30" s="1471"/>
      <c r="AE30" s="1465"/>
      <c r="AF30" s="1465"/>
      <c r="AG30" s="1468"/>
      <c r="AH30" s="1484"/>
      <c r="AI30" s="1468"/>
      <c r="AJ30" s="1468"/>
    </row>
    <row r="31" spans="1:36" ht="18.75" x14ac:dyDescent="0.25">
      <c r="A31" s="822"/>
      <c r="B31" s="1477"/>
      <c r="C31" s="1489"/>
      <c r="D31" s="1489"/>
      <c r="E31" s="202" t="s">
        <v>461</v>
      </c>
      <c r="F31" s="202">
        <v>3</v>
      </c>
      <c r="G31" s="202">
        <v>2</v>
      </c>
      <c r="H31" s="202">
        <v>21</v>
      </c>
      <c r="I31" s="202">
        <v>4</v>
      </c>
      <c r="J31" s="202">
        <v>2</v>
      </c>
      <c r="K31" s="202">
        <v>10</v>
      </c>
      <c r="L31" s="202">
        <v>5</v>
      </c>
      <c r="M31" s="202">
        <v>15</v>
      </c>
      <c r="N31" s="202">
        <v>20</v>
      </c>
      <c r="O31" s="202">
        <v>4</v>
      </c>
      <c r="P31" s="202">
        <v>10</v>
      </c>
      <c r="Q31" s="202">
        <v>18</v>
      </c>
      <c r="R31" s="252">
        <v>380</v>
      </c>
      <c r="S31" s="252">
        <v>380</v>
      </c>
      <c r="T31" s="252">
        <v>380</v>
      </c>
      <c r="U31" s="253">
        <v>380</v>
      </c>
      <c r="V31" s="254">
        <f t="shared" si="0"/>
        <v>8.6666666666666661</v>
      </c>
      <c r="W31" s="250">
        <f t="shared" si="1"/>
        <v>5.333333333333333</v>
      </c>
      <c r="X31" s="250">
        <f t="shared" si="2"/>
        <v>13.333333333333334</v>
      </c>
      <c r="Y31" s="251">
        <f t="shared" si="3"/>
        <v>10.666666666666666</v>
      </c>
      <c r="Z31" s="1481"/>
      <c r="AA31" s="1465"/>
      <c r="AB31" s="1465"/>
      <c r="AC31" s="1468"/>
      <c r="AD31" s="1471"/>
      <c r="AE31" s="1465"/>
      <c r="AF31" s="1465"/>
      <c r="AG31" s="1468"/>
      <c r="AH31" s="1484"/>
      <c r="AI31" s="1468"/>
      <c r="AJ31" s="1468"/>
    </row>
    <row r="32" spans="1:36" ht="18.75" x14ac:dyDescent="0.25">
      <c r="A32" s="822"/>
      <c r="B32" s="1477"/>
      <c r="C32" s="1489"/>
      <c r="D32" s="1489"/>
      <c r="E32" s="180" t="s">
        <v>197</v>
      </c>
      <c r="F32" s="180">
        <v>1</v>
      </c>
      <c r="G32" s="180">
        <v>9</v>
      </c>
      <c r="H32" s="180">
        <v>0</v>
      </c>
      <c r="I32" s="180">
        <v>1</v>
      </c>
      <c r="J32" s="180">
        <v>4</v>
      </c>
      <c r="K32" s="180">
        <v>0</v>
      </c>
      <c r="L32" s="180">
        <v>5</v>
      </c>
      <c r="M32" s="180">
        <v>0</v>
      </c>
      <c r="N32" s="180">
        <v>0</v>
      </c>
      <c r="O32" s="180">
        <v>5</v>
      </c>
      <c r="P32" s="180">
        <v>0</v>
      </c>
      <c r="Q32" s="180">
        <v>0</v>
      </c>
      <c r="R32" s="247">
        <v>380</v>
      </c>
      <c r="S32" s="247">
        <v>380</v>
      </c>
      <c r="T32" s="247">
        <v>380</v>
      </c>
      <c r="U32" s="248">
        <v>380</v>
      </c>
      <c r="V32" s="254">
        <f t="shared" si="0"/>
        <v>5</v>
      </c>
      <c r="W32" s="250">
        <f t="shared" si="1"/>
        <v>2.5</v>
      </c>
      <c r="X32" s="250">
        <f t="shared" si="2"/>
        <v>5</v>
      </c>
      <c r="Y32" s="251">
        <f t="shared" si="3"/>
        <v>5</v>
      </c>
      <c r="Z32" s="1481"/>
      <c r="AA32" s="1465"/>
      <c r="AB32" s="1465"/>
      <c r="AC32" s="1468"/>
      <c r="AD32" s="1471"/>
      <c r="AE32" s="1465"/>
      <c r="AF32" s="1465"/>
      <c r="AG32" s="1468"/>
      <c r="AH32" s="1484"/>
      <c r="AI32" s="1468"/>
      <c r="AJ32" s="1468"/>
    </row>
    <row r="33" spans="1:36" ht="19.5" thickBot="1" x14ac:dyDescent="0.3">
      <c r="A33" s="823"/>
      <c r="B33" s="1486"/>
      <c r="C33" s="1490"/>
      <c r="D33" s="1490"/>
      <c r="E33" s="202" t="s">
        <v>462</v>
      </c>
      <c r="F33" s="202">
        <v>10</v>
      </c>
      <c r="G33" s="202">
        <v>1</v>
      </c>
      <c r="H33" s="202">
        <v>0</v>
      </c>
      <c r="I33" s="202">
        <v>10</v>
      </c>
      <c r="J33" s="202">
        <v>8</v>
      </c>
      <c r="K33" s="202">
        <v>7</v>
      </c>
      <c r="L33" s="202">
        <v>10</v>
      </c>
      <c r="M33" s="202">
        <v>10</v>
      </c>
      <c r="N33" s="202">
        <v>7</v>
      </c>
      <c r="O33" s="202">
        <v>5</v>
      </c>
      <c r="P33" s="202">
        <v>5</v>
      </c>
      <c r="Q33" s="202">
        <v>4</v>
      </c>
      <c r="R33" s="252">
        <v>380</v>
      </c>
      <c r="S33" s="252">
        <v>380</v>
      </c>
      <c r="T33" s="252">
        <v>380</v>
      </c>
      <c r="U33" s="253">
        <v>380</v>
      </c>
      <c r="V33" s="254">
        <f t="shared" si="0"/>
        <v>5.5</v>
      </c>
      <c r="W33" s="250">
        <f t="shared" si="1"/>
        <v>8.3333333333333339</v>
      </c>
      <c r="X33" s="250">
        <f t="shared" si="2"/>
        <v>9</v>
      </c>
      <c r="Y33" s="251">
        <f t="shared" si="3"/>
        <v>4.666666666666667</v>
      </c>
      <c r="Z33" s="1482"/>
      <c r="AA33" s="1466"/>
      <c r="AB33" s="1466"/>
      <c r="AC33" s="1469"/>
      <c r="AD33" s="1472"/>
      <c r="AE33" s="1466"/>
      <c r="AF33" s="1466"/>
      <c r="AG33" s="1469"/>
      <c r="AH33" s="1485"/>
      <c r="AI33" s="1487"/>
      <c r="AJ33" s="1487"/>
    </row>
    <row r="34" spans="1:36" ht="18.75" x14ac:dyDescent="0.25">
      <c r="A34" s="1473">
        <v>3</v>
      </c>
      <c r="B34" s="1476" t="s">
        <v>952</v>
      </c>
      <c r="C34" s="1479" t="s">
        <v>954</v>
      </c>
      <c r="D34" s="1479">
        <f>500*0.9</f>
        <v>450</v>
      </c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242">
        <v>380</v>
      </c>
      <c r="S34" s="242">
        <v>380</v>
      </c>
      <c r="T34" s="242">
        <v>380</v>
      </c>
      <c r="U34" s="243">
        <v>380</v>
      </c>
      <c r="V34" s="244">
        <f t="shared" ref="V34:V37" si="10">IF(AND(F34=0,G34=0,H34=0),0,IF(AND(F34=0,G34=0),H34,IF(AND(F34=0,H34=0),G34,IF(AND(G34=0,H34=0),F34,IF(F34=0,(G34+H34)/2,IF(G34=0,(F34+H34)/2,IF(H34=0,(F34+G34)/2,(F34+G34+H34)/3)))))))</f>
        <v>0</v>
      </c>
      <c r="W34" s="255">
        <f t="shared" ref="W34:W37" si="11">IF(AND(I34=0,J34=0,K34=0),0,IF(AND(I34=0,J34=0),K34,IF(AND(I34=0,K34=0),J34,IF(AND(J34=0,K34=0),I34,IF(I34=0,(J34+K34)/2,IF(J34=0,(I34+K34)/2,IF(K34=0,(I34+J34)/2,(I34+J34+K34)/3)))))))</f>
        <v>0</v>
      </c>
      <c r="X34" s="255">
        <f t="shared" ref="X34:X37" si="12">IF(AND(L34=0,M34=0,N34=0),0,IF(AND(L34=0,M34=0),N34,IF(AND(L34=0,N34=0),M34,IF(AND(M34=0,N34=0),L34,IF(L34=0,(M34+N34)/2,IF(M34=0,(L34+N34)/2,IF(N34=0,(L34+M34)/2,(L34+M34+N34)/3)))))))</f>
        <v>0</v>
      </c>
      <c r="Y34" s="256">
        <f t="shared" ref="Y34:Y37" si="13">IF(AND(O34=0,P34=0,Q34=0),0,IF(AND(O34=0,P34=0),Q34,IF(AND(O34=0,Q34=0),P34,IF(AND(P34=0,Q34=0),O34,IF(O34=0,(P34+Q34)/2,IF(P34=0,(O34+Q34)/2,IF(Q34=0,(O34+P34)/2,(O34+P34+Q34)/3)))))))</f>
        <v>0</v>
      </c>
      <c r="Z34" s="1480">
        <f>SUM(V34:V37)</f>
        <v>0</v>
      </c>
      <c r="AA34" s="1464">
        <f>SUM(W34:W37)</f>
        <v>0</v>
      </c>
      <c r="AB34" s="1464">
        <f>SUM(X34:X37)</f>
        <v>0</v>
      </c>
      <c r="AC34" s="1467">
        <f>SUM(Y34:Y37)</f>
        <v>0</v>
      </c>
      <c r="AD34" s="1470">
        <f>Z34*0.38*0.9*SQRT(3)</f>
        <v>0</v>
      </c>
      <c r="AE34" s="1464">
        <f t="shared" ref="AE34" si="14">AA34*0.38*0.9*SQRT(3)</f>
        <v>0</v>
      </c>
      <c r="AF34" s="1464">
        <f t="shared" ref="AF34" si="15">AB34*0.38*0.9*SQRT(3)</f>
        <v>0</v>
      </c>
      <c r="AG34" s="1467">
        <f t="shared" ref="AG34" si="16">AC34*0.38*0.9*SQRT(3)</f>
        <v>0</v>
      </c>
      <c r="AH34" s="1470">
        <f>MAX(Z34:AC37)</f>
        <v>0</v>
      </c>
      <c r="AI34" s="1467">
        <f>AH34*0.38*0.9*SQRT(3)</f>
        <v>0</v>
      </c>
      <c r="AJ34" s="1467">
        <f>D34-AI34</f>
        <v>450</v>
      </c>
    </row>
    <row r="35" spans="1:36" ht="18.75" x14ac:dyDescent="0.25">
      <c r="A35" s="1474"/>
      <c r="B35" s="1477"/>
      <c r="C35" s="1477"/>
      <c r="D35" s="1477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247">
        <v>380</v>
      </c>
      <c r="S35" s="247">
        <v>380</v>
      </c>
      <c r="T35" s="247">
        <v>380</v>
      </c>
      <c r="U35" s="248">
        <v>380</v>
      </c>
      <c r="V35" s="254">
        <f t="shared" si="10"/>
        <v>0</v>
      </c>
      <c r="W35" s="250">
        <f t="shared" si="11"/>
        <v>0</v>
      </c>
      <c r="X35" s="250">
        <f t="shared" si="12"/>
        <v>0</v>
      </c>
      <c r="Y35" s="251">
        <f t="shared" si="13"/>
        <v>0</v>
      </c>
      <c r="Z35" s="1481"/>
      <c r="AA35" s="1465"/>
      <c r="AB35" s="1465"/>
      <c r="AC35" s="1468"/>
      <c r="AD35" s="1471"/>
      <c r="AE35" s="1465"/>
      <c r="AF35" s="1465"/>
      <c r="AG35" s="1468"/>
      <c r="AH35" s="1471"/>
      <c r="AI35" s="1468"/>
      <c r="AJ35" s="1468"/>
    </row>
    <row r="36" spans="1:36" ht="18.75" x14ac:dyDescent="0.25">
      <c r="A36" s="1474"/>
      <c r="B36" s="1477"/>
      <c r="C36" s="1477"/>
      <c r="D36" s="1477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52">
        <v>380</v>
      </c>
      <c r="S36" s="252">
        <v>380</v>
      </c>
      <c r="T36" s="252">
        <v>380</v>
      </c>
      <c r="U36" s="253">
        <v>380</v>
      </c>
      <c r="V36" s="254">
        <f t="shared" si="10"/>
        <v>0</v>
      </c>
      <c r="W36" s="250">
        <f t="shared" si="11"/>
        <v>0</v>
      </c>
      <c r="X36" s="250">
        <f t="shared" si="12"/>
        <v>0</v>
      </c>
      <c r="Y36" s="251">
        <f t="shared" si="13"/>
        <v>0</v>
      </c>
      <c r="Z36" s="1481"/>
      <c r="AA36" s="1465"/>
      <c r="AB36" s="1465"/>
      <c r="AC36" s="1468"/>
      <c r="AD36" s="1471"/>
      <c r="AE36" s="1465"/>
      <c r="AF36" s="1465"/>
      <c r="AG36" s="1468"/>
      <c r="AH36" s="1471"/>
      <c r="AI36" s="1468"/>
      <c r="AJ36" s="1468"/>
    </row>
    <row r="37" spans="1:36" ht="19.5" thickBot="1" x14ac:dyDescent="0.3">
      <c r="A37" s="1475"/>
      <c r="B37" s="1478"/>
      <c r="C37" s="1478"/>
      <c r="D37" s="1478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247">
        <v>380</v>
      </c>
      <c r="S37" s="247">
        <v>380</v>
      </c>
      <c r="T37" s="247">
        <v>380</v>
      </c>
      <c r="U37" s="248">
        <v>380</v>
      </c>
      <c r="V37" s="254">
        <f t="shared" si="10"/>
        <v>0</v>
      </c>
      <c r="W37" s="250">
        <f t="shared" si="11"/>
        <v>0</v>
      </c>
      <c r="X37" s="250">
        <f t="shared" si="12"/>
        <v>0</v>
      </c>
      <c r="Y37" s="251">
        <f t="shared" si="13"/>
        <v>0</v>
      </c>
      <c r="Z37" s="1482"/>
      <c r="AA37" s="1466"/>
      <c r="AB37" s="1466"/>
      <c r="AC37" s="1469"/>
      <c r="AD37" s="1472"/>
      <c r="AE37" s="1466"/>
      <c r="AF37" s="1466"/>
      <c r="AG37" s="1469"/>
      <c r="AH37" s="1472"/>
      <c r="AI37" s="1469"/>
      <c r="AJ37" s="1469"/>
    </row>
    <row r="38" spans="1:36" ht="18.75" x14ac:dyDescent="0.25">
      <c r="A38" s="1473">
        <v>4</v>
      </c>
      <c r="B38" s="1476" t="s">
        <v>953</v>
      </c>
      <c r="C38" s="1479">
        <v>250</v>
      </c>
      <c r="D38" s="1479">
        <f>250*0.9</f>
        <v>225</v>
      </c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242">
        <v>380</v>
      </c>
      <c r="S38" s="242">
        <v>380</v>
      </c>
      <c r="T38" s="242">
        <v>380</v>
      </c>
      <c r="U38" s="243">
        <v>380</v>
      </c>
      <c r="V38" s="244">
        <f t="shared" ref="V38:V41" si="17">IF(AND(F38=0,G38=0,H38=0),0,IF(AND(F38=0,G38=0),H38,IF(AND(F38=0,H38=0),G38,IF(AND(G38=0,H38=0),F38,IF(F38=0,(G38+H38)/2,IF(G38=0,(F38+H38)/2,IF(H38=0,(F38+G38)/2,(F38+G38+H38)/3)))))))</f>
        <v>0</v>
      </c>
      <c r="W38" s="255">
        <f t="shared" ref="W38:W41" si="18">IF(AND(I38=0,J38=0,K38=0),0,IF(AND(I38=0,J38=0),K38,IF(AND(I38=0,K38=0),J38,IF(AND(J38=0,K38=0),I38,IF(I38=0,(J38+K38)/2,IF(J38=0,(I38+K38)/2,IF(K38=0,(I38+J38)/2,(I38+J38+K38)/3)))))))</f>
        <v>0</v>
      </c>
      <c r="X38" s="255">
        <f t="shared" ref="X38:X41" si="19">IF(AND(L38=0,M38=0,N38=0),0,IF(AND(L38=0,M38=0),N38,IF(AND(L38=0,N38=0),M38,IF(AND(M38=0,N38=0),L38,IF(L38=0,(M38+N38)/2,IF(M38=0,(L38+N38)/2,IF(N38=0,(L38+M38)/2,(L38+M38+N38)/3)))))))</f>
        <v>0</v>
      </c>
      <c r="Y38" s="256">
        <f t="shared" ref="Y38:Y41" si="20">IF(AND(O38=0,P38=0,Q38=0),0,IF(AND(O38=0,P38=0),Q38,IF(AND(O38=0,Q38=0),P38,IF(AND(P38=0,Q38=0),O38,IF(O38=0,(P38+Q38)/2,IF(P38=0,(O38+Q38)/2,IF(Q38=0,(O38+P38)/2,(O38+P38+Q38)/3)))))))</f>
        <v>0</v>
      </c>
      <c r="Z38" s="1480">
        <f>SUM(V38:V41)</f>
        <v>0</v>
      </c>
      <c r="AA38" s="1464">
        <f>SUM(W38:W41)</f>
        <v>0</v>
      </c>
      <c r="AB38" s="1464">
        <f>SUM(X38:X41)</f>
        <v>0</v>
      </c>
      <c r="AC38" s="1467">
        <f>SUM(Y38:Y41)</f>
        <v>0</v>
      </c>
      <c r="AD38" s="1470">
        <f>Z38*0.38*0.9*SQRT(3)</f>
        <v>0</v>
      </c>
      <c r="AE38" s="1464">
        <f t="shared" ref="AE38" si="21">AA38*0.38*0.9*SQRT(3)</f>
        <v>0</v>
      </c>
      <c r="AF38" s="1464">
        <f t="shared" ref="AF38" si="22">AB38*0.38*0.9*SQRT(3)</f>
        <v>0</v>
      </c>
      <c r="AG38" s="1467">
        <f t="shared" ref="AG38" si="23">AC38*0.38*0.9*SQRT(3)</f>
        <v>0</v>
      </c>
      <c r="AH38" s="1470">
        <f>MAX(Z38:AC41)</f>
        <v>0</v>
      </c>
      <c r="AI38" s="1467">
        <f>AH38*0.38*0.9*SQRT(3)</f>
        <v>0</v>
      </c>
      <c r="AJ38" s="1467">
        <f>D38-AI38</f>
        <v>225</v>
      </c>
    </row>
    <row r="39" spans="1:36" ht="18.75" x14ac:dyDescent="0.25">
      <c r="A39" s="1474"/>
      <c r="B39" s="1477"/>
      <c r="C39" s="1477"/>
      <c r="D39" s="1477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247">
        <v>380</v>
      </c>
      <c r="S39" s="247">
        <v>380</v>
      </c>
      <c r="T39" s="247">
        <v>380</v>
      </c>
      <c r="U39" s="248">
        <v>380</v>
      </c>
      <c r="V39" s="254">
        <f t="shared" si="17"/>
        <v>0</v>
      </c>
      <c r="W39" s="250">
        <f t="shared" si="18"/>
        <v>0</v>
      </c>
      <c r="X39" s="250">
        <f t="shared" si="19"/>
        <v>0</v>
      </c>
      <c r="Y39" s="251">
        <f t="shared" si="20"/>
        <v>0</v>
      </c>
      <c r="Z39" s="1481"/>
      <c r="AA39" s="1465"/>
      <c r="AB39" s="1465"/>
      <c r="AC39" s="1468"/>
      <c r="AD39" s="1471"/>
      <c r="AE39" s="1465"/>
      <c r="AF39" s="1465"/>
      <c r="AG39" s="1468"/>
      <c r="AH39" s="1471"/>
      <c r="AI39" s="1468"/>
      <c r="AJ39" s="1468"/>
    </row>
    <row r="40" spans="1:36" ht="18.75" x14ac:dyDescent="0.25">
      <c r="A40" s="1474"/>
      <c r="B40" s="1477"/>
      <c r="C40" s="1477"/>
      <c r="D40" s="1477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52">
        <v>380</v>
      </c>
      <c r="S40" s="252">
        <v>380</v>
      </c>
      <c r="T40" s="252">
        <v>380</v>
      </c>
      <c r="U40" s="253">
        <v>380</v>
      </c>
      <c r="V40" s="254">
        <f t="shared" si="17"/>
        <v>0</v>
      </c>
      <c r="W40" s="250">
        <f t="shared" si="18"/>
        <v>0</v>
      </c>
      <c r="X40" s="250">
        <f t="shared" si="19"/>
        <v>0</v>
      </c>
      <c r="Y40" s="251">
        <f t="shared" si="20"/>
        <v>0</v>
      </c>
      <c r="Z40" s="1481"/>
      <c r="AA40" s="1465"/>
      <c r="AB40" s="1465"/>
      <c r="AC40" s="1468"/>
      <c r="AD40" s="1471"/>
      <c r="AE40" s="1465"/>
      <c r="AF40" s="1465"/>
      <c r="AG40" s="1468"/>
      <c r="AH40" s="1471"/>
      <c r="AI40" s="1468"/>
      <c r="AJ40" s="1468"/>
    </row>
    <row r="41" spans="1:36" ht="19.5" thickBot="1" x14ac:dyDescent="0.3">
      <c r="A41" s="1475"/>
      <c r="B41" s="1478"/>
      <c r="C41" s="1478"/>
      <c r="D41" s="1478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247">
        <v>380</v>
      </c>
      <c r="S41" s="247">
        <v>380</v>
      </c>
      <c r="T41" s="247">
        <v>380</v>
      </c>
      <c r="U41" s="248">
        <v>380</v>
      </c>
      <c r="V41" s="254">
        <f t="shared" si="17"/>
        <v>0</v>
      </c>
      <c r="W41" s="250">
        <f t="shared" si="18"/>
        <v>0</v>
      </c>
      <c r="X41" s="250">
        <f t="shared" si="19"/>
        <v>0</v>
      </c>
      <c r="Y41" s="251">
        <f t="shared" si="20"/>
        <v>0</v>
      </c>
      <c r="Z41" s="1482"/>
      <c r="AA41" s="1466"/>
      <c r="AB41" s="1466"/>
      <c r="AC41" s="1469"/>
      <c r="AD41" s="1472"/>
      <c r="AE41" s="1466"/>
      <c r="AF41" s="1466"/>
      <c r="AG41" s="1469"/>
      <c r="AH41" s="1472"/>
      <c r="AI41" s="1469"/>
      <c r="AJ41" s="1469"/>
    </row>
    <row r="42" spans="1:36" ht="18.75" x14ac:dyDescent="0.25">
      <c r="A42" s="1473">
        <v>5</v>
      </c>
      <c r="B42" s="1476" t="s">
        <v>956</v>
      </c>
      <c r="C42" s="1479">
        <v>160</v>
      </c>
      <c r="D42" s="1479">
        <f>160*0.9</f>
        <v>144</v>
      </c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242">
        <v>380</v>
      </c>
      <c r="S42" s="242">
        <v>380</v>
      </c>
      <c r="T42" s="242">
        <v>380</v>
      </c>
      <c r="U42" s="243">
        <v>380</v>
      </c>
      <c r="V42" s="244">
        <f t="shared" ref="V42:V45" si="24">IF(AND(F42=0,G42=0,H42=0),0,IF(AND(F42=0,G42=0),H42,IF(AND(F42=0,H42=0),G42,IF(AND(G42=0,H42=0),F42,IF(F42=0,(G42+H42)/2,IF(G42=0,(F42+H42)/2,IF(H42=0,(F42+G42)/2,(F42+G42+H42)/3)))))))</f>
        <v>0</v>
      </c>
      <c r="W42" s="255">
        <f t="shared" ref="W42:W45" si="25">IF(AND(I42=0,J42=0,K42=0),0,IF(AND(I42=0,J42=0),K42,IF(AND(I42=0,K42=0),J42,IF(AND(J42=0,K42=0),I42,IF(I42=0,(J42+K42)/2,IF(J42=0,(I42+K42)/2,IF(K42=0,(I42+J42)/2,(I42+J42+K42)/3)))))))</f>
        <v>0</v>
      </c>
      <c r="X42" s="255">
        <f t="shared" ref="X42:X45" si="26">IF(AND(L42=0,M42=0,N42=0),0,IF(AND(L42=0,M42=0),N42,IF(AND(L42=0,N42=0),M42,IF(AND(M42=0,N42=0),L42,IF(L42=0,(M42+N42)/2,IF(M42=0,(L42+N42)/2,IF(N42=0,(L42+M42)/2,(L42+M42+N42)/3)))))))</f>
        <v>0</v>
      </c>
      <c r="Y42" s="256">
        <f t="shared" ref="Y42:Y45" si="27">IF(AND(O42=0,P42=0,Q42=0),0,IF(AND(O42=0,P42=0),Q42,IF(AND(O42=0,Q42=0),P42,IF(AND(P42=0,Q42=0),O42,IF(O42=0,(P42+Q42)/2,IF(P42=0,(O42+Q42)/2,IF(Q42=0,(O42+P42)/2,(O42+P42+Q42)/3)))))))</f>
        <v>0</v>
      </c>
      <c r="Z42" s="1480">
        <f>SUM(V42:V45)</f>
        <v>0</v>
      </c>
      <c r="AA42" s="1464">
        <f>SUM(W42:W45)</f>
        <v>0</v>
      </c>
      <c r="AB42" s="1464">
        <f>SUM(X42:X45)</f>
        <v>0</v>
      </c>
      <c r="AC42" s="1467">
        <f>SUM(Y42:Y45)</f>
        <v>0</v>
      </c>
      <c r="AD42" s="1470">
        <f>Z42*0.38*0.9*SQRT(3)</f>
        <v>0</v>
      </c>
      <c r="AE42" s="1464">
        <f t="shared" ref="AE42" si="28">AA42*0.38*0.9*SQRT(3)</f>
        <v>0</v>
      </c>
      <c r="AF42" s="1464">
        <f t="shared" ref="AF42" si="29">AB42*0.38*0.9*SQRT(3)</f>
        <v>0</v>
      </c>
      <c r="AG42" s="1467">
        <f t="shared" ref="AG42" si="30">AC42*0.38*0.9*SQRT(3)</f>
        <v>0</v>
      </c>
      <c r="AH42" s="1470">
        <f>MAX(Z42:AC45)</f>
        <v>0</v>
      </c>
      <c r="AI42" s="1467">
        <f>AH42*0.38*0.9*SQRT(3)</f>
        <v>0</v>
      </c>
      <c r="AJ42" s="1467">
        <f>D42-AI42</f>
        <v>144</v>
      </c>
    </row>
    <row r="43" spans="1:36" ht="18.75" x14ac:dyDescent="0.25">
      <c r="A43" s="1474"/>
      <c r="B43" s="1477"/>
      <c r="C43" s="1477"/>
      <c r="D43" s="1477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247">
        <v>380</v>
      </c>
      <c r="S43" s="247">
        <v>380</v>
      </c>
      <c r="T43" s="247">
        <v>380</v>
      </c>
      <c r="U43" s="248">
        <v>380</v>
      </c>
      <c r="V43" s="254">
        <f t="shared" si="24"/>
        <v>0</v>
      </c>
      <c r="W43" s="250">
        <f t="shared" si="25"/>
        <v>0</v>
      </c>
      <c r="X43" s="250">
        <f t="shared" si="26"/>
        <v>0</v>
      </c>
      <c r="Y43" s="251">
        <f t="shared" si="27"/>
        <v>0</v>
      </c>
      <c r="Z43" s="1481"/>
      <c r="AA43" s="1465"/>
      <c r="AB43" s="1465"/>
      <c r="AC43" s="1468"/>
      <c r="AD43" s="1471"/>
      <c r="AE43" s="1465"/>
      <c r="AF43" s="1465"/>
      <c r="AG43" s="1468"/>
      <c r="AH43" s="1471"/>
      <c r="AI43" s="1468"/>
      <c r="AJ43" s="1468"/>
    </row>
    <row r="44" spans="1:36" ht="18.75" x14ac:dyDescent="0.25">
      <c r="A44" s="1474"/>
      <c r="B44" s="1477"/>
      <c r="C44" s="1477"/>
      <c r="D44" s="1477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52">
        <v>380</v>
      </c>
      <c r="S44" s="252">
        <v>380</v>
      </c>
      <c r="T44" s="252">
        <v>380</v>
      </c>
      <c r="U44" s="253">
        <v>380</v>
      </c>
      <c r="V44" s="254">
        <f t="shared" si="24"/>
        <v>0</v>
      </c>
      <c r="W44" s="250">
        <f t="shared" si="25"/>
        <v>0</v>
      </c>
      <c r="X44" s="250">
        <f t="shared" si="26"/>
        <v>0</v>
      </c>
      <c r="Y44" s="251">
        <f t="shared" si="27"/>
        <v>0</v>
      </c>
      <c r="Z44" s="1481"/>
      <c r="AA44" s="1465"/>
      <c r="AB44" s="1465"/>
      <c r="AC44" s="1468"/>
      <c r="AD44" s="1471"/>
      <c r="AE44" s="1465"/>
      <c r="AF44" s="1465"/>
      <c r="AG44" s="1468"/>
      <c r="AH44" s="1471"/>
      <c r="AI44" s="1468"/>
      <c r="AJ44" s="1468"/>
    </row>
    <row r="45" spans="1:36" ht="19.5" thickBot="1" x14ac:dyDescent="0.3">
      <c r="A45" s="1475"/>
      <c r="B45" s="1478"/>
      <c r="C45" s="1478"/>
      <c r="D45" s="1478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247">
        <v>380</v>
      </c>
      <c r="S45" s="247">
        <v>380</v>
      </c>
      <c r="T45" s="247">
        <v>380</v>
      </c>
      <c r="U45" s="248">
        <v>380</v>
      </c>
      <c r="V45" s="254">
        <f t="shared" si="24"/>
        <v>0</v>
      </c>
      <c r="W45" s="250">
        <f t="shared" si="25"/>
        <v>0</v>
      </c>
      <c r="X45" s="250">
        <f t="shared" si="26"/>
        <v>0</v>
      </c>
      <c r="Y45" s="251">
        <f t="shared" si="27"/>
        <v>0</v>
      </c>
      <c r="Z45" s="1482"/>
      <c r="AA45" s="1466"/>
      <c r="AB45" s="1466"/>
      <c r="AC45" s="1469"/>
      <c r="AD45" s="1472"/>
      <c r="AE45" s="1466"/>
      <c r="AF45" s="1466"/>
      <c r="AG45" s="1469"/>
      <c r="AH45" s="1472"/>
      <c r="AI45" s="1469"/>
      <c r="AJ45" s="1469"/>
    </row>
    <row r="46" spans="1:36" x14ac:dyDescent="0.25">
      <c r="AF46" s="233">
        <f>SUM(AF12:AF33)</f>
        <v>760.88818771420028</v>
      </c>
      <c r="AG46" s="233">
        <f>SUM(AG12:AG33)</f>
        <v>751.21295190312048</v>
      </c>
    </row>
    <row r="47" spans="1:36" x14ac:dyDescent="0.25">
      <c r="B47" s="376"/>
      <c r="E47" s="376"/>
    </row>
  </sheetData>
  <sheetProtection formatCells="0" formatColumns="0" formatRows="0" insertRows="0"/>
  <mergeCells count="119">
    <mergeCell ref="AI8:AI11"/>
    <mergeCell ref="B2:Q3"/>
    <mergeCell ref="X6:AJ7"/>
    <mergeCell ref="A8:A11"/>
    <mergeCell ref="B8:B11"/>
    <mergeCell ref="C8:C11"/>
    <mergeCell ref="D8:D11"/>
    <mergeCell ref="E8:E11"/>
    <mergeCell ref="F8:Q8"/>
    <mergeCell ref="R8:U9"/>
    <mergeCell ref="V8:Y9"/>
    <mergeCell ref="AJ8:AJ11"/>
    <mergeCell ref="F9:K9"/>
    <mergeCell ref="L9:Q9"/>
    <mergeCell ref="F10:H10"/>
    <mergeCell ref="I10:K10"/>
    <mergeCell ref="L10:N10"/>
    <mergeCell ref="AB10:AC10"/>
    <mergeCell ref="AD10:AE10"/>
    <mergeCell ref="AF10:AG10"/>
    <mergeCell ref="O10:Q10"/>
    <mergeCell ref="R10:S10"/>
    <mergeCell ref="T10:U10"/>
    <mergeCell ref="V10:W10"/>
    <mergeCell ref="X10:Y10"/>
    <mergeCell ref="Z10:AA10"/>
    <mergeCell ref="Z8:AC9"/>
    <mergeCell ref="AD8:AG9"/>
    <mergeCell ref="AH8:AH11"/>
    <mergeCell ref="AI12:AI17"/>
    <mergeCell ref="AJ12:AJ17"/>
    <mergeCell ref="A18:A21"/>
    <mergeCell ref="B18:B21"/>
    <mergeCell ref="C18:C21"/>
    <mergeCell ref="D18:D21"/>
    <mergeCell ref="Z18:Z21"/>
    <mergeCell ref="AA18:AA21"/>
    <mergeCell ref="AB18:AB21"/>
    <mergeCell ref="AC18:AC21"/>
    <mergeCell ref="AC12:AC17"/>
    <mergeCell ref="AD12:AD17"/>
    <mergeCell ref="AE12:AE17"/>
    <mergeCell ref="AF12:AF17"/>
    <mergeCell ref="AG12:AG17"/>
    <mergeCell ref="AH12:AH17"/>
    <mergeCell ref="A12:A17"/>
    <mergeCell ref="B12:B17"/>
    <mergeCell ref="C12:C17"/>
    <mergeCell ref="D12:D17"/>
    <mergeCell ref="Z12:Z17"/>
    <mergeCell ref="AA12:AA17"/>
    <mergeCell ref="AB12:AB17"/>
    <mergeCell ref="AI25:AI33"/>
    <mergeCell ref="AJ25:AJ33"/>
    <mergeCell ref="AJ18:AJ21"/>
    <mergeCell ref="A25:A33"/>
    <mergeCell ref="B25:B33"/>
    <mergeCell ref="C25:C33"/>
    <mergeCell ref="D25:D33"/>
    <mergeCell ref="Z25:Z33"/>
    <mergeCell ref="AA25:AA33"/>
    <mergeCell ref="AB25:AB33"/>
    <mergeCell ref="AC25:AC33"/>
    <mergeCell ref="AD25:AD33"/>
    <mergeCell ref="AD18:AD21"/>
    <mergeCell ref="AE18:AE21"/>
    <mergeCell ref="AF18:AF21"/>
    <mergeCell ref="AG18:AG21"/>
    <mergeCell ref="AH18:AH21"/>
    <mergeCell ref="AI18:AI21"/>
    <mergeCell ref="A34:A37"/>
    <mergeCell ref="B34:B37"/>
    <mergeCell ref="C34:C37"/>
    <mergeCell ref="D34:D37"/>
    <mergeCell ref="Z34:Z37"/>
    <mergeCell ref="AE25:AE33"/>
    <mergeCell ref="AF25:AF33"/>
    <mergeCell ref="AG25:AG33"/>
    <mergeCell ref="AH25:AH33"/>
    <mergeCell ref="AF34:AF37"/>
    <mergeCell ref="AG34:AG37"/>
    <mergeCell ref="AH34:AH37"/>
    <mergeCell ref="AI34:AI37"/>
    <mergeCell ref="AJ34:AJ37"/>
    <mergeCell ref="AA34:AA37"/>
    <mergeCell ref="AB34:AB37"/>
    <mergeCell ref="AC34:AC37"/>
    <mergeCell ref="AD34:AD37"/>
    <mergeCell ref="AE34:AE37"/>
    <mergeCell ref="AJ38:AJ41"/>
    <mergeCell ref="AA38:AA41"/>
    <mergeCell ref="AB38:AB41"/>
    <mergeCell ref="AC38:AC41"/>
    <mergeCell ref="AD38:AD41"/>
    <mergeCell ref="AE38:AE41"/>
    <mergeCell ref="AF38:AF41"/>
    <mergeCell ref="AG38:AG41"/>
    <mergeCell ref="AH38:AH41"/>
    <mergeCell ref="AI38:AI41"/>
    <mergeCell ref="A38:A41"/>
    <mergeCell ref="B38:B41"/>
    <mergeCell ref="C38:C41"/>
    <mergeCell ref="D38:D41"/>
    <mergeCell ref="Z38:Z41"/>
    <mergeCell ref="A42:A45"/>
    <mergeCell ref="B42:B45"/>
    <mergeCell ref="C42:C45"/>
    <mergeCell ref="D42:D45"/>
    <mergeCell ref="Z42:Z45"/>
    <mergeCell ref="AF42:AF45"/>
    <mergeCell ref="AG42:AG45"/>
    <mergeCell ref="AH42:AH45"/>
    <mergeCell ref="AI42:AI45"/>
    <mergeCell ref="AJ42:AJ45"/>
    <mergeCell ref="AA42:AA45"/>
    <mergeCell ref="AB42:AB45"/>
    <mergeCell ref="AC42:AC45"/>
    <mergeCell ref="AD42:AD45"/>
    <mergeCell ref="AE42:AE45"/>
  </mergeCells>
  <pageMargins left="0.7" right="0.7" top="0.75" bottom="0.75" header="0.3" footer="0.3"/>
  <pageSetup paperSize="9" scale="40" orientation="portrait" r:id="rId1"/>
  <rowBreaks count="1" manualBreakCount="1">
    <brk id="45" max="3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view="pageBreakPreview" topLeftCell="E1" zoomScale="80" zoomScaleNormal="80" zoomScaleSheetLayoutView="80" workbookViewId="0">
      <selection activeCell="AD12" sqref="AD12:AD23"/>
    </sheetView>
  </sheetViews>
  <sheetFormatPr defaultColWidth="9.140625" defaultRowHeight="15" x14ac:dyDescent="0.25"/>
  <cols>
    <col min="1" max="1" width="8" style="40" customWidth="1"/>
    <col min="2" max="2" width="20.42578125" style="40" customWidth="1"/>
    <col min="3" max="4" width="22.5703125" style="40" customWidth="1"/>
    <col min="5" max="5" width="25.140625" style="40" customWidth="1"/>
    <col min="6" max="17" width="9.140625" style="40"/>
    <col min="18" max="29" width="10.7109375" style="40" customWidth="1"/>
    <col min="30" max="30" width="9.85546875" style="40" customWidth="1"/>
    <col min="31" max="31" width="10.42578125" style="40" customWidth="1"/>
    <col min="32" max="32" width="10.28515625" style="40" customWidth="1"/>
    <col min="33" max="33" width="10" style="40" customWidth="1"/>
    <col min="34" max="35" width="11" style="40" customWidth="1"/>
    <col min="36" max="16384" width="9.140625" style="40"/>
  </cols>
  <sheetData>
    <row r="1" spans="1:36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  <c r="V1" s="39"/>
    </row>
    <row r="2" spans="1:36" x14ac:dyDescent="0.25">
      <c r="A2" s="38"/>
      <c r="B2" s="1000" t="s">
        <v>186</v>
      </c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2"/>
      <c r="R2" s="38"/>
      <c r="S2" s="38"/>
      <c r="T2" s="38"/>
      <c r="U2" s="39"/>
      <c r="V2" s="39"/>
    </row>
    <row r="3" spans="1:36" x14ac:dyDescent="0.25">
      <c r="A3" s="38"/>
      <c r="B3" s="1003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  <c r="O3" s="1004"/>
      <c r="P3" s="1004"/>
      <c r="Q3" s="1005"/>
      <c r="R3" s="38"/>
      <c r="S3" s="38"/>
      <c r="T3" s="38"/>
      <c r="U3" s="39"/>
      <c r="V3" s="39"/>
    </row>
    <row r="4" spans="1:36" ht="20.25" x14ac:dyDescent="0.25">
      <c r="A4" s="38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8"/>
      <c r="S4" s="38"/>
      <c r="T4" s="38"/>
      <c r="U4" s="39"/>
      <c r="V4" s="39"/>
    </row>
    <row r="5" spans="1:36" ht="20.25" x14ac:dyDescent="0.25">
      <c r="A5" s="38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38"/>
      <c r="S5" s="38"/>
      <c r="T5" s="38"/>
      <c r="U5" s="39"/>
      <c r="V5" s="39"/>
    </row>
    <row r="6" spans="1:36" ht="20.25" customHeight="1" x14ac:dyDescent="0.25">
      <c r="A6" s="38"/>
      <c r="B6" s="41"/>
      <c r="C6" s="41" t="s">
        <v>187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38"/>
      <c r="S6" s="38"/>
      <c r="T6" s="38"/>
      <c r="U6" s="39"/>
      <c r="V6" s="39"/>
      <c r="W6" s="765" t="s">
        <v>1</v>
      </c>
      <c r="X6" s="765"/>
      <c r="Y6" s="765"/>
      <c r="Z6" s="765"/>
      <c r="AA6" s="765"/>
      <c r="AB6" s="765"/>
      <c r="AC6" s="765"/>
      <c r="AD6" s="765"/>
      <c r="AE6" s="765"/>
      <c r="AF6" s="765"/>
      <c r="AG6" s="765"/>
      <c r="AH6" s="765"/>
      <c r="AI6" s="765"/>
    </row>
    <row r="7" spans="1:36" ht="15.75" customHeight="1" thickBot="1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39"/>
      <c r="W7" s="765"/>
      <c r="X7" s="765"/>
      <c r="Y7" s="765"/>
      <c r="Z7" s="765"/>
      <c r="AA7" s="765"/>
      <c r="AB7" s="765"/>
      <c r="AC7" s="765"/>
      <c r="AD7" s="765"/>
      <c r="AE7" s="765"/>
      <c r="AF7" s="765"/>
      <c r="AG7" s="765"/>
      <c r="AH7" s="765"/>
      <c r="AI7" s="765"/>
    </row>
    <row r="8" spans="1:36" ht="31.5" customHeight="1" x14ac:dyDescent="0.25">
      <c r="A8" s="981" t="s">
        <v>2</v>
      </c>
      <c r="B8" s="1015" t="s">
        <v>3</v>
      </c>
      <c r="C8" s="1302" t="s">
        <v>4</v>
      </c>
      <c r="D8" s="958" t="s">
        <v>5</v>
      </c>
      <c r="E8" s="1015" t="s">
        <v>6</v>
      </c>
      <c r="F8" s="1015" t="s">
        <v>7</v>
      </c>
      <c r="G8" s="1508"/>
      <c r="H8" s="1508"/>
      <c r="I8" s="1508"/>
      <c r="J8" s="1508"/>
      <c r="K8" s="1508"/>
      <c r="L8" s="1508"/>
      <c r="M8" s="1508"/>
      <c r="N8" s="1508"/>
      <c r="O8" s="1508"/>
      <c r="P8" s="1508"/>
      <c r="Q8" s="1508"/>
      <c r="R8" s="1015" t="s">
        <v>8</v>
      </c>
      <c r="S8" s="1015"/>
      <c r="T8" s="1015"/>
      <c r="U8" s="1015"/>
      <c r="V8" s="1509" t="s">
        <v>9</v>
      </c>
      <c r="W8" s="1509"/>
      <c r="X8" s="1509"/>
      <c r="Y8" s="1509"/>
      <c r="Z8" s="1509" t="s">
        <v>10</v>
      </c>
      <c r="AA8" s="1509"/>
      <c r="AB8" s="1509"/>
      <c r="AC8" s="1509"/>
      <c r="AD8" s="1510" t="s">
        <v>11</v>
      </c>
      <c r="AE8" s="1511"/>
      <c r="AF8" s="1511"/>
      <c r="AG8" s="1512"/>
      <c r="AH8" s="1516" t="s">
        <v>12</v>
      </c>
      <c r="AI8" s="1518" t="s">
        <v>13</v>
      </c>
      <c r="AJ8" s="1518" t="s">
        <v>14</v>
      </c>
    </row>
    <row r="9" spans="1:36" ht="33" customHeight="1" x14ac:dyDescent="0.25">
      <c r="A9" s="981"/>
      <c r="B9" s="1015"/>
      <c r="C9" s="950"/>
      <c r="D9" s="959"/>
      <c r="E9" s="1015"/>
      <c r="F9" s="1015" t="s">
        <v>15</v>
      </c>
      <c r="G9" s="1015"/>
      <c r="H9" s="1015"/>
      <c r="I9" s="1015"/>
      <c r="J9" s="1015"/>
      <c r="K9" s="1015"/>
      <c r="L9" s="1015" t="s">
        <v>16</v>
      </c>
      <c r="M9" s="1015"/>
      <c r="N9" s="1015"/>
      <c r="O9" s="1015"/>
      <c r="P9" s="1015"/>
      <c r="Q9" s="1015"/>
      <c r="R9" s="1015"/>
      <c r="S9" s="1015"/>
      <c r="T9" s="1015"/>
      <c r="U9" s="1015"/>
      <c r="V9" s="1509"/>
      <c r="W9" s="1509"/>
      <c r="X9" s="1509"/>
      <c r="Y9" s="1509"/>
      <c r="Z9" s="1509"/>
      <c r="AA9" s="1509"/>
      <c r="AB9" s="1509"/>
      <c r="AC9" s="1509"/>
      <c r="AD9" s="1513"/>
      <c r="AE9" s="1514"/>
      <c r="AF9" s="1514"/>
      <c r="AG9" s="1515"/>
      <c r="AH9" s="1516"/>
      <c r="AI9" s="1519"/>
      <c r="AJ9" s="1519"/>
    </row>
    <row r="10" spans="1:36" ht="15.75" customHeight="1" x14ac:dyDescent="0.25">
      <c r="A10" s="981"/>
      <c r="B10" s="1015"/>
      <c r="C10" s="950"/>
      <c r="D10" s="959"/>
      <c r="E10" s="1015"/>
      <c r="F10" s="1520">
        <v>1000.4166666666666</v>
      </c>
      <c r="G10" s="1520"/>
      <c r="H10" s="1520"/>
      <c r="I10" s="1520">
        <v>1000.7916666666666</v>
      </c>
      <c r="J10" s="1520"/>
      <c r="K10" s="1520"/>
      <c r="L10" s="1520">
        <v>1000.4166666666666</v>
      </c>
      <c r="M10" s="1520"/>
      <c r="N10" s="1520"/>
      <c r="O10" s="1520">
        <v>1000.7916666666666</v>
      </c>
      <c r="P10" s="1520"/>
      <c r="Q10" s="1520"/>
      <c r="R10" s="1015" t="s">
        <v>15</v>
      </c>
      <c r="S10" s="1015"/>
      <c r="T10" s="1015" t="s">
        <v>16</v>
      </c>
      <c r="U10" s="1015"/>
      <c r="V10" s="1509" t="s">
        <v>15</v>
      </c>
      <c r="W10" s="1509"/>
      <c r="X10" s="1509" t="s">
        <v>16</v>
      </c>
      <c r="Y10" s="1509"/>
      <c r="Z10" s="1509" t="s">
        <v>15</v>
      </c>
      <c r="AA10" s="1509"/>
      <c r="AB10" s="1509" t="s">
        <v>16</v>
      </c>
      <c r="AC10" s="1509"/>
      <c r="AD10" s="1521" t="s">
        <v>15</v>
      </c>
      <c r="AE10" s="1509"/>
      <c r="AF10" s="1509" t="s">
        <v>16</v>
      </c>
      <c r="AG10" s="1522"/>
      <c r="AH10" s="1516"/>
      <c r="AI10" s="1519"/>
      <c r="AJ10" s="1519"/>
    </row>
    <row r="11" spans="1:36" ht="16.5" thickBot="1" x14ac:dyDescent="0.3">
      <c r="A11" s="1035"/>
      <c r="B11" s="1302"/>
      <c r="C11" s="950"/>
      <c r="D11" s="960"/>
      <c r="E11" s="1302"/>
      <c r="F11" s="107" t="s">
        <v>17</v>
      </c>
      <c r="G11" s="108" t="s">
        <v>18</v>
      </c>
      <c r="H11" s="109" t="s">
        <v>19</v>
      </c>
      <c r="I11" s="107" t="s">
        <v>17</v>
      </c>
      <c r="J11" s="108" t="s">
        <v>18</v>
      </c>
      <c r="K11" s="109" t="s">
        <v>19</v>
      </c>
      <c r="L11" s="107" t="s">
        <v>17</v>
      </c>
      <c r="M11" s="108" t="s">
        <v>18</v>
      </c>
      <c r="N11" s="109" t="s">
        <v>19</v>
      </c>
      <c r="O11" s="107" t="s">
        <v>17</v>
      </c>
      <c r="P11" s="108" t="s">
        <v>18</v>
      </c>
      <c r="Q11" s="109" t="s">
        <v>19</v>
      </c>
      <c r="R11" s="110">
        <v>1000.4166666666666</v>
      </c>
      <c r="S11" s="110">
        <v>1000.7916666666666</v>
      </c>
      <c r="T11" s="110">
        <v>1000.4166666666666</v>
      </c>
      <c r="U11" s="110">
        <v>1000.7916666666666</v>
      </c>
      <c r="V11" s="111">
        <v>1000.4166666666666</v>
      </c>
      <c r="W11" s="111">
        <v>1000.7916666666666</v>
      </c>
      <c r="X11" s="111">
        <v>1000.4166666666666</v>
      </c>
      <c r="Y11" s="111">
        <v>1000.7916666666666</v>
      </c>
      <c r="Z11" s="111">
        <v>1000.4166666666666</v>
      </c>
      <c r="AA11" s="111">
        <v>1000.7916666666666</v>
      </c>
      <c r="AB11" s="111">
        <v>1000.4166666666666</v>
      </c>
      <c r="AC11" s="111">
        <v>1000.7916666666666</v>
      </c>
      <c r="AD11" s="112">
        <v>1000.4166666666666</v>
      </c>
      <c r="AE11" s="111">
        <v>1000.7916666666666</v>
      </c>
      <c r="AF11" s="111">
        <v>1000.4166666666666</v>
      </c>
      <c r="AG11" s="113">
        <v>1000.7916666666666</v>
      </c>
      <c r="AH11" s="1517"/>
      <c r="AI11" s="1519"/>
      <c r="AJ11" s="1519"/>
    </row>
    <row r="12" spans="1:36" ht="18.75" x14ac:dyDescent="0.25">
      <c r="A12" s="1525">
        <v>1</v>
      </c>
      <c r="B12" s="944" t="s">
        <v>20</v>
      </c>
      <c r="C12" s="1015">
        <v>160</v>
      </c>
      <c r="D12" s="950">
        <f>160*0.9</f>
        <v>144</v>
      </c>
      <c r="E12" s="81">
        <v>1</v>
      </c>
      <c r="F12" s="494">
        <v>2.8</v>
      </c>
      <c r="G12" s="494">
        <v>11.5</v>
      </c>
      <c r="H12" s="494">
        <v>2.2000000000000002</v>
      </c>
      <c r="I12" s="494">
        <v>2.9</v>
      </c>
      <c r="J12" s="494">
        <v>13</v>
      </c>
      <c r="K12" s="494">
        <v>32</v>
      </c>
      <c r="L12" s="494"/>
      <c r="M12" s="81"/>
      <c r="N12" s="81"/>
      <c r="O12" s="81"/>
      <c r="P12" s="81"/>
      <c r="Q12" s="81"/>
      <c r="R12" s="114"/>
      <c r="S12" s="114"/>
      <c r="T12" s="114"/>
      <c r="U12" s="115"/>
      <c r="V12" s="116">
        <f>IF(AND(F12=0,G12=0,H12=0),0,IF(AND(F12=0,G12=0),H12,IF(AND(F12=0,H12=0),G12,IF(AND(G12=0,H12=0),F12,IF(F12=0,(G12+H12)/2,IF(G12=0,(F12+H12)/2,IF(H12=0,(F12+G12)/2,(F12+G12+H12)/3)))))))</f>
        <v>5.5</v>
      </c>
      <c r="W12" s="117">
        <f t="shared" ref="W12:W31" si="0">IF(AND(I12=0,J12=0,K12=0),0,IF(AND(I12=0,J12=0),K12,IF(AND(I12=0,K12=0),J12,IF(AND(J12=0,K12=0),I12,IF(I12=0,(J12+K12)/2,IF(J12=0,(I12+K12)/2,IF(K12=0,(I12+J12)/2,(I12+J12+K12)/3)))))))</f>
        <v>15.966666666666667</v>
      </c>
      <c r="X12" s="117">
        <f t="shared" ref="X12:X31" si="1">IF(AND(L12=0,M12=0,N12=0),0,IF(AND(L12=0,M12=0),N12,IF(AND(L12=0,N12=0),M12,IF(AND(M12=0,N12=0),L12,IF(L12=0,(M12+N12)/2,IF(M12=0,(L12+N12)/2,IF(N12=0,(L12+M12)/2,(L12+M12+N12)/3)))))))</f>
        <v>0</v>
      </c>
      <c r="Y12" s="118">
        <f t="shared" ref="Y12:Y31" si="2">IF(AND(O12=0,P12=0,Q12=0),0,IF(AND(O12=0,P12=0),Q12,IF(AND(O12=0,Q12=0),P12,IF(AND(P12=0,Q12=0),O12,IF(O12=0,(P12+Q12)/2,IF(P12=0,(O12+Q12)/2,IF(Q12=0,(O12+P12)/2,(O12+P12+Q12)/3)))))))</f>
        <v>0</v>
      </c>
      <c r="Z12" s="1527">
        <f>SUM(V12:V13)</f>
        <v>8.2666666666666675</v>
      </c>
      <c r="AA12" s="1529">
        <f>SUM(W12:W13)</f>
        <v>20.566666666666666</v>
      </c>
      <c r="AB12" s="1529">
        <f>SUM(X12:X13)</f>
        <v>0</v>
      </c>
      <c r="AC12" s="1531">
        <f>SUM(Y12:Y13)</f>
        <v>0</v>
      </c>
      <c r="AD12" s="1523">
        <f>Z12*0.38*0.9*SQRT(3)</f>
        <v>4.8968540431587302</v>
      </c>
      <c r="AE12" s="1523">
        <f>AA12*0.38*0.9*SQRT(3)</f>
        <v>12.18289897027797</v>
      </c>
      <c r="AF12" s="1523">
        <f>AB12*0.38*0.9*SQRT(3)</f>
        <v>0</v>
      </c>
      <c r="AG12" s="1523">
        <f t="shared" ref="AG12" si="3">AC12*0.38*0.9*SQRT(3)</f>
        <v>0</v>
      </c>
      <c r="AH12" s="1533">
        <f>MAX(Z12:AC13)</f>
        <v>20.566666666666666</v>
      </c>
      <c r="AI12" s="1523">
        <f>AH12*0.9*0.38*SQRT(3)</f>
        <v>12.18289897027797</v>
      </c>
      <c r="AJ12" s="1524">
        <f>D12-AI12</f>
        <v>131.81710102972204</v>
      </c>
    </row>
    <row r="13" spans="1:36" ht="19.5" thickBot="1" x14ac:dyDescent="0.3">
      <c r="A13" s="1534"/>
      <c r="B13" s="950"/>
      <c r="C13" s="1015"/>
      <c r="D13" s="1014"/>
      <c r="E13" s="53">
        <v>2</v>
      </c>
      <c r="F13" s="470">
        <v>1.7</v>
      </c>
      <c r="G13" s="470">
        <v>5.3</v>
      </c>
      <c r="H13" s="470">
        <v>1.3</v>
      </c>
      <c r="I13" s="470">
        <v>2.8</v>
      </c>
      <c r="J13" s="470">
        <v>6.4</v>
      </c>
      <c r="K13" s="470"/>
      <c r="L13" s="470"/>
      <c r="M13" s="53"/>
      <c r="N13" s="53"/>
      <c r="O13" s="53"/>
      <c r="P13" s="53"/>
      <c r="Q13" s="53"/>
      <c r="R13" s="65"/>
      <c r="S13" s="65"/>
      <c r="T13" s="65"/>
      <c r="U13" s="119"/>
      <c r="V13" s="120">
        <f t="shared" ref="V13:V31" si="4">IF(AND(F13=0,G13=0,H13=0),0,IF(AND(F13=0,G13=0),H13,IF(AND(F13=0,H13=0),G13,IF(AND(G13=0,H13=0),F13,IF(F13=0,(G13+H13)/2,IF(G13=0,(F13+H13)/2,IF(H13=0,(F13+G13)/2,(F13+G13+H13)/3)))))))</f>
        <v>2.7666666666666671</v>
      </c>
      <c r="W13" s="121">
        <f t="shared" si="0"/>
        <v>4.5999999999999996</v>
      </c>
      <c r="X13" s="121">
        <f t="shared" si="1"/>
        <v>0</v>
      </c>
      <c r="Y13" s="122">
        <f t="shared" si="2"/>
        <v>0</v>
      </c>
      <c r="Z13" s="1528"/>
      <c r="AA13" s="1530"/>
      <c r="AB13" s="1530"/>
      <c r="AC13" s="1532"/>
      <c r="AD13" s="1523"/>
      <c r="AE13" s="1523"/>
      <c r="AF13" s="1523"/>
      <c r="AG13" s="1523"/>
      <c r="AH13" s="1523"/>
      <c r="AI13" s="1523"/>
      <c r="AJ13" s="1524"/>
    </row>
    <row r="14" spans="1:36" ht="18.75" x14ac:dyDescent="0.25">
      <c r="A14" s="1525">
        <v>2</v>
      </c>
      <c r="B14" s="944" t="s">
        <v>24</v>
      </c>
      <c r="C14" s="1302">
        <v>250</v>
      </c>
      <c r="D14" s="1302">
        <f>250*0.9</f>
        <v>225</v>
      </c>
      <c r="E14" s="81">
        <v>1</v>
      </c>
      <c r="F14" s="494">
        <v>1.2</v>
      </c>
      <c r="G14" s="494">
        <v>2</v>
      </c>
      <c r="H14" s="494">
        <v>7.6</v>
      </c>
      <c r="I14" s="494">
        <v>2.2999999999999998</v>
      </c>
      <c r="J14" s="494">
        <v>3</v>
      </c>
      <c r="K14" s="494">
        <v>8.6999999999999993</v>
      </c>
      <c r="L14" s="494"/>
      <c r="M14" s="81"/>
      <c r="N14" s="81"/>
      <c r="O14" s="81"/>
      <c r="P14" s="81"/>
      <c r="Q14" s="81"/>
      <c r="R14" s="114"/>
      <c r="S14" s="114"/>
      <c r="T14" s="114"/>
      <c r="U14" s="115"/>
      <c r="V14" s="116">
        <f t="shared" si="4"/>
        <v>3.6</v>
      </c>
      <c r="W14" s="123">
        <f t="shared" si="0"/>
        <v>4.666666666666667</v>
      </c>
      <c r="X14" s="123">
        <f t="shared" si="1"/>
        <v>0</v>
      </c>
      <c r="Y14" s="124">
        <f t="shared" si="2"/>
        <v>0</v>
      </c>
      <c r="Z14" s="1527">
        <f>SUM(V14:V19)</f>
        <v>34.06666666666667</v>
      </c>
      <c r="AA14" s="1529">
        <f>SUM(W14:W19)</f>
        <v>37.833333333333329</v>
      </c>
      <c r="AB14" s="1529">
        <f>SUM(X14:X19)</f>
        <v>0</v>
      </c>
      <c r="AC14" s="1531">
        <f>SUM(Y14:Y19)</f>
        <v>0</v>
      </c>
      <c r="AD14" s="1523">
        <f>Z14*0.38*0.9*SQRT(3)</f>
        <v>20.179777548823473</v>
      </c>
      <c r="AE14" s="1523">
        <f>AA14*0.38*0.9*SQRT(3)</f>
        <v>22.4110053991337</v>
      </c>
      <c r="AF14" s="1523">
        <f>AB14*0.38*0.9*SQRT(3)</f>
        <v>0</v>
      </c>
      <c r="AG14" s="1523">
        <f t="shared" ref="AG14" si="5">AC14*0.38*0.9*SQRT(3)</f>
        <v>0</v>
      </c>
      <c r="AH14" s="1533">
        <f>MAX(Z14:AC19)</f>
        <v>37.833333333333329</v>
      </c>
      <c r="AI14" s="1523">
        <f>AH14*0.38*0.9*SQRT(3)</f>
        <v>22.4110053991337</v>
      </c>
      <c r="AJ14" s="1524">
        <f>D14-AI14</f>
        <v>202.5889946008663</v>
      </c>
    </row>
    <row r="15" spans="1:36" ht="18.75" x14ac:dyDescent="0.25">
      <c r="A15" s="1526"/>
      <c r="B15" s="950"/>
      <c r="C15" s="950"/>
      <c r="D15" s="950"/>
      <c r="E15" s="53">
        <v>2</v>
      </c>
      <c r="F15" s="470">
        <v>18</v>
      </c>
      <c r="G15" s="470">
        <v>10.199999999999999</v>
      </c>
      <c r="H15" s="470">
        <v>16.399999999999999</v>
      </c>
      <c r="I15" s="470">
        <v>19</v>
      </c>
      <c r="J15" s="470">
        <v>11.3</v>
      </c>
      <c r="K15" s="470">
        <v>17.5</v>
      </c>
      <c r="L15" s="470"/>
      <c r="M15" s="53"/>
      <c r="N15" s="53"/>
      <c r="O15" s="53"/>
      <c r="P15" s="53"/>
      <c r="Q15" s="53"/>
      <c r="R15" s="65"/>
      <c r="S15" s="65"/>
      <c r="T15" s="65"/>
      <c r="U15" s="119"/>
      <c r="V15" s="125">
        <f t="shared" si="4"/>
        <v>14.866666666666665</v>
      </c>
      <c r="W15" s="121">
        <f t="shared" si="0"/>
        <v>15.933333333333332</v>
      </c>
      <c r="X15" s="121">
        <f t="shared" si="1"/>
        <v>0</v>
      </c>
      <c r="Y15" s="122">
        <f t="shared" si="2"/>
        <v>0</v>
      </c>
      <c r="Z15" s="1528"/>
      <c r="AA15" s="1530"/>
      <c r="AB15" s="1530"/>
      <c r="AC15" s="1532"/>
      <c r="AD15" s="1523"/>
      <c r="AE15" s="1523"/>
      <c r="AF15" s="1523"/>
      <c r="AG15" s="1523"/>
      <c r="AH15" s="1523"/>
      <c r="AI15" s="1523"/>
      <c r="AJ15" s="1524"/>
    </row>
    <row r="16" spans="1:36" ht="18.75" x14ac:dyDescent="0.25">
      <c r="A16" s="1526"/>
      <c r="B16" s="950"/>
      <c r="C16" s="950"/>
      <c r="D16" s="950"/>
      <c r="E16" s="57" t="s">
        <v>188</v>
      </c>
      <c r="F16" s="543">
        <v>2.2999999999999998</v>
      </c>
      <c r="G16" s="543">
        <v>0.7</v>
      </c>
      <c r="H16" s="543">
        <v>9.5</v>
      </c>
      <c r="I16" s="543">
        <v>3.3</v>
      </c>
      <c r="J16" s="543">
        <v>0.7</v>
      </c>
      <c r="K16" s="543">
        <v>9.5</v>
      </c>
      <c r="L16" s="543"/>
      <c r="M16" s="57"/>
      <c r="N16" s="57"/>
      <c r="O16" s="57"/>
      <c r="P16" s="57"/>
      <c r="Q16" s="57"/>
      <c r="R16" s="68"/>
      <c r="S16" s="68"/>
      <c r="T16" s="68"/>
      <c r="U16" s="126"/>
      <c r="V16" s="125">
        <f t="shared" si="4"/>
        <v>4.166666666666667</v>
      </c>
      <c r="W16" s="121">
        <f t="shared" si="0"/>
        <v>4.5</v>
      </c>
      <c r="X16" s="121">
        <f t="shared" si="1"/>
        <v>0</v>
      </c>
      <c r="Y16" s="122">
        <f t="shared" si="2"/>
        <v>0</v>
      </c>
      <c r="Z16" s="1528"/>
      <c r="AA16" s="1530"/>
      <c r="AB16" s="1530"/>
      <c r="AC16" s="1532"/>
      <c r="AD16" s="1523">
        <f>Z16*0.38*0.9*SQRT(3)</f>
        <v>0</v>
      </c>
      <c r="AE16" s="1523">
        <f>AA16*0.38*0.9*SQRT(3)</f>
        <v>0</v>
      </c>
      <c r="AF16" s="1523">
        <f>AB16*0.38*0.9*SQRT(3)</f>
        <v>0</v>
      </c>
      <c r="AG16" s="1523">
        <f t="shared" ref="AG16" si="6">AC16*0.38*0.9*SQRT(3)</f>
        <v>0</v>
      </c>
      <c r="AH16" s="1523">
        <f t="shared" ref="AH16" si="7">MAX(Z16:AC17)</f>
        <v>0</v>
      </c>
      <c r="AI16" s="1523">
        <f t="shared" ref="AI16" si="8">AD16*0.38*0.9*SQRT(3)</f>
        <v>0</v>
      </c>
      <c r="AJ16" s="1524"/>
    </row>
    <row r="17" spans="1:36" ht="18.75" x14ac:dyDescent="0.25">
      <c r="A17" s="1526"/>
      <c r="B17" s="950"/>
      <c r="C17" s="950"/>
      <c r="D17" s="950"/>
      <c r="E17" s="53">
        <v>3</v>
      </c>
      <c r="F17" s="470">
        <v>4.9000000000000004</v>
      </c>
      <c r="G17" s="470">
        <v>8.6</v>
      </c>
      <c r="H17" s="470">
        <v>1.3</v>
      </c>
      <c r="I17" s="470">
        <v>4.9000000000000004</v>
      </c>
      <c r="J17" s="470">
        <v>8.6</v>
      </c>
      <c r="K17" s="470">
        <v>2.2999999999999998</v>
      </c>
      <c r="L17" s="470"/>
      <c r="M17" s="53"/>
      <c r="N17" s="53"/>
      <c r="O17" s="53"/>
      <c r="P17" s="53"/>
      <c r="Q17" s="53"/>
      <c r="R17" s="65"/>
      <c r="S17" s="65"/>
      <c r="T17" s="65"/>
      <c r="U17" s="119"/>
      <c r="V17" s="125">
        <f t="shared" si="4"/>
        <v>4.9333333333333336</v>
      </c>
      <c r="W17" s="121">
        <f t="shared" si="0"/>
        <v>5.2666666666666666</v>
      </c>
      <c r="X17" s="121">
        <f t="shared" si="1"/>
        <v>0</v>
      </c>
      <c r="Y17" s="122">
        <f t="shared" si="2"/>
        <v>0</v>
      </c>
      <c r="Z17" s="1528"/>
      <c r="AA17" s="1530"/>
      <c r="AB17" s="1530"/>
      <c r="AC17" s="1532"/>
      <c r="AD17" s="1523"/>
      <c r="AE17" s="1523"/>
      <c r="AF17" s="1523"/>
      <c r="AG17" s="1523"/>
      <c r="AH17" s="1523"/>
      <c r="AI17" s="1523"/>
      <c r="AJ17" s="1524"/>
    </row>
    <row r="18" spans="1:36" ht="18.75" x14ac:dyDescent="0.25">
      <c r="A18" s="1526"/>
      <c r="B18" s="950"/>
      <c r="C18" s="950"/>
      <c r="D18" s="950"/>
      <c r="E18" s="57">
        <v>4</v>
      </c>
      <c r="F18" s="543">
        <v>10.4</v>
      </c>
      <c r="G18" s="543">
        <v>2.2999999999999998</v>
      </c>
      <c r="H18" s="543">
        <v>2.7</v>
      </c>
      <c r="I18" s="543">
        <v>11.3</v>
      </c>
      <c r="J18" s="543">
        <v>3.3</v>
      </c>
      <c r="K18" s="543">
        <v>3.7</v>
      </c>
      <c r="L18" s="543"/>
      <c r="M18" s="57"/>
      <c r="N18" s="57"/>
      <c r="O18" s="57"/>
      <c r="P18" s="57"/>
      <c r="Q18" s="57"/>
      <c r="R18" s="68"/>
      <c r="S18" s="68"/>
      <c r="T18" s="68"/>
      <c r="U18" s="126"/>
      <c r="V18" s="125">
        <f t="shared" si="4"/>
        <v>5.1333333333333329</v>
      </c>
      <c r="W18" s="121">
        <f t="shared" si="0"/>
        <v>6.1000000000000005</v>
      </c>
      <c r="X18" s="121">
        <f t="shared" si="1"/>
        <v>0</v>
      </c>
      <c r="Y18" s="122">
        <f t="shared" si="2"/>
        <v>0</v>
      </c>
      <c r="Z18" s="1528"/>
      <c r="AA18" s="1530"/>
      <c r="AB18" s="1530"/>
      <c r="AC18" s="1532"/>
      <c r="AD18" s="1523">
        <f>Z18*0.38*0.9*SQRT(3)</f>
        <v>0</v>
      </c>
      <c r="AE18" s="1523">
        <f>AA18*0.38*0.9*SQRT(3)</f>
        <v>0</v>
      </c>
      <c r="AF18" s="1523">
        <f>AB18*0.38*0.9*SQRT(3)</f>
        <v>0</v>
      </c>
      <c r="AG18" s="1523">
        <f t="shared" ref="AG18" si="9">AC18*0.38*0.9*SQRT(3)</f>
        <v>0</v>
      </c>
      <c r="AH18" s="1523">
        <f t="shared" ref="AH18" si="10">MAX(Z18:AC19)</f>
        <v>0</v>
      </c>
      <c r="AI18" s="1523">
        <f t="shared" ref="AI18" si="11">AD18*0.38*0.9*SQRT(3)</f>
        <v>0</v>
      </c>
      <c r="AJ18" s="1524"/>
    </row>
    <row r="19" spans="1:36" ht="19.5" thickBot="1" x14ac:dyDescent="0.3">
      <c r="A19" s="1526"/>
      <c r="B19" s="950"/>
      <c r="C19" s="945"/>
      <c r="D19" s="945"/>
      <c r="E19" s="53">
        <v>5</v>
      </c>
      <c r="F19" s="470">
        <v>1</v>
      </c>
      <c r="G19" s="470">
        <v>1</v>
      </c>
      <c r="H19" s="470">
        <v>2.1</v>
      </c>
      <c r="I19" s="470">
        <v>1</v>
      </c>
      <c r="J19" s="470">
        <v>1</v>
      </c>
      <c r="K19" s="470">
        <v>2.1</v>
      </c>
      <c r="L19" s="470"/>
      <c r="M19" s="53"/>
      <c r="N19" s="53"/>
      <c r="O19" s="53"/>
      <c r="P19" s="53"/>
      <c r="Q19" s="53"/>
      <c r="R19" s="65"/>
      <c r="S19" s="65"/>
      <c r="T19" s="65"/>
      <c r="U19" s="119"/>
      <c r="V19" s="125">
        <f t="shared" si="4"/>
        <v>1.3666666666666665</v>
      </c>
      <c r="W19" s="121">
        <f t="shared" si="0"/>
        <v>1.3666666666666665</v>
      </c>
      <c r="X19" s="121">
        <f t="shared" si="1"/>
        <v>0</v>
      </c>
      <c r="Y19" s="122">
        <f t="shared" si="2"/>
        <v>0</v>
      </c>
      <c r="Z19" s="1528"/>
      <c r="AA19" s="1530"/>
      <c r="AB19" s="1530"/>
      <c r="AC19" s="1532"/>
      <c r="AD19" s="1523"/>
      <c r="AE19" s="1523"/>
      <c r="AF19" s="1523"/>
      <c r="AG19" s="1523"/>
      <c r="AH19" s="1523"/>
      <c r="AI19" s="1523"/>
      <c r="AJ19" s="1524"/>
    </row>
    <row r="20" spans="1:36" ht="18.75" x14ac:dyDescent="0.25">
      <c r="A20" s="940">
        <v>3</v>
      </c>
      <c r="B20" s="983" t="s">
        <v>28</v>
      </c>
      <c r="C20" s="983">
        <v>250</v>
      </c>
      <c r="D20" s="983">
        <f>250*0.9</f>
        <v>225</v>
      </c>
      <c r="E20" s="81">
        <v>1</v>
      </c>
      <c r="F20" s="494">
        <v>10.8</v>
      </c>
      <c r="G20" s="494">
        <v>10.4</v>
      </c>
      <c r="H20" s="494">
        <v>14.4</v>
      </c>
      <c r="I20" s="494">
        <v>11.8</v>
      </c>
      <c r="J20" s="494">
        <v>11.2</v>
      </c>
      <c r="K20" s="494">
        <v>14.4</v>
      </c>
      <c r="L20" s="494"/>
      <c r="M20" s="81"/>
      <c r="N20" s="81"/>
      <c r="O20" s="81"/>
      <c r="P20" s="81"/>
      <c r="Q20" s="81"/>
      <c r="R20" s="114"/>
      <c r="S20" s="114"/>
      <c r="T20" s="114"/>
      <c r="U20" s="115"/>
      <c r="V20" s="116">
        <f t="shared" si="4"/>
        <v>11.866666666666667</v>
      </c>
      <c r="W20" s="123">
        <f t="shared" si="0"/>
        <v>12.466666666666667</v>
      </c>
      <c r="X20" s="123">
        <f t="shared" si="1"/>
        <v>0</v>
      </c>
      <c r="Y20" s="124">
        <f t="shared" si="2"/>
        <v>0</v>
      </c>
      <c r="Z20" s="1527">
        <f>SUM(V20:V23)</f>
        <v>23.633333333333333</v>
      </c>
      <c r="AA20" s="1529">
        <f>SUM(W20:W23)</f>
        <v>26.133333333333333</v>
      </c>
      <c r="AB20" s="1529">
        <f>SUM(X20:X23)</f>
        <v>0</v>
      </c>
      <c r="AC20" s="1531">
        <f>SUM(Y20:Y23)</f>
        <v>0</v>
      </c>
      <c r="AD20" s="1523">
        <f>Z20*0.38*0.9*SQRT(3)</f>
        <v>13.999473857256206</v>
      </c>
      <c r="AE20" s="1523">
        <f>AA20*0.38*0.9*SQRT(3)</f>
        <v>15.4803772977276</v>
      </c>
      <c r="AF20" s="1523">
        <f t="shared" ref="AF20:AG20" si="12">AB20*0.38*0.9*SQRT(3)</f>
        <v>0</v>
      </c>
      <c r="AG20" s="1523">
        <f t="shared" si="12"/>
        <v>0</v>
      </c>
      <c r="AH20" s="1533">
        <f>MAX(Z20:AC23)</f>
        <v>26.133333333333333</v>
      </c>
      <c r="AI20" s="1523">
        <f>AH20*0.38*0.9*SQRT(3)</f>
        <v>15.4803772977276</v>
      </c>
      <c r="AJ20" s="1524">
        <f>D20-AI20</f>
        <v>209.51962270227239</v>
      </c>
    </row>
    <row r="21" spans="1:36" ht="18.75" x14ac:dyDescent="0.25">
      <c r="A21" s="948"/>
      <c r="B21" s="984"/>
      <c r="C21" s="984"/>
      <c r="D21" s="984"/>
      <c r="E21" s="53">
        <v>2</v>
      </c>
      <c r="F21" s="470">
        <v>6.2</v>
      </c>
      <c r="G21" s="470">
        <v>13.9</v>
      </c>
      <c r="H21" s="470">
        <v>2.7</v>
      </c>
      <c r="I21" s="470">
        <v>7.1</v>
      </c>
      <c r="J21" s="470">
        <v>14.8</v>
      </c>
      <c r="K21" s="470">
        <v>3.6</v>
      </c>
      <c r="L21" s="470"/>
      <c r="M21" s="53"/>
      <c r="N21" s="53"/>
      <c r="O21" s="53"/>
      <c r="P21" s="53"/>
      <c r="Q21" s="53"/>
      <c r="R21" s="65"/>
      <c r="S21" s="65"/>
      <c r="T21" s="65"/>
      <c r="U21" s="119"/>
      <c r="V21" s="125">
        <f t="shared" si="4"/>
        <v>7.6000000000000005</v>
      </c>
      <c r="W21" s="121">
        <f t="shared" si="0"/>
        <v>8.5</v>
      </c>
      <c r="X21" s="121">
        <f t="shared" si="1"/>
        <v>0</v>
      </c>
      <c r="Y21" s="122">
        <f t="shared" si="2"/>
        <v>0</v>
      </c>
      <c r="Z21" s="1528"/>
      <c r="AA21" s="1530"/>
      <c r="AB21" s="1530"/>
      <c r="AC21" s="1532"/>
      <c r="AD21" s="1523"/>
      <c r="AE21" s="1523"/>
      <c r="AF21" s="1523"/>
      <c r="AG21" s="1523"/>
      <c r="AH21" s="1523"/>
      <c r="AI21" s="1523"/>
      <c r="AJ21" s="1524"/>
    </row>
    <row r="22" spans="1:36" ht="18.75" x14ac:dyDescent="0.25">
      <c r="A22" s="948"/>
      <c r="B22" s="984"/>
      <c r="C22" s="984"/>
      <c r="D22" s="984"/>
      <c r="E22" s="57">
        <v>3</v>
      </c>
      <c r="F22" s="543">
        <v>0.8</v>
      </c>
      <c r="G22" s="543">
        <v>1.5</v>
      </c>
      <c r="H22" s="543">
        <v>5.8</v>
      </c>
      <c r="I22" s="543">
        <v>0.8</v>
      </c>
      <c r="J22" s="543">
        <v>1.5</v>
      </c>
      <c r="K22" s="543">
        <v>5.8</v>
      </c>
      <c r="L22" s="543"/>
      <c r="M22" s="57"/>
      <c r="N22" s="57"/>
      <c r="O22" s="57"/>
      <c r="P22" s="57"/>
      <c r="Q22" s="57"/>
      <c r="R22" s="68"/>
      <c r="S22" s="68"/>
      <c r="T22" s="68"/>
      <c r="U22" s="126"/>
      <c r="V22" s="125">
        <f t="shared" si="4"/>
        <v>2.6999999999999997</v>
      </c>
      <c r="W22" s="121">
        <f t="shared" si="0"/>
        <v>2.6999999999999997</v>
      </c>
      <c r="X22" s="121">
        <f t="shared" si="1"/>
        <v>0</v>
      </c>
      <c r="Y22" s="122">
        <f t="shared" si="2"/>
        <v>0</v>
      </c>
      <c r="Z22" s="1528"/>
      <c r="AA22" s="1530"/>
      <c r="AB22" s="1530"/>
      <c r="AC22" s="1532"/>
      <c r="AD22" s="1523">
        <f>Z22*0.38*0.9*SQRT(3)</f>
        <v>0</v>
      </c>
      <c r="AE22" s="1523">
        <f>AA22*0.38*0.9*SQRT(3)</f>
        <v>0</v>
      </c>
      <c r="AF22" s="1523">
        <f t="shared" ref="AF22:AG22" si="13">AB22*0.38*0.9*SQRT(3)</f>
        <v>0</v>
      </c>
      <c r="AG22" s="1523">
        <f t="shared" si="13"/>
        <v>0</v>
      </c>
      <c r="AH22" s="1523">
        <f t="shared" ref="AH22" si="14">MAX(Z22:AC23)</f>
        <v>0</v>
      </c>
      <c r="AI22" s="1523">
        <f t="shared" ref="AI22" si="15">AD22*0.38*0.9*SQRT(3)</f>
        <v>0</v>
      </c>
      <c r="AJ22" s="1524"/>
    </row>
    <row r="23" spans="1:36" ht="19.5" thickBot="1" x14ac:dyDescent="0.3">
      <c r="A23" s="1020"/>
      <c r="B23" s="980"/>
      <c r="C23" s="980"/>
      <c r="D23" s="980"/>
      <c r="E23" s="53">
        <v>4</v>
      </c>
      <c r="F23" s="470">
        <v>2.2999999999999998</v>
      </c>
      <c r="G23" s="470">
        <v>1.8</v>
      </c>
      <c r="H23" s="470">
        <v>0.3</v>
      </c>
      <c r="I23" s="470">
        <v>3.2</v>
      </c>
      <c r="J23" s="470">
        <v>2.9</v>
      </c>
      <c r="K23" s="470">
        <v>1.3</v>
      </c>
      <c r="L23" s="470"/>
      <c r="M23" s="53"/>
      <c r="N23" s="53"/>
      <c r="O23" s="53"/>
      <c r="P23" s="53"/>
      <c r="Q23" s="53"/>
      <c r="R23" s="65"/>
      <c r="S23" s="65"/>
      <c r="T23" s="65"/>
      <c r="U23" s="119"/>
      <c r="V23" s="125">
        <f t="shared" si="4"/>
        <v>1.4666666666666666</v>
      </c>
      <c r="W23" s="121">
        <f t="shared" si="0"/>
        <v>2.4666666666666663</v>
      </c>
      <c r="X23" s="121">
        <f t="shared" si="1"/>
        <v>0</v>
      </c>
      <c r="Y23" s="122">
        <f t="shared" si="2"/>
        <v>0</v>
      </c>
      <c r="Z23" s="1535"/>
      <c r="AA23" s="1536"/>
      <c r="AB23" s="1536"/>
      <c r="AC23" s="1537"/>
      <c r="AD23" s="1523"/>
      <c r="AE23" s="1523"/>
      <c r="AF23" s="1523"/>
      <c r="AG23" s="1523"/>
      <c r="AH23" s="1523"/>
      <c r="AI23" s="1523"/>
      <c r="AJ23" s="1524"/>
    </row>
    <row r="24" spans="1:36" ht="15" customHeight="1" x14ac:dyDescent="0.25">
      <c r="A24" s="940">
        <v>4</v>
      </c>
      <c r="B24" s="983" t="s">
        <v>144</v>
      </c>
      <c r="C24" s="983">
        <v>160</v>
      </c>
      <c r="D24" s="983">
        <f>160*0.9</f>
        <v>144</v>
      </c>
      <c r="E24" s="1538" t="s">
        <v>189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114"/>
      <c r="S24" s="114"/>
      <c r="T24" s="114"/>
      <c r="U24" s="115"/>
      <c r="V24" s="116">
        <f t="shared" si="4"/>
        <v>0</v>
      </c>
      <c r="W24" s="123">
        <f t="shared" si="0"/>
        <v>0</v>
      </c>
      <c r="X24" s="123">
        <f t="shared" si="1"/>
        <v>0</v>
      </c>
      <c r="Y24" s="124">
        <f t="shared" si="2"/>
        <v>0</v>
      </c>
      <c r="Z24" s="1527">
        <f>SUM(V24:V27)</f>
        <v>0</v>
      </c>
      <c r="AA24" s="1529">
        <f>SUM(W24:W27)</f>
        <v>0</v>
      </c>
      <c r="AB24" s="1529">
        <f>SUM(X24:X27)</f>
        <v>0</v>
      </c>
      <c r="AC24" s="1531">
        <f>SUM(Y24:Y27)</f>
        <v>0</v>
      </c>
      <c r="AD24" s="1523">
        <f>Z24*0.38*0.9*SQRT(3)</f>
        <v>0</v>
      </c>
      <c r="AE24" s="1523">
        <f>AA24*0.38*0.9*SQRT(3)</f>
        <v>0</v>
      </c>
      <c r="AF24" s="1523">
        <f t="shared" ref="AF24:AG24" si="16">AB24*0.38*0.9*SQRT(3)</f>
        <v>0</v>
      </c>
      <c r="AG24" s="1523">
        <f t="shared" si="16"/>
        <v>0</v>
      </c>
      <c r="AH24" s="1533">
        <f>MAX(Z24:AC27)</f>
        <v>0</v>
      </c>
      <c r="AI24" s="1523">
        <f>AH24*0.38*0.9*SQRT(3)</f>
        <v>0</v>
      </c>
      <c r="AJ24" s="1524">
        <f>D24-AI24</f>
        <v>144</v>
      </c>
    </row>
    <row r="25" spans="1:36" ht="15" customHeight="1" x14ac:dyDescent="0.25">
      <c r="A25" s="948"/>
      <c r="B25" s="984" t="s">
        <v>190</v>
      </c>
      <c r="C25" s="984"/>
      <c r="D25" s="984"/>
      <c r="E25" s="1539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65"/>
      <c r="S25" s="65"/>
      <c r="T25" s="65"/>
      <c r="U25" s="119"/>
      <c r="V25" s="125">
        <f t="shared" si="4"/>
        <v>0</v>
      </c>
      <c r="W25" s="121">
        <f t="shared" si="0"/>
        <v>0</v>
      </c>
      <c r="X25" s="121">
        <f t="shared" si="1"/>
        <v>0</v>
      </c>
      <c r="Y25" s="122">
        <f t="shared" si="2"/>
        <v>0</v>
      </c>
      <c r="Z25" s="1528"/>
      <c r="AA25" s="1530"/>
      <c r="AB25" s="1530"/>
      <c r="AC25" s="1532"/>
      <c r="AD25" s="1523"/>
      <c r="AE25" s="1523"/>
      <c r="AF25" s="1523"/>
      <c r="AG25" s="1523"/>
      <c r="AH25" s="1523"/>
      <c r="AI25" s="1523"/>
      <c r="AJ25" s="1524"/>
    </row>
    <row r="26" spans="1:36" ht="18.75" x14ac:dyDescent="0.25">
      <c r="A26" s="948"/>
      <c r="B26" s="984"/>
      <c r="C26" s="984"/>
      <c r="D26" s="984"/>
      <c r="E26" s="1539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68"/>
      <c r="S26" s="68"/>
      <c r="T26" s="68"/>
      <c r="U26" s="126"/>
      <c r="V26" s="125">
        <f t="shared" si="4"/>
        <v>0</v>
      </c>
      <c r="W26" s="121">
        <f t="shared" si="0"/>
        <v>0</v>
      </c>
      <c r="X26" s="121">
        <f t="shared" si="1"/>
        <v>0</v>
      </c>
      <c r="Y26" s="122">
        <f t="shared" si="2"/>
        <v>0</v>
      </c>
      <c r="Z26" s="1528"/>
      <c r="AA26" s="1530"/>
      <c r="AB26" s="1530"/>
      <c r="AC26" s="1532"/>
      <c r="AD26" s="1523">
        <f>Z26*0.38*0.9*SQRT(3)</f>
        <v>0</v>
      </c>
      <c r="AE26" s="1523">
        <f>AA26*0.38*0.9*SQRT(3)</f>
        <v>0</v>
      </c>
      <c r="AF26" s="1523">
        <f t="shared" ref="AF26:AG26" si="17">AB26*0.38*0.9*SQRT(3)</f>
        <v>0</v>
      </c>
      <c r="AG26" s="1523">
        <f t="shared" si="17"/>
        <v>0</v>
      </c>
      <c r="AH26" s="1523">
        <f t="shared" ref="AH26" si="18">MAX(Z26:AC27)</f>
        <v>0</v>
      </c>
      <c r="AI26" s="1523">
        <f t="shared" ref="AI26" si="19">AD26*0.38*0.9*SQRT(3)</f>
        <v>0</v>
      </c>
      <c r="AJ26" s="1524"/>
    </row>
    <row r="27" spans="1:36" ht="19.5" thickBot="1" x14ac:dyDescent="0.3">
      <c r="A27" s="1020"/>
      <c r="B27" s="980"/>
      <c r="C27" s="980"/>
      <c r="D27" s="980"/>
      <c r="E27" s="1541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65"/>
      <c r="S27" s="65"/>
      <c r="T27" s="65"/>
      <c r="U27" s="119"/>
      <c r="V27" s="125">
        <f t="shared" si="4"/>
        <v>0</v>
      </c>
      <c r="W27" s="121">
        <f t="shared" si="0"/>
        <v>0</v>
      </c>
      <c r="X27" s="121">
        <f t="shared" si="1"/>
        <v>0</v>
      </c>
      <c r="Y27" s="122">
        <f t="shared" si="2"/>
        <v>0</v>
      </c>
      <c r="Z27" s="1535"/>
      <c r="AA27" s="1536"/>
      <c r="AB27" s="1536"/>
      <c r="AC27" s="1537"/>
      <c r="AD27" s="1523"/>
      <c r="AE27" s="1523"/>
      <c r="AF27" s="1523"/>
      <c r="AG27" s="1523"/>
      <c r="AH27" s="1523"/>
      <c r="AI27" s="1523"/>
      <c r="AJ27" s="1524"/>
    </row>
    <row r="28" spans="1:36" ht="18.75" x14ac:dyDescent="0.25">
      <c r="A28" s="940">
        <v>5</v>
      </c>
      <c r="B28" s="983" t="s">
        <v>73</v>
      </c>
      <c r="C28" s="983">
        <v>160</v>
      </c>
      <c r="D28" s="983">
        <f>160*0.9</f>
        <v>144</v>
      </c>
      <c r="E28" s="1538" t="s">
        <v>191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114"/>
      <c r="S28" s="114"/>
      <c r="T28" s="114"/>
      <c r="U28" s="115"/>
      <c r="V28" s="116">
        <f t="shared" si="4"/>
        <v>0</v>
      </c>
      <c r="W28" s="123">
        <f t="shared" si="0"/>
        <v>0</v>
      </c>
      <c r="X28" s="123">
        <f t="shared" si="1"/>
        <v>0</v>
      </c>
      <c r="Y28" s="124">
        <f t="shared" si="2"/>
        <v>0</v>
      </c>
      <c r="Z28" s="1527">
        <f>SUM(V28:V31)</f>
        <v>0</v>
      </c>
      <c r="AA28" s="1529">
        <f>SUM(W28:W31)</f>
        <v>0</v>
      </c>
      <c r="AB28" s="1529">
        <f>SUM(X28:X31)</f>
        <v>0</v>
      </c>
      <c r="AC28" s="1531">
        <f>SUM(Y28:Y31)</f>
        <v>0</v>
      </c>
      <c r="AD28" s="1523">
        <f>Z28*0.38*0.9*SQRT(3)</f>
        <v>0</v>
      </c>
      <c r="AE28" s="1523">
        <f>AA28*0.38*0.9*SQRT(3)</f>
        <v>0</v>
      </c>
      <c r="AF28" s="1523">
        <f t="shared" ref="AF28:AG28" si="20">AB28*0.38*0.9*SQRT(3)</f>
        <v>0</v>
      </c>
      <c r="AG28" s="1523">
        <f t="shared" si="20"/>
        <v>0</v>
      </c>
      <c r="AH28" s="1533">
        <f>MAX(Z28:AC31)</f>
        <v>0</v>
      </c>
      <c r="AI28" s="1523">
        <f>AH28*0.38*0.9*SQRT(3)</f>
        <v>0</v>
      </c>
      <c r="AJ28" s="1524">
        <f>D28-AI28</f>
        <v>144</v>
      </c>
    </row>
    <row r="29" spans="1:36" ht="18.75" x14ac:dyDescent="0.25">
      <c r="A29" s="948"/>
      <c r="B29" s="984"/>
      <c r="C29" s="984"/>
      <c r="D29" s="984"/>
      <c r="E29" s="1539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65"/>
      <c r="S29" s="65"/>
      <c r="T29" s="65"/>
      <c r="U29" s="119"/>
      <c r="V29" s="125">
        <f t="shared" si="4"/>
        <v>0</v>
      </c>
      <c r="W29" s="121">
        <f t="shared" si="0"/>
        <v>0</v>
      </c>
      <c r="X29" s="121">
        <f t="shared" si="1"/>
        <v>0</v>
      </c>
      <c r="Y29" s="122">
        <f t="shared" si="2"/>
        <v>0</v>
      </c>
      <c r="Z29" s="1528"/>
      <c r="AA29" s="1530"/>
      <c r="AB29" s="1530"/>
      <c r="AC29" s="1532"/>
      <c r="AD29" s="1523"/>
      <c r="AE29" s="1523"/>
      <c r="AF29" s="1523"/>
      <c r="AG29" s="1523"/>
      <c r="AH29" s="1523"/>
      <c r="AI29" s="1523"/>
      <c r="AJ29" s="1524"/>
    </row>
    <row r="30" spans="1:36" ht="18.75" x14ac:dyDescent="0.25">
      <c r="A30" s="948"/>
      <c r="B30" s="984"/>
      <c r="C30" s="984"/>
      <c r="D30" s="984"/>
      <c r="E30" s="1539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68"/>
      <c r="S30" s="68"/>
      <c r="T30" s="68"/>
      <c r="U30" s="126"/>
      <c r="V30" s="125">
        <f t="shared" si="4"/>
        <v>0</v>
      </c>
      <c r="W30" s="121">
        <f t="shared" si="0"/>
        <v>0</v>
      </c>
      <c r="X30" s="121">
        <f t="shared" si="1"/>
        <v>0</v>
      </c>
      <c r="Y30" s="122">
        <f t="shared" si="2"/>
        <v>0</v>
      </c>
      <c r="Z30" s="1528"/>
      <c r="AA30" s="1530"/>
      <c r="AB30" s="1530"/>
      <c r="AC30" s="1532"/>
      <c r="AD30" s="1523">
        <f>Z30*0.38*0.9*SQRT(3)</f>
        <v>0</v>
      </c>
      <c r="AE30" s="1523">
        <f>AA30*0.38*0.9*SQRT(3)</f>
        <v>0</v>
      </c>
      <c r="AF30" s="1523">
        <f t="shared" ref="AF30:AG30" si="21">AB30*0.38*0.9*SQRT(3)</f>
        <v>0</v>
      </c>
      <c r="AG30" s="1523">
        <f t="shared" si="21"/>
        <v>0</v>
      </c>
      <c r="AH30" s="1523">
        <f t="shared" ref="AH30" si="22">MAX(Z30:AC31)</f>
        <v>0</v>
      </c>
      <c r="AI30" s="1523">
        <f t="shared" ref="AI30" si="23">AD30*0.38*0.9*SQRT(3)</f>
        <v>0</v>
      </c>
      <c r="AJ30" s="1524"/>
    </row>
    <row r="31" spans="1:36" ht="18.75" x14ac:dyDescent="0.25">
      <c r="A31" s="1020"/>
      <c r="B31" s="980"/>
      <c r="C31" s="980"/>
      <c r="D31" s="980"/>
      <c r="E31" s="1540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65"/>
      <c r="S31" s="65"/>
      <c r="T31" s="65"/>
      <c r="U31" s="119"/>
      <c r="V31" s="125">
        <f t="shared" si="4"/>
        <v>0</v>
      </c>
      <c r="W31" s="121">
        <f t="shared" si="0"/>
        <v>0</v>
      </c>
      <c r="X31" s="121">
        <f t="shared" si="1"/>
        <v>0</v>
      </c>
      <c r="Y31" s="122">
        <f t="shared" si="2"/>
        <v>0</v>
      </c>
      <c r="Z31" s="1535"/>
      <c r="AA31" s="1536"/>
      <c r="AB31" s="1536"/>
      <c r="AC31" s="1537"/>
      <c r="AD31" s="1523"/>
      <c r="AE31" s="1523"/>
      <c r="AF31" s="1523"/>
      <c r="AG31" s="1523"/>
      <c r="AH31" s="1523"/>
      <c r="AI31" s="1523"/>
      <c r="AJ31" s="1524"/>
    </row>
  </sheetData>
  <sheetProtection formatCells="0" formatColumns="0" formatRows="0" insertRows="0"/>
  <mergeCells count="106">
    <mergeCell ref="AI28:AI31"/>
    <mergeCell ref="AJ28:AJ31"/>
    <mergeCell ref="AA28:AA31"/>
    <mergeCell ref="AB28:AB31"/>
    <mergeCell ref="AC28:AC31"/>
    <mergeCell ref="AD28:AD31"/>
    <mergeCell ref="AE28:AE31"/>
    <mergeCell ref="AF28:AF31"/>
    <mergeCell ref="AG24:AG27"/>
    <mergeCell ref="AH24:AH27"/>
    <mergeCell ref="AI24:AI27"/>
    <mergeCell ref="AJ24:AJ27"/>
    <mergeCell ref="AD24:AD27"/>
    <mergeCell ref="AE24:AE27"/>
    <mergeCell ref="AF24:AF27"/>
    <mergeCell ref="AG28:AG31"/>
    <mergeCell ref="AH28:AH31"/>
    <mergeCell ref="A28:A31"/>
    <mergeCell ref="B28:B31"/>
    <mergeCell ref="C28:C31"/>
    <mergeCell ref="D28:D31"/>
    <mergeCell ref="E28:E31"/>
    <mergeCell ref="Z28:Z31"/>
    <mergeCell ref="AA24:AA27"/>
    <mergeCell ref="AB24:AB27"/>
    <mergeCell ref="AC24:AC27"/>
    <mergeCell ref="A24:A27"/>
    <mergeCell ref="B24:B27"/>
    <mergeCell ref="C24:C27"/>
    <mergeCell ref="D24:D27"/>
    <mergeCell ref="E24:E27"/>
    <mergeCell ref="Z24:Z27"/>
    <mergeCell ref="AE20:AE23"/>
    <mergeCell ref="AF20:AF23"/>
    <mergeCell ref="AG20:AG23"/>
    <mergeCell ref="AH20:AH23"/>
    <mergeCell ref="AI20:AI23"/>
    <mergeCell ref="AJ20:AJ23"/>
    <mergeCell ref="AJ14:AJ19"/>
    <mergeCell ref="A20:A23"/>
    <mergeCell ref="B20:B23"/>
    <mergeCell ref="C20:C23"/>
    <mergeCell ref="D20:D23"/>
    <mergeCell ref="Z20:Z23"/>
    <mergeCell ref="AA20:AA23"/>
    <mergeCell ref="AB20:AB23"/>
    <mergeCell ref="AC20:AC23"/>
    <mergeCell ref="AD20:AD23"/>
    <mergeCell ref="AD14:AD19"/>
    <mergeCell ref="AE14:AE19"/>
    <mergeCell ref="AF14:AF19"/>
    <mergeCell ref="AG14:AG19"/>
    <mergeCell ref="AH14:AH19"/>
    <mergeCell ref="AI14:AI19"/>
    <mergeCell ref="AI12:AI13"/>
    <mergeCell ref="AJ12:AJ13"/>
    <mergeCell ref="A14:A19"/>
    <mergeCell ref="B14:B19"/>
    <mergeCell ref="C14:C19"/>
    <mergeCell ref="D14:D19"/>
    <mergeCell ref="Z14:Z19"/>
    <mergeCell ref="AA14:AA19"/>
    <mergeCell ref="AB14:AB19"/>
    <mergeCell ref="AC14:AC19"/>
    <mergeCell ref="AC12:AC13"/>
    <mergeCell ref="AD12:AD13"/>
    <mergeCell ref="AE12:AE13"/>
    <mergeCell ref="AF12:AF13"/>
    <mergeCell ref="AG12:AG13"/>
    <mergeCell ref="AH12:AH13"/>
    <mergeCell ref="A12:A13"/>
    <mergeCell ref="B12:B13"/>
    <mergeCell ref="C12:C13"/>
    <mergeCell ref="D12:D13"/>
    <mergeCell ref="Z12:Z13"/>
    <mergeCell ref="AA12:AA13"/>
    <mergeCell ref="AB12:AB13"/>
    <mergeCell ref="AJ8:AJ11"/>
    <mergeCell ref="F9:K9"/>
    <mergeCell ref="L9:Q9"/>
    <mergeCell ref="F10:H10"/>
    <mergeCell ref="I10:K10"/>
    <mergeCell ref="L10:N10"/>
    <mergeCell ref="AB10:AC10"/>
    <mergeCell ref="AD10:AE10"/>
    <mergeCell ref="AF10:AG10"/>
    <mergeCell ref="B2:Q3"/>
    <mergeCell ref="W6:AI7"/>
    <mergeCell ref="A8:A11"/>
    <mergeCell ref="B8:B11"/>
    <mergeCell ref="C8:C11"/>
    <mergeCell ref="D8:D11"/>
    <mergeCell ref="E8:E11"/>
    <mergeCell ref="F8:Q8"/>
    <mergeCell ref="R8:U9"/>
    <mergeCell ref="V8:Y9"/>
    <mergeCell ref="Z8:AC9"/>
    <mergeCell ref="AD8:AG9"/>
    <mergeCell ref="AH8:AH11"/>
    <mergeCell ref="AI8:AI11"/>
    <mergeCell ref="O10:Q10"/>
    <mergeCell ref="R10:S10"/>
    <mergeCell ref="T10:U10"/>
    <mergeCell ref="V10:W10"/>
    <mergeCell ref="X10:Y10"/>
    <mergeCell ref="Z10:AA1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52"/>
  <sheetViews>
    <sheetView view="pageBreakPreview" zoomScale="80" zoomScaleNormal="70" zoomScaleSheetLayoutView="80" workbookViewId="0">
      <pane xSplit="17" ySplit="11" topLeftCell="AA144" activePane="bottomRight" state="frozen"/>
      <selection pane="topRight" activeCell="R1" sqref="R1"/>
      <selection pane="bottomLeft" activeCell="A12" sqref="A12"/>
      <selection pane="bottomRight" activeCell="I173" sqref="I173"/>
    </sheetView>
  </sheetViews>
  <sheetFormatPr defaultColWidth="9.140625" defaultRowHeight="15" x14ac:dyDescent="0.25"/>
  <cols>
    <col min="1" max="1" width="8" style="259" customWidth="1"/>
    <col min="2" max="2" width="20.42578125" style="259" customWidth="1"/>
    <col min="3" max="4" width="22.5703125" style="259" customWidth="1"/>
    <col min="5" max="5" width="25.140625" style="259" customWidth="1"/>
    <col min="6" max="17" width="9.140625" style="259"/>
    <col min="18" max="34" width="10.7109375" style="259" customWidth="1"/>
    <col min="35" max="36" width="11.28515625" style="259" customWidth="1"/>
    <col min="37" max="16384" width="9.140625" style="259"/>
  </cols>
  <sheetData>
    <row r="1" spans="1:36" x14ac:dyDescent="0.2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8"/>
      <c r="V1" s="258"/>
    </row>
    <row r="2" spans="1:36" x14ac:dyDescent="0.25">
      <c r="A2" s="257"/>
      <c r="B2" s="1172" t="s">
        <v>647</v>
      </c>
      <c r="C2" s="1173"/>
      <c r="D2" s="1173"/>
      <c r="E2" s="1173"/>
      <c r="F2" s="1173"/>
      <c r="G2" s="1173"/>
      <c r="H2" s="1173"/>
      <c r="I2" s="1173"/>
      <c r="J2" s="1173"/>
      <c r="K2" s="1173"/>
      <c r="L2" s="1173"/>
      <c r="M2" s="1173"/>
      <c r="N2" s="1173"/>
      <c r="O2" s="1173"/>
      <c r="P2" s="1173"/>
      <c r="Q2" s="1174"/>
      <c r="R2" s="257"/>
      <c r="S2" s="257"/>
      <c r="T2" s="257"/>
      <c r="U2" s="258"/>
      <c r="V2" s="258"/>
    </row>
    <row r="3" spans="1:36" x14ac:dyDescent="0.25">
      <c r="A3" s="257"/>
      <c r="B3" s="1175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  <c r="P3" s="1176"/>
      <c r="Q3" s="1177"/>
      <c r="R3" s="257"/>
      <c r="S3" s="257"/>
      <c r="T3" s="257"/>
      <c r="U3" s="258"/>
      <c r="V3" s="258"/>
    </row>
    <row r="4" spans="1:36" ht="20.25" x14ac:dyDescent="0.25">
      <c r="A4" s="257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57"/>
      <c r="S4" s="257"/>
      <c r="T4" s="257"/>
      <c r="U4" s="258"/>
      <c r="V4" s="258"/>
    </row>
    <row r="5" spans="1:36" ht="20.25" customHeight="1" x14ac:dyDescent="0.25">
      <c r="A5" s="257"/>
      <c r="B5" s="260"/>
      <c r="C5" s="260"/>
      <c r="D5" s="260"/>
      <c r="E5" s="260"/>
      <c r="F5" s="1178"/>
      <c r="G5" s="1178"/>
      <c r="H5" s="1178"/>
      <c r="I5" s="1178"/>
      <c r="J5" s="1178"/>
      <c r="K5" s="1178"/>
      <c r="L5" s="1178"/>
      <c r="M5" s="1178"/>
      <c r="N5" s="1178"/>
      <c r="O5" s="1178"/>
      <c r="P5" s="1178"/>
      <c r="Q5" s="1178"/>
      <c r="R5" s="1178"/>
      <c r="S5" s="1178"/>
      <c r="T5" s="1178"/>
      <c r="U5" s="1178"/>
      <c r="V5" s="1179" t="s">
        <v>1</v>
      </c>
      <c r="W5" s="1179"/>
      <c r="X5" s="1179"/>
      <c r="Y5" s="1179"/>
      <c r="Z5" s="1179"/>
      <c r="AA5" s="1179"/>
      <c r="AB5" s="1179"/>
      <c r="AC5" s="1179"/>
      <c r="AD5" s="1179"/>
      <c r="AE5" s="1179"/>
      <c r="AF5" s="1179"/>
      <c r="AG5" s="1179"/>
      <c r="AH5" s="1179"/>
    </row>
    <row r="6" spans="1:36" ht="30" customHeight="1" x14ac:dyDescent="0.25">
      <c r="A6" s="257"/>
      <c r="B6" s="260"/>
      <c r="C6" s="260"/>
      <c r="D6" s="260"/>
      <c r="E6" s="260"/>
      <c r="F6" s="1178"/>
      <c r="G6" s="1178"/>
      <c r="H6" s="1178"/>
      <c r="I6" s="1178"/>
      <c r="J6" s="1178"/>
      <c r="K6" s="1178"/>
      <c r="L6" s="1178"/>
      <c r="M6" s="1178"/>
      <c r="N6" s="1178"/>
      <c r="O6" s="1178"/>
      <c r="P6" s="1178"/>
      <c r="Q6" s="1178"/>
      <c r="R6" s="1178"/>
      <c r="S6" s="1178"/>
      <c r="T6" s="1178"/>
      <c r="U6" s="1178"/>
      <c r="V6" s="1179"/>
      <c r="W6" s="1179"/>
      <c r="X6" s="1179"/>
      <c r="Y6" s="1179"/>
      <c r="Z6" s="1179"/>
      <c r="AA6" s="1179"/>
      <c r="AB6" s="1179"/>
      <c r="AC6" s="1179"/>
      <c r="AD6" s="1179"/>
      <c r="AE6" s="1179"/>
      <c r="AF6" s="1179"/>
      <c r="AG6" s="1179"/>
      <c r="AH6" s="1179"/>
    </row>
    <row r="7" spans="1:36" ht="15.75" thickBot="1" x14ac:dyDescent="0.3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8"/>
      <c r="V7" s="258"/>
    </row>
    <row r="8" spans="1:36" ht="31.5" customHeight="1" x14ac:dyDescent="0.25">
      <c r="A8" s="1217" t="s">
        <v>2</v>
      </c>
      <c r="B8" s="1205" t="s">
        <v>3</v>
      </c>
      <c r="C8" s="1205" t="s">
        <v>4</v>
      </c>
      <c r="D8" s="1206" t="s">
        <v>5</v>
      </c>
      <c r="E8" s="1205" t="s">
        <v>6</v>
      </c>
      <c r="F8" s="1205" t="s">
        <v>7</v>
      </c>
      <c r="G8" s="1205"/>
      <c r="H8" s="1205"/>
      <c r="I8" s="1205"/>
      <c r="J8" s="1205"/>
      <c r="K8" s="1205"/>
      <c r="L8" s="1205"/>
      <c r="M8" s="1205"/>
      <c r="N8" s="1205"/>
      <c r="O8" s="1205"/>
      <c r="P8" s="1205"/>
      <c r="Q8" s="1205"/>
      <c r="R8" s="1153" t="s">
        <v>8</v>
      </c>
      <c r="S8" s="1153"/>
      <c r="T8" s="1153"/>
      <c r="U8" s="1153"/>
      <c r="V8" s="1159" t="s">
        <v>9</v>
      </c>
      <c r="W8" s="1159"/>
      <c r="X8" s="1159"/>
      <c r="Y8" s="1159"/>
      <c r="Z8" s="1159" t="s">
        <v>10</v>
      </c>
      <c r="AA8" s="1159"/>
      <c r="AB8" s="1159"/>
      <c r="AC8" s="1159"/>
      <c r="AD8" s="1159" t="s">
        <v>11</v>
      </c>
      <c r="AE8" s="1159"/>
      <c r="AF8" s="1159"/>
      <c r="AG8" s="1159"/>
      <c r="AH8" s="1159" t="s">
        <v>12</v>
      </c>
      <c r="AI8" s="1160" t="s">
        <v>13</v>
      </c>
      <c r="AJ8" s="1160" t="s">
        <v>14</v>
      </c>
    </row>
    <row r="9" spans="1:36" ht="33" customHeight="1" x14ac:dyDescent="0.25">
      <c r="A9" s="1224"/>
      <c r="B9" s="1189"/>
      <c r="C9" s="1189"/>
      <c r="D9" s="1207"/>
      <c r="E9" s="1189"/>
      <c r="F9" s="1189" t="s">
        <v>15</v>
      </c>
      <c r="G9" s="1189"/>
      <c r="H9" s="1189"/>
      <c r="I9" s="1189"/>
      <c r="J9" s="1189"/>
      <c r="K9" s="1189"/>
      <c r="L9" s="1189" t="s">
        <v>16</v>
      </c>
      <c r="M9" s="1189"/>
      <c r="N9" s="1189"/>
      <c r="O9" s="1189"/>
      <c r="P9" s="1189"/>
      <c r="Q9" s="1189"/>
      <c r="R9" s="1542"/>
      <c r="S9" s="1542"/>
      <c r="T9" s="1542"/>
      <c r="U9" s="1542"/>
      <c r="V9" s="1348"/>
      <c r="W9" s="1348"/>
      <c r="X9" s="1348"/>
      <c r="Y9" s="1348"/>
      <c r="Z9" s="1348"/>
      <c r="AA9" s="1348"/>
      <c r="AB9" s="1348"/>
      <c r="AC9" s="1348"/>
      <c r="AD9" s="1348"/>
      <c r="AE9" s="1348"/>
      <c r="AF9" s="1348"/>
      <c r="AG9" s="1348"/>
      <c r="AH9" s="1348"/>
      <c r="AI9" s="1543"/>
      <c r="AJ9" s="1543"/>
    </row>
    <row r="10" spans="1:36" ht="15.75" x14ac:dyDescent="0.25">
      <c r="A10" s="1224"/>
      <c r="B10" s="1189"/>
      <c r="C10" s="1189"/>
      <c r="D10" s="1207"/>
      <c r="E10" s="1189"/>
      <c r="F10" s="1351">
        <v>1000.4166666666666</v>
      </c>
      <c r="G10" s="1351"/>
      <c r="H10" s="1351"/>
      <c r="I10" s="1351">
        <v>1000.7916666666666</v>
      </c>
      <c r="J10" s="1351"/>
      <c r="K10" s="1351"/>
      <c r="L10" s="1351">
        <v>1000.4166666666666</v>
      </c>
      <c r="M10" s="1351"/>
      <c r="N10" s="1351"/>
      <c r="O10" s="1351">
        <v>1000.7916666666666</v>
      </c>
      <c r="P10" s="1351"/>
      <c r="Q10" s="1351"/>
      <c r="R10" s="1189" t="s">
        <v>15</v>
      </c>
      <c r="S10" s="1189"/>
      <c r="T10" s="1189" t="s">
        <v>16</v>
      </c>
      <c r="U10" s="1189"/>
      <c r="V10" s="1348" t="s">
        <v>15</v>
      </c>
      <c r="W10" s="1348"/>
      <c r="X10" s="1348" t="s">
        <v>16</v>
      </c>
      <c r="Y10" s="1348"/>
      <c r="Z10" s="1348" t="s">
        <v>15</v>
      </c>
      <c r="AA10" s="1348"/>
      <c r="AB10" s="1348" t="s">
        <v>16</v>
      </c>
      <c r="AC10" s="1348"/>
      <c r="AD10" s="1348" t="s">
        <v>15</v>
      </c>
      <c r="AE10" s="1348"/>
      <c r="AF10" s="1348" t="s">
        <v>16</v>
      </c>
      <c r="AG10" s="1348"/>
      <c r="AH10" s="1348"/>
      <c r="AI10" s="1543"/>
      <c r="AJ10" s="1543"/>
    </row>
    <row r="11" spans="1:36" ht="16.5" thickBot="1" x14ac:dyDescent="0.3">
      <c r="A11" s="1224"/>
      <c r="B11" s="1189"/>
      <c r="C11" s="1189"/>
      <c r="D11" s="1188"/>
      <c r="E11" s="1189"/>
      <c r="F11" s="303" t="s">
        <v>17</v>
      </c>
      <c r="G11" s="304" t="s">
        <v>18</v>
      </c>
      <c r="H11" s="305" t="s">
        <v>19</v>
      </c>
      <c r="I11" s="303" t="s">
        <v>17</v>
      </c>
      <c r="J11" s="304" t="s">
        <v>18</v>
      </c>
      <c r="K11" s="305" t="s">
        <v>19</v>
      </c>
      <c r="L11" s="303" t="s">
        <v>17</v>
      </c>
      <c r="M11" s="304" t="s">
        <v>18</v>
      </c>
      <c r="N11" s="305" t="s">
        <v>19</v>
      </c>
      <c r="O11" s="303" t="s">
        <v>17</v>
      </c>
      <c r="P11" s="304" t="s">
        <v>18</v>
      </c>
      <c r="Q11" s="305" t="s">
        <v>19</v>
      </c>
      <c r="R11" s="306">
        <v>1000.4166666666666</v>
      </c>
      <c r="S11" s="306">
        <v>1000.7916666666666</v>
      </c>
      <c r="T11" s="306">
        <v>1000.4166666666666</v>
      </c>
      <c r="U11" s="306">
        <v>1000.7916666666666</v>
      </c>
      <c r="V11" s="267">
        <v>1000.4166666666666</v>
      </c>
      <c r="W11" s="267">
        <v>1000.7916666666666</v>
      </c>
      <c r="X11" s="267">
        <v>1000.4166666666666</v>
      </c>
      <c r="Y11" s="267">
        <v>1000.7916666666666</v>
      </c>
      <c r="Z11" s="267">
        <v>1000.4166666666666</v>
      </c>
      <c r="AA11" s="267">
        <v>1000.7916666666666</v>
      </c>
      <c r="AB11" s="267">
        <v>1000.4166666666666</v>
      </c>
      <c r="AC11" s="267">
        <v>1000.7916666666666</v>
      </c>
      <c r="AD11" s="267">
        <v>1000.4166666666666</v>
      </c>
      <c r="AE11" s="267">
        <v>1000.7916666666666</v>
      </c>
      <c r="AF11" s="267">
        <v>1000.4166666666666</v>
      </c>
      <c r="AG11" s="267">
        <v>1000.7916666666666</v>
      </c>
      <c r="AH11" s="1348"/>
      <c r="AI11" s="1543"/>
      <c r="AJ11" s="1543"/>
    </row>
    <row r="12" spans="1:36" ht="15.75" x14ac:dyDescent="0.25">
      <c r="A12" s="1186">
        <v>1</v>
      </c>
      <c r="B12" s="1189" t="s">
        <v>20</v>
      </c>
      <c r="C12" s="1189" t="s">
        <v>648</v>
      </c>
      <c r="D12" s="1206">
        <f>320*0.9</f>
        <v>288</v>
      </c>
      <c r="E12" s="277" t="s">
        <v>649</v>
      </c>
      <c r="F12" s="543">
        <v>12.1</v>
      </c>
      <c r="G12" s="543">
        <v>3.6</v>
      </c>
      <c r="H12" s="543">
        <v>20.7</v>
      </c>
      <c r="I12" s="543">
        <v>11</v>
      </c>
      <c r="J12" s="543">
        <v>10</v>
      </c>
      <c r="K12" s="543">
        <v>15</v>
      </c>
      <c r="L12" s="469">
        <v>9.5</v>
      </c>
      <c r="M12" s="469">
        <v>8.5</v>
      </c>
      <c r="N12" s="469">
        <v>9</v>
      </c>
      <c r="O12" s="469">
        <v>6</v>
      </c>
      <c r="P12" s="469">
        <v>4</v>
      </c>
      <c r="Q12" s="469">
        <v>9</v>
      </c>
      <c r="R12" s="278">
        <v>405</v>
      </c>
      <c r="S12" s="278">
        <v>403</v>
      </c>
      <c r="T12" s="278"/>
      <c r="U12" s="278"/>
      <c r="V12" s="275">
        <f t="shared" ref="V12:V75" si="0">IF(AND(F12=0,G12=0,H12=0),0,IF(AND(F12=0,G12=0),H12,IF(AND(F12=0,H12=0),G12,IF(AND(G12=0,H12=0),F12,IF(F12=0,(G12+H12)/2,IF(G12=0,(F12+H12)/2,IF(H12=0,(F12+G12)/2,(F12+G12+H12)/3)))))))</f>
        <v>12.133333333333333</v>
      </c>
      <c r="W12" s="275">
        <f t="shared" ref="W12:W75" si="1">IF(AND(I12=0,J12=0,K12=0),0,IF(AND(I12=0,J12=0),K12,IF(AND(I12=0,K12=0),J12,IF(AND(J12=0,K12=0),I12,IF(I12=0,(J12+K12)/2,IF(J12=0,(I12+K12)/2,IF(K12=0,(I12+J12)/2,(I12+J12+K12)/3)))))))</f>
        <v>12</v>
      </c>
      <c r="X12" s="275">
        <f t="shared" ref="X12:X75" si="2">IF(AND(L12=0,M12=0,N12=0),0,IF(AND(L12=0,M12=0),N12,IF(AND(L12=0,N12=0),M12,IF(AND(M12=0,N12=0),L12,IF(L12=0,(M12+N12)/2,IF(M12=0,(L12+N12)/2,IF(N12=0,(L12+M12)/2,(L12+M12+N12)/3)))))))</f>
        <v>9</v>
      </c>
      <c r="Y12" s="276">
        <f t="shared" ref="Y12:Y75" si="3">IF(AND(O12=0,P12=0,Q12=0),0,IF(AND(O12=0,P12=0),Q12,IF(AND(O12=0,Q12=0),P12,IF(AND(P12=0,Q12=0),O12,IF(O12=0,(P12+Q12)/2,IF(P12=0,(O12+Q12)/2,IF(Q12=0,(O12+P12)/2,(O12+P12+Q12)/3)))))))</f>
        <v>6.333333333333333</v>
      </c>
      <c r="Z12" s="1275">
        <f>SUM(V12:V17)</f>
        <v>106.3</v>
      </c>
      <c r="AA12" s="1259">
        <f>SUM(W12:W17)</f>
        <v>163.66666666666669</v>
      </c>
      <c r="AB12" s="1259">
        <f>SUM(X12:X17)</f>
        <v>69.166666666666671</v>
      </c>
      <c r="AC12" s="1259">
        <f>SUM(Y12:Y17)</f>
        <v>101</v>
      </c>
      <c r="AD12" s="1259">
        <f>Z12*0.38*0.9*SQRT(3)</f>
        <v>62.968014288843499</v>
      </c>
      <c r="AE12" s="1259">
        <f t="shared" ref="AE12:AG12" si="4">AA12*0.38*0.9*SQRT(3)</f>
        <v>96.949811902860347</v>
      </c>
      <c r="AF12" s="1259">
        <f t="shared" si="4"/>
        <v>40.971661853041795</v>
      </c>
      <c r="AG12" s="1259">
        <f t="shared" si="4"/>
        <v>59.828498995044157</v>
      </c>
      <c r="AH12" s="1259">
        <f>MAX(Z12:AC17)</f>
        <v>163.66666666666669</v>
      </c>
      <c r="AI12" s="1262">
        <f>AH12*0.38*0.9*SQRT(3)</f>
        <v>96.949811902860347</v>
      </c>
      <c r="AJ12" s="1262">
        <f>D12-AI12</f>
        <v>191.05018809713965</v>
      </c>
    </row>
    <row r="13" spans="1:36" ht="15.75" x14ac:dyDescent="0.25">
      <c r="A13" s="1186"/>
      <c r="B13" s="1189"/>
      <c r="C13" s="1189"/>
      <c r="D13" s="1207"/>
      <c r="E13" s="273" t="s">
        <v>650</v>
      </c>
      <c r="F13" s="470">
        <v>75</v>
      </c>
      <c r="G13" s="470">
        <v>44</v>
      </c>
      <c r="H13" s="470">
        <v>77</v>
      </c>
      <c r="I13" s="470">
        <v>117</v>
      </c>
      <c r="J13" s="470">
        <v>36</v>
      </c>
      <c r="K13" s="470">
        <v>188</v>
      </c>
      <c r="L13" s="470">
        <v>36.5</v>
      </c>
      <c r="M13" s="470">
        <v>54.5</v>
      </c>
      <c r="N13" s="470">
        <v>18</v>
      </c>
      <c r="O13" s="470">
        <v>49</v>
      </c>
      <c r="P13" s="470">
        <v>44</v>
      </c>
      <c r="Q13" s="470">
        <v>102</v>
      </c>
      <c r="R13" s="278">
        <v>405</v>
      </c>
      <c r="S13" s="278">
        <v>403</v>
      </c>
      <c r="T13" s="274"/>
      <c r="U13" s="274"/>
      <c r="V13" s="275">
        <f t="shared" si="0"/>
        <v>65.333333333333329</v>
      </c>
      <c r="W13" s="275">
        <f t="shared" si="1"/>
        <v>113.66666666666667</v>
      </c>
      <c r="X13" s="275">
        <f t="shared" si="2"/>
        <v>36.333333333333336</v>
      </c>
      <c r="Y13" s="276">
        <f t="shared" si="3"/>
        <v>65</v>
      </c>
      <c r="Z13" s="1275"/>
      <c r="AA13" s="1259"/>
      <c r="AB13" s="1259"/>
      <c r="AC13" s="1259"/>
      <c r="AD13" s="1259"/>
      <c r="AE13" s="1259"/>
      <c r="AF13" s="1259"/>
      <c r="AG13" s="1259"/>
      <c r="AH13" s="1259"/>
      <c r="AI13" s="1262"/>
      <c r="AJ13" s="1262"/>
    </row>
    <row r="14" spans="1:36" ht="15.75" x14ac:dyDescent="0.25">
      <c r="A14" s="1186"/>
      <c r="B14" s="1189"/>
      <c r="C14" s="1189"/>
      <c r="D14" s="1207"/>
      <c r="E14" s="277" t="s">
        <v>651</v>
      </c>
      <c r="F14" s="543">
        <v>18</v>
      </c>
      <c r="G14" s="543">
        <v>30</v>
      </c>
      <c r="H14" s="543">
        <v>34</v>
      </c>
      <c r="I14" s="543">
        <v>31</v>
      </c>
      <c r="J14" s="543">
        <v>34</v>
      </c>
      <c r="K14" s="543">
        <v>43</v>
      </c>
      <c r="L14" s="469">
        <v>20</v>
      </c>
      <c r="M14" s="469">
        <v>17</v>
      </c>
      <c r="N14" s="469">
        <v>30</v>
      </c>
      <c r="O14" s="469">
        <v>24</v>
      </c>
      <c r="P14" s="469">
        <v>12</v>
      </c>
      <c r="Q14" s="469">
        <v>35</v>
      </c>
      <c r="R14" s="278">
        <v>405</v>
      </c>
      <c r="S14" s="278">
        <v>403</v>
      </c>
      <c r="T14" s="278"/>
      <c r="U14" s="278"/>
      <c r="V14" s="275">
        <f t="shared" si="0"/>
        <v>27.333333333333332</v>
      </c>
      <c r="W14" s="275">
        <f t="shared" si="1"/>
        <v>36</v>
      </c>
      <c r="X14" s="275">
        <f t="shared" si="2"/>
        <v>22.333333333333332</v>
      </c>
      <c r="Y14" s="276">
        <f t="shared" si="3"/>
        <v>23.666666666666668</v>
      </c>
      <c r="Z14" s="1275"/>
      <c r="AA14" s="1259"/>
      <c r="AB14" s="1259"/>
      <c r="AC14" s="1259"/>
      <c r="AD14" s="1259"/>
      <c r="AE14" s="1259"/>
      <c r="AF14" s="1259"/>
      <c r="AG14" s="1259"/>
      <c r="AH14" s="1259"/>
      <c r="AI14" s="1262"/>
      <c r="AJ14" s="1262"/>
    </row>
    <row r="15" spans="1:36" ht="15.75" x14ac:dyDescent="0.25">
      <c r="A15" s="1186"/>
      <c r="B15" s="1189"/>
      <c r="C15" s="1189"/>
      <c r="D15" s="1207"/>
      <c r="E15" s="273" t="s">
        <v>652</v>
      </c>
      <c r="F15" s="470">
        <v>1.5</v>
      </c>
      <c r="G15" s="470">
        <v>0</v>
      </c>
      <c r="H15" s="470">
        <v>0</v>
      </c>
      <c r="I15" s="470">
        <v>2</v>
      </c>
      <c r="J15" s="470">
        <v>0</v>
      </c>
      <c r="K15" s="470">
        <v>0</v>
      </c>
      <c r="L15" s="470">
        <v>1.5</v>
      </c>
      <c r="M15" s="470">
        <v>0</v>
      </c>
      <c r="N15" s="470">
        <v>0</v>
      </c>
      <c r="O15" s="470">
        <v>6</v>
      </c>
      <c r="P15" s="470">
        <v>0</v>
      </c>
      <c r="Q15" s="470">
        <v>0</v>
      </c>
      <c r="R15" s="278">
        <v>405</v>
      </c>
      <c r="S15" s="278">
        <v>403</v>
      </c>
      <c r="T15" s="274"/>
      <c r="U15" s="274"/>
      <c r="V15" s="275">
        <f t="shared" si="0"/>
        <v>1.5</v>
      </c>
      <c r="W15" s="275">
        <f t="shared" si="1"/>
        <v>2</v>
      </c>
      <c r="X15" s="275">
        <f t="shared" si="2"/>
        <v>1.5</v>
      </c>
      <c r="Y15" s="276">
        <f t="shared" si="3"/>
        <v>6</v>
      </c>
      <c r="Z15" s="1275"/>
      <c r="AA15" s="1259"/>
      <c r="AB15" s="1259"/>
      <c r="AC15" s="1259"/>
      <c r="AD15" s="1259"/>
      <c r="AE15" s="1259"/>
      <c r="AF15" s="1259"/>
      <c r="AG15" s="1259"/>
      <c r="AH15" s="1259"/>
      <c r="AI15" s="1262"/>
      <c r="AJ15" s="1262"/>
    </row>
    <row r="16" spans="1:36" ht="15.75" x14ac:dyDescent="0.25">
      <c r="A16" s="1186"/>
      <c r="B16" s="1189"/>
      <c r="C16" s="1189"/>
      <c r="D16" s="1207"/>
      <c r="E16" s="277"/>
      <c r="F16" s="277"/>
      <c r="G16" s="277"/>
      <c r="H16" s="277"/>
      <c r="I16" s="277"/>
      <c r="J16" s="277"/>
      <c r="K16" s="277"/>
      <c r="L16" s="469"/>
      <c r="M16" s="469"/>
      <c r="N16" s="469"/>
      <c r="O16" s="469"/>
      <c r="P16" s="469"/>
      <c r="Q16" s="469"/>
      <c r="R16" s="278"/>
      <c r="S16" s="278"/>
      <c r="T16" s="278"/>
      <c r="U16" s="278"/>
      <c r="V16" s="275">
        <f t="shared" si="0"/>
        <v>0</v>
      </c>
      <c r="W16" s="275">
        <f t="shared" si="1"/>
        <v>0</v>
      </c>
      <c r="X16" s="275">
        <f t="shared" si="2"/>
        <v>0</v>
      </c>
      <c r="Y16" s="276">
        <f t="shared" si="3"/>
        <v>0</v>
      </c>
      <c r="Z16" s="1275"/>
      <c r="AA16" s="1259"/>
      <c r="AB16" s="1259"/>
      <c r="AC16" s="1259"/>
      <c r="AD16" s="1259"/>
      <c r="AE16" s="1259"/>
      <c r="AF16" s="1259"/>
      <c r="AG16" s="1259"/>
      <c r="AH16" s="1259"/>
      <c r="AI16" s="1262"/>
      <c r="AJ16" s="1262"/>
    </row>
    <row r="17" spans="1:36" ht="15.75" x14ac:dyDescent="0.25">
      <c r="A17" s="1186"/>
      <c r="B17" s="1189"/>
      <c r="C17" s="1189"/>
      <c r="D17" s="1188"/>
      <c r="E17" s="273"/>
      <c r="F17" s="273"/>
      <c r="G17" s="273"/>
      <c r="H17" s="273"/>
      <c r="I17" s="273"/>
      <c r="J17" s="273"/>
      <c r="K17" s="273"/>
      <c r="L17" s="470"/>
      <c r="M17" s="470"/>
      <c r="N17" s="470"/>
      <c r="O17" s="470"/>
      <c r="P17" s="470"/>
      <c r="Q17" s="470"/>
      <c r="R17" s="274"/>
      <c r="S17" s="274"/>
      <c r="T17" s="274"/>
      <c r="U17" s="274"/>
      <c r="V17" s="275">
        <f t="shared" si="0"/>
        <v>0</v>
      </c>
      <c r="W17" s="275">
        <f t="shared" si="1"/>
        <v>0</v>
      </c>
      <c r="X17" s="275">
        <f t="shared" si="2"/>
        <v>0</v>
      </c>
      <c r="Y17" s="276">
        <f t="shared" si="3"/>
        <v>0</v>
      </c>
      <c r="Z17" s="1275"/>
      <c r="AA17" s="1259"/>
      <c r="AB17" s="1259"/>
      <c r="AC17" s="1259"/>
      <c r="AD17" s="1259"/>
      <c r="AE17" s="1259"/>
      <c r="AF17" s="1259"/>
      <c r="AG17" s="1259"/>
      <c r="AH17" s="1259"/>
      <c r="AI17" s="1262"/>
      <c r="AJ17" s="1262"/>
    </row>
    <row r="18" spans="1:36" ht="15.75" x14ac:dyDescent="0.25">
      <c r="A18" s="1186">
        <v>2</v>
      </c>
      <c r="B18" s="1189" t="s">
        <v>643</v>
      </c>
      <c r="C18" s="1544" t="s">
        <v>87</v>
      </c>
      <c r="D18" s="1545">
        <f>160*0.9</f>
        <v>144</v>
      </c>
      <c r="E18" s="277" t="s">
        <v>653</v>
      </c>
      <c r="F18" s="543">
        <v>9.3000000000000007</v>
      </c>
      <c r="G18" s="543">
        <v>10.199999999999999</v>
      </c>
      <c r="H18" s="543">
        <v>2.5</v>
      </c>
      <c r="I18" s="543">
        <v>9</v>
      </c>
      <c r="J18" s="543">
        <v>23</v>
      </c>
      <c r="K18" s="543">
        <v>14</v>
      </c>
      <c r="L18" s="469">
        <v>3</v>
      </c>
      <c r="M18" s="469">
        <v>9</v>
      </c>
      <c r="N18" s="469">
        <v>5</v>
      </c>
      <c r="O18" s="469">
        <v>10</v>
      </c>
      <c r="P18" s="469">
        <v>18</v>
      </c>
      <c r="Q18" s="469">
        <v>14</v>
      </c>
      <c r="R18" s="274">
        <v>405</v>
      </c>
      <c r="S18" s="274">
        <v>404</v>
      </c>
      <c r="T18" s="274"/>
      <c r="U18" s="274"/>
      <c r="V18" s="275">
        <f t="shared" si="0"/>
        <v>7.333333333333333</v>
      </c>
      <c r="W18" s="275">
        <f t="shared" si="1"/>
        <v>15.333333333333334</v>
      </c>
      <c r="X18" s="275">
        <f t="shared" si="2"/>
        <v>5.666666666666667</v>
      </c>
      <c r="Y18" s="276">
        <f t="shared" si="3"/>
        <v>14</v>
      </c>
      <c r="Z18" s="1275">
        <f>SUM(V18:V21)</f>
        <v>56.166666666666671</v>
      </c>
      <c r="AA18" s="1259">
        <f>SUM(W18:W21)</f>
        <v>75.5</v>
      </c>
      <c r="AB18" s="1259">
        <f>SUM(X18:X21)</f>
        <v>69</v>
      </c>
      <c r="AC18" s="1259">
        <f>SUM(Y18:Y21)</f>
        <v>76.333333333333343</v>
      </c>
      <c r="AD18" s="1259">
        <f t="shared" ref="AD18:AG27" si="5">Z18*0.38*0.9*SQRT(3)</f>
        <v>33.270963962590564</v>
      </c>
      <c r="AE18" s="1259">
        <f t="shared" si="5"/>
        <v>44.723283902235984</v>
      </c>
      <c r="AF18" s="1259">
        <f t="shared" si="5"/>
        <v>40.872934957010365</v>
      </c>
      <c r="AG18" s="1259">
        <f t="shared" si="5"/>
        <v>45.216918382393118</v>
      </c>
      <c r="AH18" s="1259">
        <f>MAX(Z18:AC21)</f>
        <v>76.333333333333343</v>
      </c>
      <c r="AI18" s="1262">
        <f t="shared" ref="AI18" si="6">AH18*0.38*0.9*SQRT(3)</f>
        <v>45.216918382393118</v>
      </c>
      <c r="AJ18" s="1262">
        <f>D18-AI18</f>
        <v>98.783081617606882</v>
      </c>
    </row>
    <row r="19" spans="1:36" ht="15.75" x14ac:dyDescent="0.25">
      <c r="A19" s="1186"/>
      <c r="B19" s="1189"/>
      <c r="C19" s="1544"/>
      <c r="D19" s="1195"/>
      <c r="E19" s="273" t="s">
        <v>654</v>
      </c>
      <c r="F19" s="470">
        <v>32</v>
      </c>
      <c r="G19" s="470">
        <v>12.2</v>
      </c>
      <c r="H19" s="470">
        <v>67</v>
      </c>
      <c r="I19" s="470">
        <v>35</v>
      </c>
      <c r="J19" s="470">
        <v>14</v>
      </c>
      <c r="K19" s="470">
        <v>109</v>
      </c>
      <c r="L19" s="470">
        <v>27</v>
      </c>
      <c r="M19" s="470">
        <v>50</v>
      </c>
      <c r="N19" s="470">
        <v>60</v>
      </c>
      <c r="O19" s="470">
        <v>39</v>
      </c>
      <c r="P19" s="470">
        <v>42</v>
      </c>
      <c r="Q19" s="470">
        <v>58</v>
      </c>
      <c r="R19" s="274">
        <v>405</v>
      </c>
      <c r="S19" s="274">
        <v>404</v>
      </c>
      <c r="T19" s="274"/>
      <c r="U19" s="274"/>
      <c r="V19" s="275">
        <f t="shared" si="0"/>
        <v>37.06666666666667</v>
      </c>
      <c r="W19" s="275">
        <f t="shared" si="1"/>
        <v>52.666666666666664</v>
      </c>
      <c r="X19" s="275">
        <f t="shared" si="2"/>
        <v>45.666666666666664</v>
      </c>
      <c r="Y19" s="276">
        <f t="shared" si="3"/>
        <v>46.333333333333336</v>
      </c>
      <c r="Z19" s="1275"/>
      <c r="AA19" s="1259"/>
      <c r="AB19" s="1259"/>
      <c r="AC19" s="1259"/>
      <c r="AD19" s="1259"/>
      <c r="AE19" s="1259"/>
      <c r="AF19" s="1259"/>
      <c r="AG19" s="1259"/>
      <c r="AH19" s="1259"/>
      <c r="AI19" s="1262"/>
      <c r="AJ19" s="1262"/>
    </row>
    <row r="20" spans="1:36" ht="15.75" x14ac:dyDescent="0.25">
      <c r="A20" s="1186"/>
      <c r="B20" s="1189"/>
      <c r="C20" s="1544"/>
      <c r="D20" s="1195"/>
      <c r="E20" s="277" t="s">
        <v>655</v>
      </c>
      <c r="F20" s="543">
        <v>12.6</v>
      </c>
      <c r="G20" s="543">
        <v>22.4</v>
      </c>
      <c r="H20" s="543">
        <v>0.3</v>
      </c>
      <c r="I20" s="543">
        <v>8</v>
      </c>
      <c r="J20" s="543">
        <v>7</v>
      </c>
      <c r="K20" s="543">
        <v>0</v>
      </c>
      <c r="L20" s="469">
        <v>26</v>
      </c>
      <c r="M20" s="469">
        <v>21</v>
      </c>
      <c r="N20" s="469">
        <v>6</v>
      </c>
      <c r="O20" s="469">
        <v>10</v>
      </c>
      <c r="P20" s="469">
        <v>26</v>
      </c>
      <c r="Q20" s="469">
        <v>12</v>
      </c>
      <c r="R20" s="274">
        <v>405</v>
      </c>
      <c r="S20" s="274">
        <v>404</v>
      </c>
      <c r="T20" s="274"/>
      <c r="U20" s="274"/>
      <c r="V20" s="275">
        <f t="shared" si="0"/>
        <v>11.766666666666666</v>
      </c>
      <c r="W20" s="275">
        <f t="shared" si="1"/>
        <v>7.5</v>
      </c>
      <c r="X20" s="275">
        <f t="shared" si="2"/>
        <v>17.666666666666668</v>
      </c>
      <c r="Y20" s="276">
        <f t="shared" si="3"/>
        <v>16</v>
      </c>
      <c r="Z20" s="1275"/>
      <c r="AA20" s="1259"/>
      <c r="AB20" s="1259"/>
      <c r="AC20" s="1259"/>
      <c r="AD20" s="1259"/>
      <c r="AE20" s="1259"/>
      <c r="AF20" s="1259"/>
      <c r="AG20" s="1259"/>
      <c r="AH20" s="1259"/>
      <c r="AI20" s="1262"/>
      <c r="AJ20" s="1262"/>
    </row>
    <row r="21" spans="1:36" ht="15.75" x14ac:dyDescent="0.25">
      <c r="A21" s="1186"/>
      <c r="B21" s="1189"/>
      <c r="C21" s="1544"/>
      <c r="D21" s="1546"/>
      <c r="E21" s="273"/>
      <c r="F21" s="273"/>
      <c r="G21" s="273"/>
      <c r="H21" s="273"/>
      <c r="I21" s="273"/>
      <c r="J21" s="273"/>
      <c r="K21" s="273"/>
      <c r="L21" s="470"/>
      <c r="M21" s="470"/>
      <c r="N21" s="470"/>
      <c r="O21" s="470"/>
      <c r="P21" s="470"/>
      <c r="Q21" s="470"/>
      <c r="R21" s="274"/>
      <c r="S21" s="274"/>
      <c r="T21" s="274"/>
      <c r="U21" s="274"/>
      <c r="V21" s="275">
        <f t="shared" si="0"/>
        <v>0</v>
      </c>
      <c r="W21" s="275">
        <f t="shared" si="1"/>
        <v>0</v>
      </c>
      <c r="X21" s="275">
        <f t="shared" si="2"/>
        <v>0</v>
      </c>
      <c r="Y21" s="276">
        <f t="shared" si="3"/>
        <v>0</v>
      </c>
      <c r="Z21" s="1275"/>
      <c r="AA21" s="1259"/>
      <c r="AB21" s="1259"/>
      <c r="AC21" s="1259"/>
      <c r="AD21" s="1259"/>
      <c r="AE21" s="1259"/>
      <c r="AF21" s="1259"/>
      <c r="AG21" s="1259"/>
      <c r="AH21" s="1259"/>
      <c r="AI21" s="1262"/>
      <c r="AJ21" s="1262"/>
    </row>
    <row r="22" spans="1:36" ht="15.75" x14ac:dyDescent="0.25">
      <c r="A22" s="1224">
        <v>3</v>
      </c>
      <c r="B22" s="1226" t="s">
        <v>144</v>
      </c>
      <c r="C22" s="1189" t="s">
        <v>656</v>
      </c>
      <c r="D22" s="1291">
        <f>(100+400)*0.9</f>
        <v>450</v>
      </c>
      <c r="E22" s="277" t="s">
        <v>657</v>
      </c>
      <c r="F22" s="543">
        <v>0</v>
      </c>
      <c r="G22" s="543">
        <v>0</v>
      </c>
      <c r="H22" s="543">
        <v>0</v>
      </c>
      <c r="I22" s="543">
        <v>0</v>
      </c>
      <c r="J22" s="543">
        <v>0</v>
      </c>
      <c r="K22" s="543">
        <v>0</v>
      </c>
      <c r="L22" s="469">
        <v>0</v>
      </c>
      <c r="M22" s="469">
        <v>0</v>
      </c>
      <c r="N22" s="469">
        <v>0</v>
      </c>
      <c r="O22" s="469">
        <v>0</v>
      </c>
      <c r="P22" s="469">
        <v>0</v>
      </c>
      <c r="Q22" s="469">
        <v>0</v>
      </c>
      <c r="R22" s="274">
        <v>412</v>
      </c>
      <c r="S22" s="274">
        <v>412</v>
      </c>
      <c r="T22" s="274"/>
      <c r="U22" s="274"/>
      <c r="V22" s="275">
        <f t="shared" si="0"/>
        <v>0</v>
      </c>
      <c r="W22" s="275">
        <f t="shared" si="1"/>
        <v>0</v>
      </c>
      <c r="X22" s="275">
        <f t="shared" si="2"/>
        <v>0</v>
      </c>
      <c r="Y22" s="276">
        <f t="shared" si="3"/>
        <v>0</v>
      </c>
      <c r="Z22" s="1275">
        <f>SUM(V22:V26)</f>
        <v>21.3</v>
      </c>
      <c r="AA22" s="1259">
        <f>SUM(W22:W26)</f>
        <v>21.666666666666668</v>
      </c>
      <c r="AB22" s="1259">
        <f>SUM(X22:X26)</f>
        <v>40.833333333333336</v>
      </c>
      <c r="AC22" s="1259">
        <f>SUM(Y22:Y26)</f>
        <v>33</v>
      </c>
      <c r="AD22" s="1259">
        <f t="shared" ref="AD22" si="7">Z22*0.38*0.9*SQRT(3)</f>
        <v>12.617297312816245</v>
      </c>
      <c r="AE22" s="1259">
        <f t="shared" si="5"/>
        <v>12.834496484085381</v>
      </c>
      <c r="AF22" s="1259">
        <f t="shared" si="5"/>
        <v>24.188089527699372</v>
      </c>
      <c r="AG22" s="1259">
        <f t="shared" si="5"/>
        <v>19.547925414222352</v>
      </c>
      <c r="AH22" s="1259">
        <f>MAX(Z22:AC26)</f>
        <v>40.833333333333336</v>
      </c>
      <c r="AI22" s="1262">
        <f t="shared" ref="AI22" si="8">AH22*0.38*0.9*SQRT(3)</f>
        <v>24.188089527699372</v>
      </c>
      <c r="AJ22" s="1262">
        <f>D22-AI22</f>
        <v>425.81191047230061</v>
      </c>
    </row>
    <row r="23" spans="1:36" ht="15.75" x14ac:dyDescent="0.25">
      <c r="A23" s="1224"/>
      <c r="B23" s="1226"/>
      <c r="C23" s="1189"/>
      <c r="D23" s="1207"/>
      <c r="E23" s="277" t="s">
        <v>658</v>
      </c>
      <c r="F23" s="543">
        <v>17.899999999999999</v>
      </c>
      <c r="G23" s="543">
        <v>26</v>
      </c>
      <c r="H23" s="543">
        <v>20</v>
      </c>
      <c r="I23" s="543">
        <v>17</v>
      </c>
      <c r="J23" s="543">
        <v>26</v>
      </c>
      <c r="K23" s="543">
        <v>22</v>
      </c>
      <c r="L23" s="469">
        <v>32</v>
      </c>
      <c r="M23" s="469">
        <v>54</v>
      </c>
      <c r="N23" s="469">
        <v>36.5</v>
      </c>
      <c r="O23" s="469">
        <v>28</v>
      </c>
      <c r="P23" s="469">
        <v>51</v>
      </c>
      <c r="Q23" s="469">
        <v>20</v>
      </c>
      <c r="R23" s="278">
        <v>412</v>
      </c>
      <c r="S23" s="278">
        <v>412</v>
      </c>
      <c r="T23" s="278"/>
      <c r="U23" s="278"/>
      <c r="V23" s="275">
        <f t="shared" si="0"/>
        <v>21.3</v>
      </c>
      <c r="W23" s="275">
        <f t="shared" si="1"/>
        <v>21.666666666666668</v>
      </c>
      <c r="X23" s="275">
        <f t="shared" si="2"/>
        <v>40.833333333333336</v>
      </c>
      <c r="Y23" s="276">
        <f t="shared" si="3"/>
        <v>33</v>
      </c>
      <c r="Z23" s="1275"/>
      <c r="AA23" s="1259"/>
      <c r="AB23" s="1259"/>
      <c r="AC23" s="1259"/>
      <c r="AD23" s="1259"/>
      <c r="AE23" s="1259"/>
      <c r="AF23" s="1259"/>
      <c r="AG23" s="1259"/>
      <c r="AH23" s="1259"/>
      <c r="AI23" s="1262"/>
      <c r="AJ23" s="1262"/>
    </row>
    <row r="24" spans="1:36" ht="15.75" x14ac:dyDescent="0.25">
      <c r="A24" s="1224"/>
      <c r="B24" s="1226"/>
      <c r="C24" s="1189"/>
      <c r="D24" s="1207"/>
      <c r="E24" s="273" t="s">
        <v>659</v>
      </c>
      <c r="F24" s="273"/>
      <c r="G24" s="273"/>
      <c r="H24" s="273"/>
      <c r="I24" s="273"/>
      <c r="J24" s="273"/>
      <c r="K24" s="273"/>
      <c r="L24" s="470"/>
      <c r="M24" s="470"/>
      <c r="N24" s="470"/>
      <c r="O24" s="470"/>
      <c r="P24" s="470"/>
      <c r="Q24" s="470"/>
      <c r="R24" s="274"/>
      <c r="S24" s="274"/>
      <c r="T24" s="274"/>
      <c r="U24" s="274"/>
      <c r="V24" s="275">
        <f t="shared" si="0"/>
        <v>0</v>
      </c>
      <c r="W24" s="275">
        <f t="shared" si="1"/>
        <v>0</v>
      </c>
      <c r="X24" s="275">
        <f t="shared" si="2"/>
        <v>0</v>
      </c>
      <c r="Y24" s="276">
        <f t="shared" si="3"/>
        <v>0</v>
      </c>
      <c r="Z24" s="1275"/>
      <c r="AA24" s="1259"/>
      <c r="AB24" s="1259"/>
      <c r="AC24" s="1259"/>
      <c r="AD24" s="1259"/>
      <c r="AE24" s="1259"/>
      <c r="AF24" s="1259"/>
      <c r="AG24" s="1259"/>
      <c r="AH24" s="1259"/>
      <c r="AI24" s="1262"/>
      <c r="AJ24" s="1262"/>
    </row>
    <row r="25" spans="1:36" ht="15.75" x14ac:dyDescent="0.25">
      <c r="A25" s="1224"/>
      <c r="B25" s="1226"/>
      <c r="C25" s="1189"/>
      <c r="D25" s="1207"/>
      <c r="E25" s="277"/>
      <c r="F25" s="277"/>
      <c r="G25" s="277"/>
      <c r="H25" s="277"/>
      <c r="I25" s="277"/>
      <c r="J25" s="277"/>
      <c r="K25" s="277"/>
      <c r="L25" s="469"/>
      <c r="M25" s="469"/>
      <c r="N25" s="469"/>
      <c r="O25" s="469"/>
      <c r="P25" s="469"/>
      <c r="Q25" s="469"/>
      <c r="R25" s="278"/>
      <c r="S25" s="278"/>
      <c r="T25" s="278"/>
      <c r="U25" s="278"/>
      <c r="V25" s="275">
        <f t="shared" si="0"/>
        <v>0</v>
      </c>
      <c r="W25" s="275">
        <f t="shared" si="1"/>
        <v>0</v>
      </c>
      <c r="X25" s="275">
        <f t="shared" si="2"/>
        <v>0</v>
      </c>
      <c r="Y25" s="276">
        <f t="shared" si="3"/>
        <v>0</v>
      </c>
      <c r="Z25" s="1275"/>
      <c r="AA25" s="1259"/>
      <c r="AB25" s="1259"/>
      <c r="AC25" s="1259"/>
      <c r="AD25" s="1259"/>
      <c r="AE25" s="1259"/>
      <c r="AF25" s="1259"/>
      <c r="AG25" s="1259"/>
      <c r="AH25" s="1259"/>
      <c r="AI25" s="1262"/>
      <c r="AJ25" s="1262"/>
    </row>
    <row r="26" spans="1:36" ht="15.75" x14ac:dyDescent="0.25">
      <c r="A26" s="1224"/>
      <c r="B26" s="1226"/>
      <c r="C26" s="1189"/>
      <c r="D26" s="1188"/>
      <c r="E26" s="273"/>
      <c r="F26" s="273"/>
      <c r="G26" s="273"/>
      <c r="H26" s="273"/>
      <c r="I26" s="273"/>
      <c r="J26" s="273"/>
      <c r="K26" s="273"/>
      <c r="L26" s="470"/>
      <c r="M26" s="470"/>
      <c r="N26" s="470"/>
      <c r="O26" s="470"/>
      <c r="P26" s="470"/>
      <c r="Q26" s="470"/>
      <c r="R26" s="274"/>
      <c r="S26" s="274"/>
      <c r="T26" s="274"/>
      <c r="U26" s="274"/>
      <c r="V26" s="275">
        <f t="shared" si="0"/>
        <v>0</v>
      </c>
      <c r="W26" s="275">
        <f t="shared" si="1"/>
        <v>0</v>
      </c>
      <c r="X26" s="275">
        <f t="shared" si="2"/>
        <v>0</v>
      </c>
      <c r="Y26" s="276">
        <f t="shared" si="3"/>
        <v>0</v>
      </c>
      <c r="Z26" s="1275"/>
      <c r="AA26" s="1259"/>
      <c r="AB26" s="1259"/>
      <c r="AC26" s="1259"/>
      <c r="AD26" s="1259"/>
      <c r="AE26" s="1259"/>
      <c r="AF26" s="1259"/>
      <c r="AG26" s="1259"/>
      <c r="AH26" s="1259"/>
      <c r="AI26" s="1262"/>
      <c r="AJ26" s="1262"/>
    </row>
    <row r="27" spans="1:36" ht="31.5" x14ac:dyDescent="0.25">
      <c r="A27" s="1224">
        <v>4</v>
      </c>
      <c r="B27" s="1226" t="s">
        <v>73</v>
      </c>
      <c r="C27" s="1547" t="s">
        <v>660</v>
      </c>
      <c r="D27" s="1545">
        <f>(250+320)*0.9</f>
        <v>513</v>
      </c>
      <c r="E27" s="277" t="s">
        <v>661</v>
      </c>
      <c r="F27" s="543">
        <v>7.5</v>
      </c>
      <c r="G27" s="543">
        <v>29.6</v>
      </c>
      <c r="H27" s="543">
        <v>19.100000000000001</v>
      </c>
      <c r="I27" s="543">
        <v>8</v>
      </c>
      <c r="J27" s="543">
        <v>16</v>
      </c>
      <c r="K27" s="543">
        <v>28</v>
      </c>
      <c r="L27" s="469">
        <v>13</v>
      </c>
      <c r="M27" s="469">
        <v>17</v>
      </c>
      <c r="N27" s="469">
        <v>26</v>
      </c>
      <c r="O27" s="469">
        <v>20</v>
      </c>
      <c r="P27" s="469">
        <v>20</v>
      </c>
      <c r="Q27" s="469">
        <v>51</v>
      </c>
      <c r="R27" s="274">
        <v>403</v>
      </c>
      <c r="S27" s="274">
        <v>401</v>
      </c>
      <c r="T27" s="274"/>
      <c r="U27" s="274"/>
      <c r="V27" s="275">
        <f t="shared" si="0"/>
        <v>18.733333333333334</v>
      </c>
      <c r="W27" s="275">
        <f t="shared" si="1"/>
        <v>17.333333333333332</v>
      </c>
      <c r="X27" s="275">
        <f t="shared" si="2"/>
        <v>18.666666666666668</v>
      </c>
      <c r="Y27" s="276">
        <f t="shared" si="3"/>
        <v>30.333333333333332</v>
      </c>
      <c r="Z27" s="1275">
        <f>SUM(V27:V33)</f>
        <v>93.833333333333343</v>
      </c>
      <c r="AA27" s="1259">
        <f>SUM(W27:W33)</f>
        <v>84</v>
      </c>
      <c r="AB27" s="1259">
        <f>SUM(X27:X33)</f>
        <v>132.66666666666669</v>
      </c>
      <c r="AC27" s="1259">
        <f>SUM(Y27:Y33)</f>
        <v>123.33333333333333</v>
      </c>
      <c r="AD27" s="1259">
        <f t="shared" ref="AD27" si="9">Z27*0.38*0.9*SQRT(3)</f>
        <v>55.583242465692855</v>
      </c>
      <c r="AE27" s="1259">
        <f t="shared" si="5"/>
        <v>49.758355599838708</v>
      </c>
      <c r="AF27" s="1259">
        <f t="shared" si="5"/>
        <v>78.586609241015111</v>
      </c>
      <c r="AG27" s="1259">
        <f t="shared" si="5"/>
        <v>73.057903063255239</v>
      </c>
      <c r="AH27" s="1259">
        <f>MAX(Z27:AC33)</f>
        <v>132.66666666666669</v>
      </c>
      <c r="AI27" s="1262">
        <f t="shared" ref="AI27" si="10">AH27*0.38*0.9*SQRT(3)</f>
        <v>78.586609241015111</v>
      </c>
      <c r="AJ27" s="1262">
        <f>D27-AI27</f>
        <v>434.41339075898486</v>
      </c>
    </row>
    <row r="28" spans="1:36" ht="15.75" x14ac:dyDescent="0.25">
      <c r="A28" s="1224"/>
      <c r="B28" s="1226"/>
      <c r="C28" s="1547"/>
      <c r="D28" s="1195"/>
      <c r="E28" s="273" t="s">
        <v>662</v>
      </c>
      <c r="F28" s="470">
        <v>1</v>
      </c>
      <c r="G28" s="470">
        <v>8.3000000000000007</v>
      </c>
      <c r="H28" s="470">
        <v>4</v>
      </c>
      <c r="I28" s="470">
        <v>1</v>
      </c>
      <c r="J28" s="470">
        <v>4</v>
      </c>
      <c r="K28" s="470">
        <v>6</v>
      </c>
      <c r="L28" s="470">
        <v>52</v>
      </c>
      <c r="M28" s="470">
        <v>25</v>
      </c>
      <c r="N28" s="470">
        <v>58</v>
      </c>
      <c r="O28" s="470">
        <v>2</v>
      </c>
      <c r="P28" s="470">
        <v>5</v>
      </c>
      <c r="Q28" s="470">
        <v>8</v>
      </c>
      <c r="R28" s="274">
        <v>403</v>
      </c>
      <c r="S28" s="274">
        <v>401</v>
      </c>
      <c r="T28" s="274"/>
      <c r="U28" s="274"/>
      <c r="V28" s="275">
        <f t="shared" si="0"/>
        <v>4.4333333333333336</v>
      </c>
      <c r="W28" s="275">
        <f t="shared" si="1"/>
        <v>3.6666666666666665</v>
      </c>
      <c r="X28" s="275">
        <f t="shared" si="2"/>
        <v>45</v>
      </c>
      <c r="Y28" s="276">
        <f t="shared" si="3"/>
        <v>5</v>
      </c>
      <c r="Z28" s="1275"/>
      <c r="AA28" s="1259"/>
      <c r="AB28" s="1259"/>
      <c r="AC28" s="1259"/>
      <c r="AD28" s="1259"/>
      <c r="AE28" s="1259"/>
      <c r="AF28" s="1259"/>
      <c r="AG28" s="1259"/>
      <c r="AH28" s="1259"/>
      <c r="AI28" s="1262"/>
      <c r="AJ28" s="1262"/>
    </row>
    <row r="29" spans="1:36" ht="15.75" x14ac:dyDescent="0.25">
      <c r="A29" s="1224"/>
      <c r="B29" s="1226"/>
      <c r="C29" s="1547"/>
      <c r="D29" s="1195"/>
      <c r="E29" s="277" t="s">
        <v>663</v>
      </c>
      <c r="F29" s="543">
        <v>82</v>
      </c>
      <c r="G29" s="543">
        <v>53</v>
      </c>
      <c r="H29" s="543">
        <v>77</v>
      </c>
      <c r="I29" s="543">
        <v>45</v>
      </c>
      <c r="J29" s="543">
        <v>65</v>
      </c>
      <c r="K29" s="543">
        <v>79</v>
      </c>
      <c r="L29" s="469">
        <v>73</v>
      </c>
      <c r="M29" s="469">
        <v>48</v>
      </c>
      <c r="N29" s="469">
        <v>86</v>
      </c>
      <c r="O29" s="469">
        <v>102</v>
      </c>
      <c r="P29" s="469">
        <v>67</v>
      </c>
      <c r="Q29" s="469">
        <v>95</v>
      </c>
      <c r="R29" s="274">
        <v>403</v>
      </c>
      <c r="S29" s="274">
        <v>401</v>
      </c>
      <c r="T29" s="274"/>
      <c r="U29" s="274"/>
      <c r="V29" s="275">
        <f t="shared" si="0"/>
        <v>70.666666666666671</v>
      </c>
      <c r="W29" s="275">
        <f t="shared" si="1"/>
        <v>63</v>
      </c>
      <c r="X29" s="275">
        <f t="shared" si="2"/>
        <v>69</v>
      </c>
      <c r="Y29" s="276">
        <f t="shared" si="3"/>
        <v>88</v>
      </c>
      <c r="Z29" s="1275"/>
      <c r="AA29" s="1259"/>
      <c r="AB29" s="1259"/>
      <c r="AC29" s="1259"/>
      <c r="AD29" s="1259"/>
      <c r="AE29" s="1259"/>
      <c r="AF29" s="1259"/>
      <c r="AG29" s="1259"/>
      <c r="AH29" s="1259"/>
      <c r="AI29" s="1262"/>
      <c r="AJ29" s="1262"/>
    </row>
    <row r="30" spans="1:36" ht="15.75" x14ac:dyDescent="0.25">
      <c r="A30" s="1224"/>
      <c r="B30" s="1226"/>
      <c r="C30" s="1547"/>
      <c r="D30" s="1195"/>
      <c r="E30" s="273" t="s">
        <v>659</v>
      </c>
      <c r="F30" s="273"/>
      <c r="G30" s="273"/>
      <c r="H30" s="273"/>
      <c r="I30" s="273"/>
      <c r="J30" s="273"/>
      <c r="K30" s="273"/>
      <c r="L30" s="470"/>
      <c r="M30" s="470"/>
      <c r="N30" s="470"/>
      <c r="O30" s="470"/>
      <c r="P30" s="470"/>
      <c r="Q30" s="470"/>
      <c r="R30" s="274"/>
      <c r="S30" s="274"/>
      <c r="T30" s="274"/>
      <c r="U30" s="274"/>
      <c r="V30" s="275">
        <f t="shared" si="0"/>
        <v>0</v>
      </c>
      <c r="W30" s="275">
        <f t="shared" si="1"/>
        <v>0</v>
      </c>
      <c r="X30" s="275">
        <f t="shared" si="2"/>
        <v>0</v>
      </c>
      <c r="Y30" s="276">
        <f t="shared" si="3"/>
        <v>0</v>
      </c>
      <c r="Z30" s="1275"/>
      <c r="AA30" s="1259"/>
      <c r="AB30" s="1259"/>
      <c r="AC30" s="1259"/>
      <c r="AD30" s="1259"/>
      <c r="AE30" s="1259"/>
      <c r="AF30" s="1259"/>
      <c r="AG30" s="1259"/>
      <c r="AH30" s="1259"/>
      <c r="AI30" s="1262"/>
      <c r="AJ30" s="1262"/>
    </row>
    <row r="31" spans="1:36" ht="15.75" x14ac:dyDescent="0.25">
      <c r="A31" s="1224"/>
      <c r="B31" s="1226"/>
      <c r="C31" s="1547"/>
      <c r="D31" s="1195"/>
      <c r="E31" s="273"/>
      <c r="F31" s="273"/>
      <c r="G31" s="273"/>
      <c r="H31" s="273"/>
      <c r="I31" s="273"/>
      <c r="J31" s="273"/>
      <c r="K31" s="273"/>
      <c r="L31" s="470"/>
      <c r="M31" s="470"/>
      <c r="N31" s="470"/>
      <c r="O31" s="470"/>
      <c r="P31" s="470"/>
      <c r="Q31" s="470"/>
      <c r="R31" s="274"/>
      <c r="S31" s="274"/>
      <c r="T31" s="274"/>
      <c r="U31" s="274"/>
      <c r="V31" s="275">
        <f t="shared" si="0"/>
        <v>0</v>
      </c>
      <c r="W31" s="275">
        <f t="shared" si="1"/>
        <v>0</v>
      </c>
      <c r="X31" s="275">
        <f t="shared" si="2"/>
        <v>0</v>
      </c>
      <c r="Y31" s="276">
        <f t="shared" si="3"/>
        <v>0</v>
      </c>
      <c r="Z31" s="1275"/>
      <c r="AA31" s="1259"/>
      <c r="AB31" s="1259"/>
      <c r="AC31" s="1259"/>
      <c r="AD31" s="1259"/>
      <c r="AE31" s="1259"/>
      <c r="AF31" s="1259"/>
      <c r="AG31" s="1259"/>
      <c r="AH31" s="1259"/>
      <c r="AI31" s="1262"/>
      <c r="AJ31" s="1262"/>
    </row>
    <row r="32" spans="1:36" ht="19.5" customHeight="1" x14ac:dyDescent="0.25">
      <c r="A32" s="1224"/>
      <c r="B32" s="1226"/>
      <c r="C32" s="1547"/>
      <c r="D32" s="1195"/>
      <c r="E32" s="277"/>
      <c r="F32" s="277"/>
      <c r="G32" s="277"/>
      <c r="H32" s="277"/>
      <c r="I32" s="277"/>
      <c r="J32" s="277"/>
      <c r="K32" s="277"/>
      <c r="L32" s="469"/>
      <c r="M32" s="469"/>
      <c r="N32" s="469"/>
      <c r="O32" s="469"/>
      <c r="P32" s="469"/>
      <c r="Q32" s="469"/>
      <c r="R32" s="278"/>
      <c r="S32" s="278"/>
      <c r="T32" s="278"/>
      <c r="U32" s="278"/>
      <c r="V32" s="275">
        <f t="shared" si="0"/>
        <v>0</v>
      </c>
      <c r="W32" s="275">
        <f t="shared" si="1"/>
        <v>0</v>
      </c>
      <c r="X32" s="275">
        <f t="shared" si="2"/>
        <v>0</v>
      </c>
      <c r="Y32" s="276">
        <f t="shared" si="3"/>
        <v>0</v>
      </c>
      <c r="Z32" s="1275"/>
      <c r="AA32" s="1259"/>
      <c r="AB32" s="1259"/>
      <c r="AC32" s="1259"/>
      <c r="AD32" s="1259"/>
      <c r="AE32" s="1259"/>
      <c r="AF32" s="1259"/>
      <c r="AG32" s="1259"/>
      <c r="AH32" s="1259"/>
      <c r="AI32" s="1262"/>
      <c r="AJ32" s="1262"/>
    </row>
    <row r="33" spans="1:36" ht="15.75" x14ac:dyDescent="0.25">
      <c r="A33" s="1224"/>
      <c r="B33" s="1226"/>
      <c r="C33" s="1547"/>
      <c r="D33" s="1546"/>
      <c r="E33" s="273"/>
      <c r="F33" s="273"/>
      <c r="G33" s="273"/>
      <c r="H33" s="273"/>
      <c r="I33" s="273"/>
      <c r="J33" s="273"/>
      <c r="K33" s="273"/>
      <c r="L33" s="470"/>
      <c r="M33" s="470"/>
      <c r="N33" s="470"/>
      <c r="O33" s="470"/>
      <c r="P33" s="470"/>
      <c r="Q33" s="470"/>
      <c r="R33" s="274"/>
      <c r="S33" s="274"/>
      <c r="T33" s="274"/>
      <c r="U33" s="274"/>
      <c r="V33" s="275">
        <f t="shared" si="0"/>
        <v>0</v>
      </c>
      <c r="W33" s="275">
        <f t="shared" si="1"/>
        <v>0</v>
      </c>
      <c r="X33" s="275">
        <f t="shared" si="2"/>
        <v>0</v>
      </c>
      <c r="Y33" s="276">
        <f t="shared" si="3"/>
        <v>0</v>
      </c>
      <c r="Z33" s="1275"/>
      <c r="AA33" s="1259"/>
      <c r="AB33" s="1259"/>
      <c r="AC33" s="1259"/>
      <c r="AD33" s="1259"/>
      <c r="AE33" s="1259"/>
      <c r="AF33" s="1259"/>
      <c r="AG33" s="1259"/>
      <c r="AH33" s="1259"/>
      <c r="AI33" s="1262"/>
      <c r="AJ33" s="1262"/>
    </row>
    <row r="34" spans="1:36" ht="15.75" x14ac:dyDescent="0.25">
      <c r="A34" s="1224">
        <v>5</v>
      </c>
      <c r="B34" s="1226" t="s">
        <v>44</v>
      </c>
      <c r="C34" s="1226" t="s">
        <v>60</v>
      </c>
      <c r="D34" s="1282">
        <f>400*0.9</f>
        <v>360</v>
      </c>
      <c r="E34" s="277" t="s">
        <v>664</v>
      </c>
      <c r="F34" s="543">
        <v>75</v>
      </c>
      <c r="G34" s="543">
        <v>78</v>
      </c>
      <c r="H34" s="543">
        <v>38</v>
      </c>
      <c r="I34" s="543">
        <v>160</v>
      </c>
      <c r="J34" s="543">
        <v>105</v>
      </c>
      <c r="K34" s="543">
        <v>112</v>
      </c>
      <c r="L34" s="469">
        <v>116</v>
      </c>
      <c r="M34" s="469">
        <v>60</v>
      </c>
      <c r="N34" s="469">
        <v>42</v>
      </c>
      <c r="O34" s="469">
        <v>143</v>
      </c>
      <c r="P34" s="469">
        <v>71</v>
      </c>
      <c r="Q34" s="469">
        <v>53</v>
      </c>
      <c r="R34" s="274">
        <v>407</v>
      </c>
      <c r="S34" s="274">
        <v>404</v>
      </c>
      <c r="T34" s="274"/>
      <c r="U34" s="274"/>
      <c r="V34" s="275">
        <f t="shared" si="0"/>
        <v>63.666666666666664</v>
      </c>
      <c r="W34" s="275">
        <f t="shared" si="1"/>
        <v>125.66666666666667</v>
      </c>
      <c r="X34" s="275">
        <f t="shared" si="2"/>
        <v>72.666666666666671</v>
      </c>
      <c r="Y34" s="276">
        <f t="shared" si="3"/>
        <v>89</v>
      </c>
      <c r="Z34" s="1275">
        <f>SUM(V34:V41)</f>
        <v>123.33333333333333</v>
      </c>
      <c r="AA34" s="1259">
        <f>SUM(W34:W41)</f>
        <v>206.5</v>
      </c>
      <c r="AB34" s="1259">
        <f>SUM(X34:X41)</f>
        <v>189.33333333333334</v>
      </c>
      <c r="AC34" s="1259">
        <f>SUM(Y34:Y41)</f>
        <v>155.66666666666669</v>
      </c>
      <c r="AD34" s="1259">
        <f t="shared" ref="AD34:AG50" si="11">Z34*0.38*0.9*SQRT(3)</f>
        <v>73.057903063255239</v>
      </c>
      <c r="AE34" s="1259">
        <f t="shared" si="11"/>
        <v>122.32262418293682</v>
      </c>
      <c r="AF34" s="1259">
        <f t="shared" si="11"/>
        <v>112.15375389169995</v>
      </c>
      <c r="AG34" s="1259">
        <f t="shared" si="11"/>
        <v>92.210920893351897</v>
      </c>
      <c r="AH34" s="1259">
        <f>MAX(Z34:AC41)</f>
        <v>206.5</v>
      </c>
      <c r="AI34" s="1262">
        <f t="shared" ref="AI34" si="12">AH34*0.38*0.9*SQRT(3)</f>
        <v>122.32262418293682</v>
      </c>
      <c r="AJ34" s="1262">
        <f>D34-AI34</f>
        <v>237.67737581706319</v>
      </c>
    </row>
    <row r="35" spans="1:36" ht="15.75" x14ac:dyDescent="0.25">
      <c r="A35" s="1224"/>
      <c r="B35" s="1226"/>
      <c r="C35" s="1226"/>
      <c r="D35" s="1227"/>
      <c r="E35" s="273" t="s">
        <v>665</v>
      </c>
      <c r="F35" s="470">
        <v>49</v>
      </c>
      <c r="G35" s="470">
        <v>0</v>
      </c>
      <c r="H35" s="470">
        <v>15</v>
      </c>
      <c r="I35" s="470">
        <v>62</v>
      </c>
      <c r="J35" s="470">
        <v>0</v>
      </c>
      <c r="K35" s="470">
        <v>49</v>
      </c>
      <c r="L35" s="470">
        <v>30</v>
      </c>
      <c r="M35" s="470">
        <v>5</v>
      </c>
      <c r="N35" s="470">
        <v>13</v>
      </c>
      <c r="O35" s="470">
        <v>40</v>
      </c>
      <c r="P35" s="470">
        <v>3</v>
      </c>
      <c r="Q35" s="470">
        <v>38</v>
      </c>
      <c r="R35" s="274">
        <v>407</v>
      </c>
      <c r="S35" s="274">
        <v>404</v>
      </c>
      <c r="T35" s="274"/>
      <c r="U35" s="274"/>
      <c r="V35" s="275">
        <f t="shared" si="0"/>
        <v>32</v>
      </c>
      <c r="W35" s="275">
        <f t="shared" si="1"/>
        <v>55.5</v>
      </c>
      <c r="X35" s="275">
        <f t="shared" si="2"/>
        <v>16</v>
      </c>
      <c r="Y35" s="276">
        <f t="shared" si="3"/>
        <v>27</v>
      </c>
      <c r="Z35" s="1275"/>
      <c r="AA35" s="1259"/>
      <c r="AB35" s="1259"/>
      <c r="AC35" s="1259"/>
      <c r="AD35" s="1259"/>
      <c r="AE35" s="1259"/>
      <c r="AF35" s="1259"/>
      <c r="AG35" s="1259"/>
      <c r="AH35" s="1259"/>
      <c r="AI35" s="1262"/>
      <c r="AJ35" s="1262"/>
    </row>
    <row r="36" spans="1:36" ht="15.75" x14ac:dyDescent="0.25">
      <c r="A36" s="1224"/>
      <c r="B36" s="1226"/>
      <c r="C36" s="1226"/>
      <c r="D36" s="1227"/>
      <c r="E36" s="277" t="s">
        <v>666</v>
      </c>
      <c r="F36" s="543">
        <v>11</v>
      </c>
      <c r="G36" s="543">
        <v>4</v>
      </c>
      <c r="H36" s="543">
        <v>3</v>
      </c>
      <c r="I36" s="543">
        <v>5</v>
      </c>
      <c r="J36" s="543">
        <v>16</v>
      </c>
      <c r="K36" s="543">
        <v>11</v>
      </c>
      <c r="L36" s="469">
        <v>5</v>
      </c>
      <c r="M36" s="469">
        <v>13</v>
      </c>
      <c r="N36" s="469">
        <v>6</v>
      </c>
      <c r="O36" s="469">
        <v>10</v>
      </c>
      <c r="P36" s="469">
        <v>34</v>
      </c>
      <c r="Q36" s="469">
        <v>0</v>
      </c>
      <c r="R36" s="278">
        <v>407</v>
      </c>
      <c r="S36" s="274">
        <v>404</v>
      </c>
      <c r="T36" s="278"/>
      <c r="U36" s="274"/>
      <c r="V36" s="275">
        <f t="shared" si="0"/>
        <v>6</v>
      </c>
      <c r="W36" s="275">
        <f t="shared" si="1"/>
        <v>10.666666666666666</v>
      </c>
      <c r="X36" s="275">
        <f t="shared" si="2"/>
        <v>8</v>
      </c>
      <c r="Y36" s="276">
        <f t="shared" si="3"/>
        <v>22</v>
      </c>
      <c r="Z36" s="1275"/>
      <c r="AA36" s="1259"/>
      <c r="AB36" s="1259"/>
      <c r="AC36" s="1259"/>
      <c r="AD36" s="1259"/>
      <c r="AE36" s="1259"/>
      <c r="AF36" s="1259"/>
      <c r="AG36" s="1259"/>
      <c r="AH36" s="1259"/>
      <c r="AI36" s="1262"/>
      <c r="AJ36" s="1262"/>
    </row>
    <row r="37" spans="1:36" ht="15.75" x14ac:dyDescent="0.25">
      <c r="A37" s="1224"/>
      <c r="B37" s="1226"/>
      <c r="C37" s="1226"/>
      <c r="D37" s="1227"/>
      <c r="E37" s="273" t="s">
        <v>667</v>
      </c>
      <c r="F37" s="470">
        <v>8</v>
      </c>
      <c r="G37" s="470">
        <v>4</v>
      </c>
      <c r="H37" s="470">
        <v>20</v>
      </c>
      <c r="I37" s="470">
        <v>6</v>
      </c>
      <c r="J37" s="470">
        <v>14</v>
      </c>
      <c r="K37" s="470">
        <v>19</v>
      </c>
      <c r="L37" s="470">
        <v>13</v>
      </c>
      <c r="M37" s="470">
        <v>18</v>
      </c>
      <c r="N37" s="470">
        <v>13</v>
      </c>
      <c r="O37" s="470">
        <v>16</v>
      </c>
      <c r="P37" s="470">
        <v>10</v>
      </c>
      <c r="Q37" s="470">
        <v>5</v>
      </c>
      <c r="R37" s="274">
        <v>407</v>
      </c>
      <c r="S37" s="274">
        <v>404</v>
      </c>
      <c r="T37" s="274"/>
      <c r="U37" s="274"/>
      <c r="V37" s="275">
        <f t="shared" si="0"/>
        <v>10.666666666666666</v>
      </c>
      <c r="W37" s="275">
        <f t="shared" si="1"/>
        <v>13</v>
      </c>
      <c r="X37" s="275">
        <f t="shared" si="2"/>
        <v>14.666666666666666</v>
      </c>
      <c r="Y37" s="276">
        <f t="shared" si="3"/>
        <v>10.333333333333334</v>
      </c>
      <c r="Z37" s="1275"/>
      <c r="AA37" s="1259"/>
      <c r="AB37" s="1259"/>
      <c r="AC37" s="1259"/>
      <c r="AD37" s="1259"/>
      <c r="AE37" s="1259"/>
      <c r="AF37" s="1259"/>
      <c r="AG37" s="1259"/>
      <c r="AH37" s="1259"/>
      <c r="AI37" s="1262"/>
      <c r="AJ37" s="1262"/>
    </row>
    <row r="38" spans="1:36" ht="15.75" x14ac:dyDescent="0.25">
      <c r="A38" s="1224"/>
      <c r="B38" s="1226"/>
      <c r="C38" s="1226"/>
      <c r="D38" s="1227"/>
      <c r="E38" s="277" t="s">
        <v>668</v>
      </c>
      <c r="F38" s="543">
        <v>20</v>
      </c>
      <c r="G38" s="543">
        <v>9</v>
      </c>
      <c r="H38" s="543">
        <v>4</v>
      </c>
      <c r="I38" s="543">
        <v>2</v>
      </c>
      <c r="J38" s="543">
        <v>1</v>
      </c>
      <c r="K38" s="543">
        <v>2</v>
      </c>
      <c r="L38" s="469">
        <v>57</v>
      </c>
      <c r="M38" s="469">
        <v>107</v>
      </c>
      <c r="N38" s="469">
        <v>70</v>
      </c>
      <c r="O38" s="469">
        <v>12</v>
      </c>
      <c r="P38" s="469">
        <v>4</v>
      </c>
      <c r="Q38" s="469">
        <v>6</v>
      </c>
      <c r="R38" s="278">
        <v>407</v>
      </c>
      <c r="S38" s="274">
        <v>404</v>
      </c>
      <c r="T38" s="278"/>
      <c r="U38" s="274"/>
      <c r="V38" s="275">
        <f t="shared" si="0"/>
        <v>11</v>
      </c>
      <c r="W38" s="275">
        <f t="shared" si="1"/>
        <v>1.6666666666666667</v>
      </c>
      <c r="X38" s="275">
        <f t="shared" si="2"/>
        <v>78</v>
      </c>
      <c r="Y38" s="276">
        <f t="shared" si="3"/>
        <v>7.333333333333333</v>
      </c>
      <c r="Z38" s="1275"/>
      <c r="AA38" s="1259"/>
      <c r="AB38" s="1259"/>
      <c r="AC38" s="1259"/>
      <c r="AD38" s="1259"/>
      <c r="AE38" s="1259"/>
      <c r="AF38" s="1259"/>
      <c r="AG38" s="1259"/>
      <c r="AH38" s="1259"/>
      <c r="AI38" s="1262"/>
      <c r="AJ38" s="1262"/>
    </row>
    <row r="39" spans="1:36" ht="15.75" x14ac:dyDescent="0.25">
      <c r="A39" s="1224"/>
      <c r="B39" s="1226"/>
      <c r="C39" s="1226"/>
      <c r="D39" s="1227"/>
      <c r="E39" s="273"/>
      <c r="F39" s="273"/>
      <c r="G39" s="273"/>
      <c r="H39" s="273"/>
      <c r="I39" s="273"/>
      <c r="J39" s="273"/>
      <c r="K39" s="273"/>
      <c r="L39" s="470"/>
      <c r="M39" s="470"/>
      <c r="N39" s="470"/>
      <c r="O39" s="470"/>
      <c r="P39" s="470"/>
      <c r="Q39" s="470"/>
      <c r="R39" s="274"/>
      <c r="S39" s="274"/>
      <c r="T39" s="274"/>
      <c r="U39" s="274"/>
      <c r="V39" s="275">
        <f t="shared" si="0"/>
        <v>0</v>
      </c>
      <c r="W39" s="275">
        <f t="shared" si="1"/>
        <v>0</v>
      </c>
      <c r="X39" s="275">
        <f t="shared" si="2"/>
        <v>0</v>
      </c>
      <c r="Y39" s="276">
        <f t="shared" si="3"/>
        <v>0</v>
      </c>
      <c r="Z39" s="1275"/>
      <c r="AA39" s="1259"/>
      <c r="AB39" s="1259"/>
      <c r="AC39" s="1259"/>
      <c r="AD39" s="1259"/>
      <c r="AE39" s="1259"/>
      <c r="AF39" s="1259"/>
      <c r="AG39" s="1259"/>
      <c r="AH39" s="1259"/>
      <c r="AI39" s="1262"/>
      <c r="AJ39" s="1262"/>
    </row>
    <row r="40" spans="1:36" ht="15.75" x14ac:dyDescent="0.25">
      <c r="A40" s="1224"/>
      <c r="B40" s="1226"/>
      <c r="C40" s="1226"/>
      <c r="D40" s="1227"/>
      <c r="E40" s="277"/>
      <c r="F40" s="277"/>
      <c r="G40" s="277"/>
      <c r="H40" s="277"/>
      <c r="I40" s="277"/>
      <c r="J40" s="277"/>
      <c r="K40" s="277"/>
      <c r="L40" s="469"/>
      <c r="M40" s="469"/>
      <c r="N40" s="469"/>
      <c r="O40" s="469"/>
      <c r="P40" s="469"/>
      <c r="Q40" s="469"/>
      <c r="R40" s="278"/>
      <c r="S40" s="278"/>
      <c r="T40" s="278"/>
      <c r="U40" s="278"/>
      <c r="V40" s="275">
        <f t="shared" si="0"/>
        <v>0</v>
      </c>
      <c r="W40" s="275">
        <f t="shared" si="1"/>
        <v>0</v>
      </c>
      <c r="X40" s="275">
        <f t="shared" si="2"/>
        <v>0</v>
      </c>
      <c r="Y40" s="276">
        <f t="shared" si="3"/>
        <v>0</v>
      </c>
      <c r="Z40" s="1275"/>
      <c r="AA40" s="1259"/>
      <c r="AB40" s="1259"/>
      <c r="AC40" s="1259"/>
      <c r="AD40" s="1259"/>
      <c r="AE40" s="1259"/>
      <c r="AF40" s="1259"/>
      <c r="AG40" s="1259"/>
      <c r="AH40" s="1259"/>
      <c r="AI40" s="1262"/>
      <c r="AJ40" s="1262"/>
    </row>
    <row r="41" spans="1:36" ht="15.75" x14ac:dyDescent="0.25">
      <c r="A41" s="1224"/>
      <c r="B41" s="1226"/>
      <c r="C41" s="1226"/>
      <c r="D41" s="1225"/>
      <c r="E41" s="273"/>
      <c r="F41" s="273"/>
      <c r="G41" s="273"/>
      <c r="H41" s="273"/>
      <c r="I41" s="273"/>
      <c r="J41" s="273"/>
      <c r="K41" s="273"/>
      <c r="L41" s="470"/>
      <c r="M41" s="470"/>
      <c r="N41" s="470"/>
      <c r="O41" s="470"/>
      <c r="P41" s="470"/>
      <c r="Q41" s="470"/>
      <c r="R41" s="274"/>
      <c r="S41" s="274"/>
      <c r="T41" s="274"/>
      <c r="U41" s="274"/>
      <c r="V41" s="275">
        <f t="shared" si="0"/>
        <v>0</v>
      </c>
      <c r="W41" s="275">
        <f t="shared" si="1"/>
        <v>0</v>
      </c>
      <c r="X41" s="275">
        <f t="shared" si="2"/>
        <v>0</v>
      </c>
      <c r="Y41" s="276">
        <f t="shared" si="3"/>
        <v>0</v>
      </c>
      <c r="Z41" s="1275"/>
      <c r="AA41" s="1259"/>
      <c r="AB41" s="1259"/>
      <c r="AC41" s="1259"/>
      <c r="AD41" s="1259"/>
      <c r="AE41" s="1259"/>
      <c r="AF41" s="1259"/>
      <c r="AG41" s="1259"/>
      <c r="AH41" s="1259"/>
      <c r="AI41" s="1262"/>
      <c r="AJ41" s="1262"/>
    </row>
    <row r="42" spans="1:36" ht="15.75" x14ac:dyDescent="0.25">
      <c r="A42" s="1224">
        <v>6</v>
      </c>
      <c r="B42" s="1226" t="s">
        <v>669</v>
      </c>
      <c r="C42" s="1226" t="s">
        <v>87</v>
      </c>
      <c r="D42" s="1282">
        <f>160*0.9</f>
        <v>144</v>
      </c>
      <c r="E42" s="277" t="s">
        <v>670</v>
      </c>
      <c r="F42" s="543">
        <v>57</v>
      </c>
      <c r="G42" s="543">
        <v>58</v>
      </c>
      <c r="H42" s="543">
        <v>57</v>
      </c>
      <c r="I42" s="543">
        <v>56</v>
      </c>
      <c r="J42" s="543">
        <v>64</v>
      </c>
      <c r="K42" s="543">
        <v>60</v>
      </c>
      <c r="L42" s="469">
        <v>73</v>
      </c>
      <c r="M42" s="469">
        <v>73</v>
      </c>
      <c r="N42" s="469">
        <v>83</v>
      </c>
      <c r="O42" s="469">
        <v>75</v>
      </c>
      <c r="P42" s="469">
        <v>74</v>
      </c>
      <c r="Q42" s="469">
        <v>83</v>
      </c>
      <c r="R42" s="274">
        <v>406</v>
      </c>
      <c r="S42" s="274">
        <v>406</v>
      </c>
      <c r="T42" s="274"/>
      <c r="U42" s="274"/>
      <c r="V42" s="275">
        <f t="shared" si="0"/>
        <v>57.333333333333336</v>
      </c>
      <c r="W42" s="275">
        <f t="shared" si="1"/>
        <v>60</v>
      </c>
      <c r="X42" s="275">
        <f t="shared" si="2"/>
        <v>76.333333333333329</v>
      </c>
      <c r="Y42" s="276">
        <f t="shared" si="3"/>
        <v>77.333333333333329</v>
      </c>
      <c r="Z42" s="1275">
        <f>SUM(V42:V49)</f>
        <v>72.400000000000006</v>
      </c>
      <c r="AA42" s="1259">
        <f>SUM(W42:W49)</f>
        <v>71.166666666666671</v>
      </c>
      <c r="AB42" s="1259">
        <f>SUM(X42:X49)</f>
        <v>101.66666666666666</v>
      </c>
      <c r="AC42" s="1259">
        <f>SUM(Y42:Y49)</f>
        <v>99.666666666666657</v>
      </c>
      <c r="AD42" s="1259">
        <f t="shared" ref="AD42" si="13">Z42*0.38*0.9*SQRT(3)</f>
        <v>42.886963636051462</v>
      </c>
      <c r="AE42" s="1259">
        <f t="shared" si="11"/>
        <v>42.156384605418907</v>
      </c>
      <c r="AF42" s="1259">
        <f t="shared" si="11"/>
        <v>60.223406579169868</v>
      </c>
      <c r="AG42" s="1259">
        <f t="shared" si="11"/>
        <v>59.038683826792749</v>
      </c>
      <c r="AH42" s="1259">
        <f>MAX(Z42:AC49)</f>
        <v>101.66666666666666</v>
      </c>
      <c r="AI42" s="1262">
        <f t="shared" ref="AI42" si="14">AH42*0.38*0.9*SQRT(3)</f>
        <v>60.223406579169868</v>
      </c>
      <c r="AJ42" s="1262">
        <f>D42-AI42</f>
        <v>83.776593420830125</v>
      </c>
    </row>
    <row r="43" spans="1:36" ht="15.75" x14ac:dyDescent="0.25">
      <c r="A43" s="1224"/>
      <c r="B43" s="1226"/>
      <c r="C43" s="1226"/>
      <c r="D43" s="1227"/>
      <c r="E43" s="273" t="s">
        <v>671</v>
      </c>
      <c r="F43" s="470">
        <v>1.2</v>
      </c>
      <c r="G43" s="470">
        <v>0</v>
      </c>
      <c r="H43" s="470">
        <v>0</v>
      </c>
      <c r="I43" s="470">
        <v>1</v>
      </c>
      <c r="J43" s="470">
        <v>0</v>
      </c>
      <c r="K43" s="470">
        <v>0</v>
      </c>
      <c r="L43" s="470">
        <v>0</v>
      </c>
      <c r="M43" s="470">
        <v>0</v>
      </c>
      <c r="N43" s="470">
        <v>0</v>
      </c>
      <c r="O43" s="470">
        <v>0</v>
      </c>
      <c r="P43" s="470">
        <v>0</v>
      </c>
      <c r="Q43" s="470">
        <v>0</v>
      </c>
      <c r="R43" s="274">
        <v>406</v>
      </c>
      <c r="S43" s="274">
        <v>406</v>
      </c>
      <c r="T43" s="274"/>
      <c r="U43" s="274"/>
      <c r="V43" s="275">
        <f t="shared" si="0"/>
        <v>1.2</v>
      </c>
      <c r="W43" s="275">
        <f t="shared" si="1"/>
        <v>1</v>
      </c>
      <c r="X43" s="275">
        <f t="shared" si="2"/>
        <v>0</v>
      </c>
      <c r="Y43" s="276">
        <f t="shared" si="3"/>
        <v>0</v>
      </c>
      <c r="Z43" s="1275"/>
      <c r="AA43" s="1259"/>
      <c r="AB43" s="1259"/>
      <c r="AC43" s="1259"/>
      <c r="AD43" s="1259"/>
      <c r="AE43" s="1259"/>
      <c r="AF43" s="1259"/>
      <c r="AG43" s="1259"/>
      <c r="AH43" s="1259"/>
      <c r="AI43" s="1262"/>
      <c r="AJ43" s="1262"/>
    </row>
    <row r="44" spans="1:36" ht="15.75" x14ac:dyDescent="0.25">
      <c r="A44" s="1224"/>
      <c r="B44" s="1226"/>
      <c r="C44" s="1226"/>
      <c r="D44" s="1227"/>
      <c r="E44" s="277" t="s">
        <v>672</v>
      </c>
      <c r="F44" s="543">
        <v>15</v>
      </c>
      <c r="G44" s="543">
        <v>8</v>
      </c>
      <c r="H44" s="543">
        <v>9</v>
      </c>
      <c r="I44" s="543">
        <v>13</v>
      </c>
      <c r="J44" s="543">
        <v>5</v>
      </c>
      <c r="K44" s="543">
        <v>5</v>
      </c>
      <c r="L44" s="469">
        <v>27</v>
      </c>
      <c r="M44" s="469">
        <v>20</v>
      </c>
      <c r="N44" s="469">
        <v>26</v>
      </c>
      <c r="O44" s="469">
        <v>26</v>
      </c>
      <c r="P44" s="469">
        <v>18</v>
      </c>
      <c r="Q44" s="469">
        <v>20</v>
      </c>
      <c r="R44" s="278">
        <v>406</v>
      </c>
      <c r="S44" s="274">
        <v>406</v>
      </c>
      <c r="T44" s="274"/>
      <c r="U44" s="278"/>
      <c r="V44" s="275">
        <f t="shared" si="0"/>
        <v>10.666666666666666</v>
      </c>
      <c r="W44" s="275">
        <f t="shared" si="1"/>
        <v>7.666666666666667</v>
      </c>
      <c r="X44" s="275">
        <f t="shared" si="2"/>
        <v>24.333333333333332</v>
      </c>
      <c r="Y44" s="276">
        <f t="shared" si="3"/>
        <v>21.333333333333332</v>
      </c>
      <c r="Z44" s="1275"/>
      <c r="AA44" s="1259"/>
      <c r="AB44" s="1259"/>
      <c r="AC44" s="1259"/>
      <c r="AD44" s="1259"/>
      <c r="AE44" s="1259"/>
      <c r="AF44" s="1259"/>
      <c r="AG44" s="1259"/>
      <c r="AH44" s="1259"/>
      <c r="AI44" s="1262"/>
      <c r="AJ44" s="1262"/>
    </row>
    <row r="45" spans="1:36" ht="15.75" x14ac:dyDescent="0.25">
      <c r="A45" s="1224"/>
      <c r="B45" s="1226"/>
      <c r="C45" s="1226"/>
      <c r="D45" s="1227"/>
      <c r="E45" s="273" t="s">
        <v>673</v>
      </c>
      <c r="F45" s="470">
        <v>3.2</v>
      </c>
      <c r="G45" s="470">
        <v>0</v>
      </c>
      <c r="H45" s="470">
        <v>0</v>
      </c>
      <c r="I45" s="470">
        <v>2.5</v>
      </c>
      <c r="J45" s="470">
        <v>0</v>
      </c>
      <c r="K45" s="470">
        <v>0</v>
      </c>
      <c r="L45" s="470">
        <v>1</v>
      </c>
      <c r="M45" s="470">
        <v>0</v>
      </c>
      <c r="N45" s="470">
        <v>0</v>
      </c>
      <c r="O45" s="470">
        <v>1</v>
      </c>
      <c r="P45" s="470">
        <v>0</v>
      </c>
      <c r="Q45" s="470">
        <v>0</v>
      </c>
      <c r="R45" s="274">
        <v>406</v>
      </c>
      <c r="S45" s="274">
        <v>406</v>
      </c>
      <c r="T45" s="274"/>
      <c r="U45" s="274"/>
      <c r="V45" s="275">
        <f t="shared" si="0"/>
        <v>3.2</v>
      </c>
      <c r="W45" s="275">
        <f t="shared" si="1"/>
        <v>2.5</v>
      </c>
      <c r="X45" s="275">
        <f t="shared" si="2"/>
        <v>1</v>
      </c>
      <c r="Y45" s="276">
        <f t="shared" si="3"/>
        <v>1</v>
      </c>
      <c r="Z45" s="1275"/>
      <c r="AA45" s="1259"/>
      <c r="AB45" s="1259"/>
      <c r="AC45" s="1259"/>
      <c r="AD45" s="1259"/>
      <c r="AE45" s="1259"/>
      <c r="AF45" s="1259"/>
      <c r="AG45" s="1259"/>
      <c r="AH45" s="1259"/>
      <c r="AI45" s="1262"/>
      <c r="AJ45" s="1262"/>
    </row>
    <row r="46" spans="1:36" ht="15.75" x14ac:dyDescent="0.25">
      <c r="A46" s="1224"/>
      <c r="B46" s="1226"/>
      <c r="C46" s="1226"/>
      <c r="D46" s="1227"/>
      <c r="E46" s="277"/>
      <c r="F46" s="277"/>
      <c r="G46" s="277"/>
      <c r="H46" s="277"/>
      <c r="I46" s="277"/>
      <c r="J46" s="277"/>
      <c r="K46" s="277"/>
      <c r="L46" s="469"/>
      <c r="M46" s="469"/>
      <c r="N46" s="469"/>
      <c r="O46" s="469"/>
      <c r="P46" s="469"/>
      <c r="Q46" s="469"/>
      <c r="R46" s="278"/>
      <c r="S46" s="278"/>
      <c r="T46" s="278"/>
      <c r="U46" s="278"/>
      <c r="V46" s="275">
        <f t="shared" si="0"/>
        <v>0</v>
      </c>
      <c r="W46" s="275">
        <f t="shared" si="1"/>
        <v>0</v>
      </c>
      <c r="X46" s="275">
        <f t="shared" si="2"/>
        <v>0</v>
      </c>
      <c r="Y46" s="276">
        <f t="shared" si="3"/>
        <v>0</v>
      </c>
      <c r="Z46" s="1275"/>
      <c r="AA46" s="1259"/>
      <c r="AB46" s="1259"/>
      <c r="AC46" s="1259"/>
      <c r="AD46" s="1259"/>
      <c r="AE46" s="1259"/>
      <c r="AF46" s="1259"/>
      <c r="AG46" s="1259"/>
      <c r="AH46" s="1259"/>
      <c r="AI46" s="1262"/>
      <c r="AJ46" s="1262"/>
    </row>
    <row r="47" spans="1:36" ht="15.75" x14ac:dyDescent="0.25">
      <c r="A47" s="1224"/>
      <c r="B47" s="1226"/>
      <c r="C47" s="1226"/>
      <c r="D47" s="1227"/>
      <c r="E47" s="273"/>
      <c r="F47" s="273"/>
      <c r="G47" s="273"/>
      <c r="H47" s="273"/>
      <c r="I47" s="273"/>
      <c r="J47" s="273"/>
      <c r="K47" s="273"/>
      <c r="L47" s="470"/>
      <c r="M47" s="470"/>
      <c r="N47" s="470"/>
      <c r="O47" s="470"/>
      <c r="P47" s="470"/>
      <c r="Q47" s="470"/>
      <c r="R47" s="274"/>
      <c r="S47" s="274"/>
      <c r="T47" s="274"/>
      <c r="U47" s="274"/>
      <c r="V47" s="275">
        <f t="shared" si="0"/>
        <v>0</v>
      </c>
      <c r="W47" s="275">
        <f t="shared" si="1"/>
        <v>0</v>
      </c>
      <c r="X47" s="275">
        <f t="shared" si="2"/>
        <v>0</v>
      </c>
      <c r="Y47" s="276">
        <f t="shared" si="3"/>
        <v>0</v>
      </c>
      <c r="Z47" s="1275"/>
      <c r="AA47" s="1259"/>
      <c r="AB47" s="1259"/>
      <c r="AC47" s="1259"/>
      <c r="AD47" s="1259"/>
      <c r="AE47" s="1259"/>
      <c r="AF47" s="1259"/>
      <c r="AG47" s="1259"/>
      <c r="AH47" s="1259"/>
      <c r="AI47" s="1262"/>
      <c r="AJ47" s="1262"/>
    </row>
    <row r="48" spans="1:36" ht="15.75" x14ac:dyDescent="0.25">
      <c r="A48" s="1224"/>
      <c r="B48" s="1226"/>
      <c r="C48" s="1226"/>
      <c r="D48" s="1227"/>
      <c r="F48" s="277"/>
      <c r="G48" s="277"/>
      <c r="H48" s="277"/>
      <c r="I48" s="277"/>
      <c r="J48" s="277"/>
      <c r="K48" s="277"/>
      <c r="L48" s="469"/>
      <c r="M48" s="469"/>
      <c r="N48" s="469"/>
      <c r="O48" s="469"/>
      <c r="P48" s="469"/>
      <c r="Q48" s="469"/>
      <c r="R48" s="278"/>
      <c r="S48" s="278"/>
      <c r="T48" s="278"/>
      <c r="U48" s="278"/>
      <c r="V48" s="275">
        <f t="shared" si="0"/>
        <v>0</v>
      </c>
      <c r="W48" s="275">
        <f t="shared" si="1"/>
        <v>0</v>
      </c>
      <c r="X48" s="275">
        <f t="shared" si="2"/>
        <v>0</v>
      </c>
      <c r="Y48" s="276">
        <f t="shared" si="3"/>
        <v>0</v>
      </c>
      <c r="Z48" s="1275"/>
      <c r="AA48" s="1259"/>
      <c r="AB48" s="1259"/>
      <c r="AC48" s="1259"/>
      <c r="AD48" s="1259"/>
      <c r="AE48" s="1259"/>
      <c r="AF48" s="1259"/>
      <c r="AG48" s="1259"/>
      <c r="AH48" s="1259"/>
      <c r="AI48" s="1262"/>
      <c r="AJ48" s="1262"/>
    </row>
    <row r="49" spans="1:36" ht="15.75" x14ac:dyDescent="0.25">
      <c r="A49" s="1224"/>
      <c r="B49" s="1226"/>
      <c r="C49" s="1226"/>
      <c r="D49" s="1225"/>
      <c r="E49" s="273"/>
      <c r="F49" s="273"/>
      <c r="G49" s="273"/>
      <c r="H49" s="273"/>
      <c r="I49" s="273"/>
      <c r="J49" s="273"/>
      <c r="K49" s="273"/>
      <c r="L49" s="470"/>
      <c r="M49" s="470"/>
      <c r="N49" s="470"/>
      <c r="O49" s="470"/>
      <c r="P49" s="470"/>
      <c r="Q49" s="470"/>
      <c r="R49" s="274"/>
      <c r="S49" s="274"/>
      <c r="T49" s="274"/>
      <c r="U49" s="274"/>
      <c r="V49" s="275">
        <f t="shared" si="0"/>
        <v>0</v>
      </c>
      <c r="W49" s="275">
        <f t="shared" si="1"/>
        <v>0</v>
      </c>
      <c r="X49" s="275">
        <f t="shared" si="2"/>
        <v>0</v>
      </c>
      <c r="Y49" s="276">
        <f t="shared" si="3"/>
        <v>0</v>
      </c>
      <c r="Z49" s="1275"/>
      <c r="AA49" s="1259"/>
      <c r="AB49" s="1259"/>
      <c r="AC49" s="1259"/>
      <c r="AD49" s="1259"/>
      <c r="AE49" s="1259"/>
      <c r="AF49" s="1259"/>
      <c r="AG49" s="1259"/>
      <c r="AH49" s="1259"/>
      <c r="AI49" s="1262"/>
      <c r="AJ49" s="1262"/>
    </row>
    <row r="50" spans="1:36" ht="15.75" x14ac:dyDescent="0.25">
      <c r="A50" s="1224">
        <v>7</v>
      </c>
      <c r="B50" s="1226" t="s">
        <v>1106</v>
      </c>
      <c r="C50" s="1189" t="s">
        <v>215</v>
      </c>
      <c r="D50" s="1291">
        <f>(400+400)*0.9</f>
        <v>720</v>
      </c>
      <c r="E50" s="277" t="s">
        <v>674</v>
      </c>
      <c r="F50" s="543">
        <v>0</v>
      </c>
      <c r="G50" s="543">
        <v>2</v>
      </c>
      <c r="H50" s="543">
        <v>3</v>
      </c>
      <c r="I50" s="543">
        <v>0</v>
      </c>
      <c r="J50" s="543">
        <v>3</v>
      </c>
      <c r="K50" s="543">
        <v>9</v>
      </c>
      <c r="L50" s="469">
        <v>0</v>
      </c>
      <c r="M50" s="469">
        <v>1</v>
      </c>
      <c r="N50" s="469">
        <v>12</v>
      </c>
      <c r="O50" s="469">
        <v>0</v>
      </c>
      <c r="P50" s="469">
        <v>10</v>
      </c>
      <c r="Q50" s="469">
        <v>25</v>
      </c>
      <c r="R50" s="274">
        <v>405</v>
      </c>
      <c r="S50" s="274">
        <v>401</v>
      </c>
      <c r="T50" s="274"/>
      <c r="U50" s="274"/>
      <c r="V50" s="275">
        <f t="shared" si="0"/>
        <v>2.5</v>
      </c>
      <c r="W50" s="275">
        <f t="shared" si="1"/>
        <v>6</v>
      </c>
      <c r="X50" s="275">
        <f t="shared" si="2"/>
        <v>6.5</v>
      </c>
      <c r="Y50" s="276">
        <f t="shared" si="3"/>
        <v>17.5</v>
      </c>
      <c r="Z50" s="1275">
        <f>SUM(V50:V55)</f>
        <v>79.166666666666657</v>
      </c>
      <c r="AA50" s="1259">
        <f>SUM(W50:W55)</f>
        <v>62</v>
      </c>
      <c r="AB50" s="1259">
        <f>SUM(X50:X55)</f>
        <v>100.83333333333334</v>
      </c>
      <c r="AC50" s="1259">
        <f>SUM(Y50:Y55)</f>
        <v>125.66666666666667</v>
      </c>
      <c r="AD50" s="1259">
        <f t="shared" ref="AD50" si="15">Z50*0.38*0.9*SQRT(3)</f>
        <v>46.895275614927343</v>
      </c>
      <c r="AE50" s="1259">
        <f t="shared" si="11"/>
        <v>36.726405323690472</v>
      </c>
      <c r="AF50" s="1259">
        <f t="shared" si="11"/>
        <v>59.729772099012742</v>
      </c>
      <c r="AG50" s="1259">
        <f t="shared" si="11"/>
        <v>74.44007960769521</v>
      </c>
      <c r="AH50" s="1259">
        <f>MAX(Z50:AC55)</f>
        <v>125.66666666666667</v>
      </c>
      <c r="AI50" s="1262">
        <f t="shared" ref="AI50" si="16">AH50*0.38*0.9*SQRT(3)</f>
        <v>74.44007960769521</v>
      </c>
      <c r="AJ50" s="1262">
        <f>D50-AI50</f>
        <v>645.55992039230478</v>
      </c>
    </row>
    <row r="51" spans="1:36" ht="15.75" x14ac:dyDescent="0.25">
      <c r="A51" s="1224"/>
      <c r="B51" s="1226"/>
      <c r="C51" s="1189"/>
      <c r="D51" s="1207"/>
      <c r="E51" s="273" t="s">
        <v>675</v>
      </c>
      <c r="F51" s="470">
        <v>3</v>
      </c>
      <c r="G51" s="470">
        <v>24</v>
      </c>
      <c r="H51" s="470">
        <v>17</v>
      </c>
      <c r="I51" s="470">
        <v>2</v>
      </c>
      <c r="J51" s="470">
        <v>4</v>
      </c>
      <c r="K51" s="470">
        <v>20</v>
      </c>
      <c r="L51" s="470">
        <v>3</v>
      </c>
      <c r="M51" s="470">
        <v>13</v>
      </c>
      <c r="N51" s="470">
        <v>11</v>
      </c>
      <c r="O51" s="470">
        <v>15</v>
      </c>
      <c r="P51" s="470">
        <v>6</v>
      </c>
      <c r="Q51" s="470">
        <v>7</v>
      </c>
      <c r="R51" s="274">
        <v>405</v>
      </c>
      <c r="S51" s="274">
        <v>401</v>
      </c>
      <c r="T51" s="274"/>
      <c r="U51" s="274"/>
      <c r="V51" s="275">
        <f t="shared" si="0"/>
        <v>14.666666666666666</v>
      </c>
      <c r="W51" s="275">
        <f t="shared" si="1"/>
        <v>8.6666666666666661</v>
      </c>
      <c r="X51" s="275">
        <f t="shared" si="2"/>
        <v>9</v>
      </c>
      <c r="Y51" s="276">
        <f t="shared" si="3"/>
        <v>9.3333333333333339</v>
      </c>
      <c r="Z51" s="1275"/>
      <c r="AA51" s="1259"/>
      <c r="AB51" s="1259"/>
      <c r="AC51" s="1259"/>
      <c r="AD51" s="1259"/>
      <c r="AE51" s="1259"/>
      <c r="AF51" s="1259"/>
      <c r="AG51" s="1259"/>
      <c r="AH51" s="1259"/>
      <c r="AI51" s="1262"/>
      <c r="AJ51" s="1262"/>
    </row>
    <row r="52" spans="1:36" ht="15.75" x14ac:dyDescent="0.25">
      <c r="A52" s="1224"/>
      <c r="B52" s="1226"/>
      <c r="C52" s="1189"/>
      <c r="D52" s="1207"/>
      <c r="E52" s="277" t="s">
        <v>676</v>
      </c>
      <c r="F52" s="543">
        <v>0</v>
      </c>
      <c r="G52" s="543">
        <v>0</v>
      </c>
      <c r="H52" s="543">
        <v>0</v>
      </c>
      <c r="I52" s="543">
        <v>0</v>
      </c>
      <c r="J52" s="543">
        <v>0</v>
      </c>
      <c r="K52" s="543">
        <v>0</v>
      </c>
      <c r="L52" s="469">
        <v>0</v>
      </c>
      <c r="M52" s="469">
        <v>0</v>
      </c>
      <c r="N52" s="469">
        <v>0</v>
      </c>
      <c r="O52" s="469">
        <v>6</v>
      </c>
      <c r="P52" s="469">
        <v>5</v>
      </c>
      <c r="Q52" s="469">
        <v>6.5</v>
      </c>
      <c r="R52" s="278">
        <v>405</v>
      </c>
      <c r="S52" s="274">
        <v>401</v>
      </c>
      <c r="T52" s="274"/>
      <c r="U52" s="274"/>
      <c r="V52" s="275">
        <f t="shared" si="0"/>
        <v>0</v>
      </c>
      <c r="W52" s="275">
        <f t="shared" si="1"/>
        <v>0</v>
      </c>
      <c r="X52" s="275">
        <f t="shared" si="2"/>
        <v>0</v>
      </c>
      <c r="Y52" s="276">
        <f t="shared" si="3"/>
        <v>5.833333333333333</v>
      </c>
      <c r="Z52" s="1275"/>
      <c r="AA52" s="1259"/>
      <c r="AB52" s="1259"/>
      <c r="AC52" s="1259"/>
      <c r="AD52" s="1259"/>
      <c r="AE52" s="1259"/>
      <c r="AF52" s="1259"/>
      <c r="AG52" s="1259"/>
      <c r="AH52" s="1259"/>
      <c r="AI52" s="1262"/>
      <c r="AJ52" s="1262"/>
    </row>
    <row r="53" spans="1:36" ht="31.5" x14ac:dyDescent="0.25">
      <c r="A53" s="1224"/>
      <c r="B53" s="1226"/>
      <c r="C53" s="1189"/>
      <c r="D53" s="1207"/>
      <c r="E53" s="273" t="s">
        <v>677</v>
      </c>
      <c r="F53" s="470">
        <v>43</v>
      </c>
      <c r="G53" s="470">
        <v>53</v>
      </c>
      <c r="H53" s="470">
        <v>26</v>
      </c>
      <c r="I53" s="470">
        <v>44</v>
      </c>
      <c r="J53" s="470">
        <v>27</v>
      </c>
      <c r="K53" s="470">
        <v>35</v>
      </c>
      <c r="L53" s="470">
        <v>72</v>
      </c>
      <c r="M53" s="470">
        <v>75</v>
      </c>
      <c r="N53" s="470">
        <v>47</v>
      </c>
      <c r="O53" s="470">
        <v>76</v>
      </c>
      <c r="P53" s="470">
        <v>55</v>
      </c>
      <c r="Q53" s="470">
        <v>61</v>
      </c>
      <c r="R53" s="274">
        <v>405</v>
      </c>
      <c r="S53" s="274">
        <v>401</v>
      </c>
      <c r="T53" s="274"/>
      <c r="U53" s="274"/>
      <c r="V53" s="275">
        <f t="shared" si="0"/>
        <v>40.666666666666664</v>
      </c>
      <c r="W53" s="275">
        <f t="shared" si="1"/>
        <v>35.333333333333336</v>
      </c>
      <c r="X53" s="275">
        <f t="shared" si="2"/>
        <v>64.666666666666671</v>
      </c>
      <c r="Y53" s="276">
        <f t="shared" si="3"/>
        <v>64</v>
      </c>
      <c r="Z53" s="1275"/>
      <c r="AA53" s="1259"/>
      <c r="AB53" s="1259"/>
      <c r="AC53" s="1259"/>
      <c r="AD53" s="1259"/>
      <c r="AE53" s="1259"/>
      <c r="AF53" s="1259"/>
      <c r="AG53" s="1259"/>
      <c r="AH53" s="1259"/>
      <c r="AI53" s="1262"/>
      <c r="AJ53" s="1262"/>
    </row>
    <row r="54" spans="1:36" ht="15.75" x14ac:dyDescent="0.25">
      <c r="A54" s="1224"/>
      <c r="B54" s="1226"/>
      <c r="C54" s="1189"/>
      <c r="D54" s="1207"/>
      <c r="E54" s="277" t="s">
        <v>678</v>
      </c>
      <c r="F54" s="543">
        <v>22</v>
      </c>
      <c r="G54" s="543">
        <v>28</v>
      </c>
      <c r="H54" s="543">
        <v>14</v>
      </c>
      <c r="I54" s="543">
        <v>11</v>
      </c>
      <c r="J54" s="543">
        <v>19</v>
      </c>
      <c r="K54" s="543">
        <v>6</v>
      </c>
      <c r="L54" s="469">
        <v>17</v>
      </c>
      <c r="M54" s="469">
        <v>38</v>
      </c>
      <c r="N54" s="469">
        <v>7</v>
      </c>
      <c r="O54" s="469">
        <v>25</v>
      </c>
      <c r="P54" s="469">
        <v>47</v>
      </c>
      <c r="Q54" s="469">
        <v>15</v>
      </c>
      <c r="R54" s="278">
        <v>405</v>
      </c>
      <c r="S54" s="274">
        <v>401</v>
      </c>
      <c r="T54" s="274"/>
      <c r="U54" s="274"/>
      <c r="V54" s="275">
        <f t="shared" si="0"/>
        <v>21.333333333333332</v>
      </c>
      <c r="W54" s="275">
        <f t="shared" si="1"/>
        <v>12</v>
      </c>
      <c r="X54" s="275">
        <f t="shared" si="2"/>
        <v>20.666666666666668</v>
      </c>
      <c r="Y54" s="276">
        <f t="shared" si="3"/>
        <v>29</v>
      </c>
      <c r="Z54" s="1275"/>
      <c r="AA54" s="1259"/>
      <c r="AB54" s="1259"/>
      <c r="AC54" s="1259"/>
      <c r="AD54" s="1259"/>
      <c r="AE54" s="1259"/>
      <c r="AF54" s="1259"/>
      <c r="AG54" s="1259"/>
      <c r="AH54" s="1259"/>
      <c r="AI54" s="1262"/>
      <c r="AJ54" s="1262"/>
    </row>
    <row r="55" spans="1:36" ht="15.75" x14ac:dyDescent="0.25">
      <c r="A55" s="1224"/>
      <c r="B55" s="1226"/>
      <c r="C55" s="1189"/>
      <c r="D55" s="1188"/>
      <c r="E55" s="273" t="s">
        <v>659</v>
      </c>
      <c r="F55" s="273"/>
      <c r="G55" s="273"/>
      <c r="H55" s="273"/>
      <c r="I55" s="273"/>
      <c r="J55" s="273"/>
      <c r="K55" s="273"/>
      <c r="L55" s="470"/>
      <c r="M55" s="470"/>
      <c r="N55" s="470"/>
      <c r="O55" s="470"/>
      <c r="P55" s="470"/>
      <c r="Q55" s="470"/>
      <c r="R55" s="274"/>
      <c r="S55" s="274"/>
      <c r="T55" s="274"/>
      <c r="U55" s="274"/>
      <c r="V55" s="275">
        <f t="shared" si="0"/>
        <v>0</v>
      </c>
      <c r="W55" s="275">
        <f t="shared" si="1"/>
        <v>0</v>
      </c>
      <c r="X55" s="275">
        <f t="shared" si="2"/>
        <v>0</v>
      </c>
      <c r="Y55" s="276">
        <f t="shared" si="3"/>
        <v>0</v>
      </c>
      <c r="Z55" s="1275"/>
      <c r="AA55" s="1259"/>
      <c r="AB55" s="1259"/>
      <c r="AC55" s="1259"/>
      <c r="AD55" s="1259"/>
      <c r="AE55" s="1259"/>
      <c r="AF55" s="1259"/>
      <c r="AG55" s="1259"/>
      <c r="AH55" s="1259"/>
      <c r="AI55" s="1262"/>
      <c r="AJ55" s="1262"/>
    </row>
    <row r="56" spans="1:36" ht="15.75" x14ac:dyDescent="0.25">
      <c r="A56" s="1224">
        <v>8</v>
      </c>
      <c r="B56" s="1226" t="s">
        <v>1107</v>
      </c>
      <c r="C56" s="1548" t="s">
        <v>679</v>
      </c>
      <c r="D56" s="1550">
        <f>250*0.9</f>
        <v>225</v>
      </c>
      <c r="E56" s="277" t="s">
        <v>680</v>
      </c>
      <c r="F56" s="543">
        <v>41</v>
      </c>
      <c r="G56" s="543">
        <v>56</v>
      </c>
      <c r="H56" s="543">
        <v>55</v>
      </c>
      <c r="I56" s="543">
        <v>12</v>
      </c>
      <c r="J56" s="543">
        <v>35</v>
      </c>
      <c r="K56" s="543">
        <v>37</v>
      </c>
      <c r="L56" s="469">
        <v>9</v>
      </c>
      <c r="M56" s="469">
        <v>25</v>
      </c>
      <c r="N56" s="469">
        <v>22</v>
      </c>
      <c r="O56" s="469">
        <v>3</v>
      </c>
      <c r="P56" s="469">
        <v>24</v>
      </c>
      <c r="Q56" s="469">
        <v>24</v>
      </c>
      <c r="R56" s="274">
        <v>415</v>
      </c>
      <c r="S56" s="274">
        <v>416</v>
      </c>
      <c r="T56" s="274"/>
      <c r="U56" s="274"/>
      <c r="V56" s="275">
        <f t="shared" si="0"/>
        <v>50.666666666666664</v>
      </c>
      <c r="W56" s="275">
        <f t="shared" si="1"/>
        <v>28</v>
      </c>
      <c r="X56" s="275">
        <f t="shared" si="2"/>
        <v>18.666666666666668</v>
      </c>
      <c r="Y56" s="276">
        <f t="shared" si="3"/>
        <v>17</v>
      </c>
      <c r="Z56" s="1275">
        <f>SUM(V56:V61)</f>
        <v>116.66666666666667</v>
      </c>
      <c r="AA56" s="1259">
        <f>SUM(W56:W61)</f>
        <v>81</v>
      </c>
      <c r="AB56" s="1259">
        <f>SUM(X56:X61)</f>
        <v>79.666666666666671</v>
      </c>
      <c r="AC56" s="1259">
        <f>SUM(Y56:Y61)</f>
        <v>133</v>
      </c>
      <c r="AD56" s="1259">
        <f t="shared" ref="AD56:AG56" si="17">Z56*0.38*0.9*SQRT(3)</f>
        <v>69.108827221998212</v>
      </c>
      <c r="AE56" s="1259">
        <f t="shared" si="17"/>
        <v>47.98127147127304</v>
      </c>
      <c r="AF56" s="1259">
        <f t="shared" si="17"/>
        <v>47.191456303021631</v>
      </c>
      <c r="AG56" s="1259">
        <f t="shared" si="17"/>
        <v>78.784063033077942</v>
      </c>
      <c r="AH56" s="1259">
        <f>MAX(Z56:AC61)</f>
        <v>133</v>
      </c>
      <c r="AI56" s="1262">
        <f t="shared" ref="AI56" si="18">AH56*0.38*0.9*SQRT(3)</f>
        <v>78.784063033077942</v>
      </c>
      <c r="AJ56" s="1262">
        <f>D56-AI56</f>
        <v>146.21593696692207</v>
      </c>
    </row>
    <row r="57" spans="1:36" ht="15.75" x14ac:dyDescent="0.25">
      <c r="A57" s="1224"/>
      <c r="B57" s="1226"/>
      <c r="C57" s="1229"/>
      <c r="D57" s="1211"/>
      <c r="E57" s="273" t="s">
        <v>681</v>
      </c>
      <c r="F57" s="470">
        <v>14</v>
      </c>
      <c r="G57" s="470">
        <v>10</v>
      </c>
      <c r="H57" s="470">
        <v>14</v>
      </c>
      <c r="I57" s="470">
        <v>1</v>
      </c>
      <c r="J57" s="470">
        <v>11</v>
      </c>
      <c r="K57" s="470">
        <v>12</v>
      </c>
      <c r="L57" s="470">
        <v>6</v>
      </c>
      <c r="M57" s="470">
        <v>2</v>
      </c>
      <c r="N57" s="470">
        <v>10</v>
      </c>
      <c r="O57" s="470">
        <v>11</v>
      </c>
      <c r="P57" s="470">
        <v>2</v>
      </c>
      <c r="Q57" s="470">
        <v>5</v>
      </c>
      <c r="R57" s="274">
        <v>415</v>
      </c>
      <c r="S57" s="274">
        <v>416</v>
      </c>
      <c r="T57" s="274"/>
      <c r="U57" s="274"/>
      <c r="V57" s="275">
        <f t="shared" si="0"/>
        <v>12.666666666666666</v>
      </c>
      <c r="W57" s="275">
        <f t="shared" si="1"/>
        <v>8</v>
      </c>
      <c r="X57" s="275">
        <f t="shared" si="2"/>
        <v>6</v>
      </c>
      <c r="Y57" s="276">
        <f t="shared" si="3"/>
        <v>6</v>
      </c>
      <c r="Z57" s="1275"/>
      <c r="AA57" s="1259"/>
      <c r="AB57" s="1259"/>
      <c r="AC57" s="1259"/>
      <c r="AD57" s="1259"/>
      <c r="AE57" s="1259"/>
      <c r="AF57" s="1259"/>
      <c r="AG57" s="1259"/>
      <c r="AH57" s="1259"/>
      <c r="AI57" s="1262"/>
      <c r="AJ57" s="1262"/>
    </row>
    <row r="58" spans="1:36" ht="15.75" x14ac:dyDescent="0.25">
      <c r="A58" s="1224"/>
      <c r="B58" s="1226"/>
      <c r="C58" s="1229"/>
      <c r="D58" s="1211"/>
      <c r="E58" s="277" t="s">
        <v>682</v>
      </c>
      <c r="F58" s="543">
        <v>34</v>
      </c>
      <c r="G58" s="543">
        <v>3</v>
      </c>
      <c r="H58" s="543">
        <v>5</v>
      </c>
      <c r="I58" s="543">
        <v>37</v>
      </c>
      <c r="J58" s="543">
        <v>6</v>
      </c>
      <c r="K58" s="543">
        <v>10</v>
      </c>
      <c r="L58" s="469">
        <v>36</v>
      </c>
      <c r="M58" s="469">
        <v>11</v>
      </c>
      <c r="N58" s="469">
        <v>3</v>
      </c>
      <c r="O58" s="469">
        <v>53</v>
      </c>
      <c r="P58" s="469">
        <v>28</v>
      </c>
      <c r="Q58" s="469">
        <v>15</v>
      </c>
      <c r="R58" s="274">
        <v>415</v>
      </c>
      <c r="S58" s="274">
        <v>416</v>
      </c>
      <c r="T58" s="274"/>
      <c r="U58" s="274"/>
      <c r="V58" s="275">
        <f t="shared" si="0"/>
        <v>14</v>
      </c>
      <c r="W58" s="275">
        <f t="shared" si="1"/>
        <v>17.666666666666668</v>
      </c>
      <c r="X58" s="275">
        <f t="shared" si="2"/>
        <v>16.666666666666668</v>
      </c>
      <c r="Y58" s="276">
        <f t="shared" si="3"/>
        <v>32</v>
      </c>
      <c r="Z58" s="1275"/>
      <c r="AA58" s="1259"/>
      <c r="AB58" s="1259"/>
      <c r="AC58" s="1259"/>
      <c r="AD58" s="1259"/>
      <c r="AE58" s="1259"/>
      <c r="AF58" s="1259"/>
      <c r="AG58" s="1259"/>
      <c r="AH58" s="1259"/>
      <c r="AI58" s="1262"/>
      <c r="AJ58" s="1262"/>
    </row>
    <row r="59" spans="1:36" ht="15.75" x14ac:dyDescent="0.25">
      <c r="A59" s="1224"/>
      <c r="B59" s="1226"/>
      <c r="C59" s="1229"/>
      <c r="D59" s="1211"/>
      <c r="E59" s="273" t="s">
        <v>683</v>
      </c>
      <c r="F59" s="470">
        <v>51</v>
      </c>
      <c r="G59" s="470">
        <v>29</v>
      </c>
      <c r="H59" s="470">
        <v>30</v>
      </c>
      <c r="I59" s="470">
        <v>29</v>
      </c>
      <c r="J59" s="470">
        <v>22</v>
      </c>
      <c r="K59" s="470">
        <v>27</v>
      </c>
      <c r="L59" s="470">
        <v>31</v>
      </c>
      <c r="M59" s="470">
        <v>25</v>
      </c>
      <c r="N59" s="470">
        <v>55</v>
      </c>
      <c r="O59" s="470">
        <v>66</v>
      </c>
      <c r="P59" s="470">
        <v>46</v>
      </c>
      <c r="Q59" s="470">
        <v>46</v>
      </c>
      <c r="R59" s="274">
        <v>415</v>
      </c>
      <c r="S59" s="274">
        <v>416</v>
      </c>
      <c r="T59" s="274"/>
      <c r="U59" s="274"/>
      <c r="V59" s="275">
        <f t="shared" si="0"/>
        <v>36.666666666666664</v>
      </c>
      <c r="W59" s="275">
        <f t="shared" si="1"/>
        <v>26</v>
      </c>
      <c r="X59" s="275">
        <f t="shared" si="2"/>
        <v>37</v>
      </c>
      <c r="Y59" s="276">
        <f t="shared" si="3"/>
        <v>52.666666666666664</v>
      </c>
      <c r="Z59" s="1275"/>
      <c r="AA59" s="1259"/>
      <c r="AB59" s="1259"/>
      <c r="AC59" s="1259"/>
      <c r="AD59" s="1259"/>
      <c r="AE59" s="1259"/>
      <c r="AF59" s="1259"/>
      <c r="AG59" s="1259"/>
      <c r="AH59" s="1259"/>
      <c r="AI59" s="1262"/>
      <c r="AJ59" s="1262"/>
    </row>
    <row r="60" spans="1:36" ht="15.75" x14ac:dyDescent="0.25">
      <c r="A60" s="1224"/>
      <c r="B60" s="1226"/>
      <c r="C60" s="1229"/>
      <c r="D60" s="1211"/>
      <c r="E60" s="277" t="s">
        <v>684</v>
      </c>
      <c r="F60" s="543">
        <v>2</v>
      </c>
      <c r="G60" s="543">
        <v>5</v>
      </c>
      <c r="H60" s="543">
        <v>1</v>
      </c>
      <c r="I60" s="543">
        <v>2</v>
      </c>
      <c r="J60" s="543">
        <v>1</v>
      </c>
      <c r="K60" s="543">
        <v>1</v>
      </c>
      <c r="L60" s="469">
        <v>2</v>
      </c>
      <c r="M60" s="469">
        <v>1</v>
      </c>
      <c r="N60" s="469">
        <v>1</v>
      </c>
      <c r="O60" s="469">
        <v>30</v>
      </c>
      <c r="P60" s="469">
        <v>29</v>
      </c>
      <c r="Q60" s="469">
        <v>17</v>
      </c>
      <c r="R60" s="274">
        <v>415</v>
      </c>
      <c r="S60" s="274">
        <v>416</v>
      </c>
      <c r="T60" s="274"/>
      <c r="U60" s="274"/>
      <c r="V60" s="275">
        <f t="shared" si="0"/>
        <v>2.6666666666666665</v>
      </c>
      <c r="W60" s="275">
        <f t="shared" si="1"/>
        <v>1.3333333333333333</v>
      </c>
      <c r="X60" s="275">
        <f t="shared" si="2"/>
        <v>1.3333333333333333</v>
      </c>
      <c r="Y60" s="276">
        <f t="shared" si="3"/>
        <v>25.333333333333332</v>
      </c>
      <c r="Z60" s="1275"/>
      <c r="AA60" s="1259"/>
      <c r="AB60" s="1259"/>
      <c r="AC60" s="1259"/>
      <c r="AD60" s="1259"/>
      <c r="AE60" s="1259"/>
      <c r="AF60" s="1259"/>
      <c r="AG60" s="1259"/>
      <c r="AH60" s="1259"/>
      <c r="AI60" s="1262"/>
      <c r="AJ60" s="1262"/>
    </row>
    <row r="61" spans="1:36" ht="15.75" x14ac:dyDescent="0.25">
      <c r="A61" s="1224"/>
      <c r="B61" s="1226"/>
      <c r="C61" s="1549"/>
      <c r="D61" s="1551"/>
      <c r="E61" s="273"/>
      <c r="F61" s="273"/>
      <c r="G61" s="273"/>
      <c r="H61" s="273"/>
      <c r="I61" s="273"/>
      <c r="J61" s="273"/>
      <c r="K61" s="273"/>
      <c r="L61" s="470"/>
      <c r="M61" s="470"/>
      <c r="N61" s="470"/>
      <c r="O61" s="470"/>
      <c r="P61" s="470"/>
      <c r="Q61" s="470"/>
      <c r="R61" s="274"/>
      <c r="S61" s="274"/>
      <c r="T61" s="274"/>
      <c r="U61" s="274"/>
      <c r="V61" s="275">
        <f t="shared" si="0"/>
        <v>0</v>
      </c>
      <c r="W61" s="275">
        <f t="shared" si="1"/>
        <v>0</v>
      </c>
      <c r="X61" s="275">
        <f t="shared" si="2"/>
        <v>0</v>
      </c>
      <c r="Y61" s="276">
        <f t="shared" si="3"/>
        <v>0</v>
      </c>
      <c r="Z61" s="1275"/>
      <c r="AA61" s="1259"/>
      <c r="AB61" s="1259"/>
      <c r="AC61" s="1259"/>
      <c r="AD61" s="1259"/>
      <c r="AE61" s="1259"/>
      <c r="AF61" s="1259"/>
      <c r="AG61" s="1259"/>
      <c r="AH61" s="1259"/>
      <c r="AI61" s="1262"/>
      <c r="AJ61" s="1262"/>
    </row>
    <row r="62" spans="1:36" ht="15.75" x14ac:dyDescent="0.25">
      <c r="A62" s="1224">
        <v>9</v>
      </c>
      <c r="B62" s="1226" t="s">
        <v>1108</v>
      </c>
      <c r="C62" s="1547" t="s">
        <v>685</v>
      </c>
      <c r="D62" s="1545">
        <f>360*0.9</f>
        <v>324</v>
      </c>
      <c r="E62" s="277" t="s">
        <v>686</v>
      </c>
      <c r="F62" s="543">
        <v>0</v>
      </c>
      <c r="G62" s="543">
        <v>0</v>
      </c>
      <c r="H62" s="543">
        <v>0</v>
      </c>
      <c r="I62" s="543">
        <v>0</v>
      </c>
      <c r="J62" s="543">
        <v>0</v>
      </c>
      <c r="K62" s="543">
        <v>0</v>
      </c>
      <c r="L62" s="469">
        <v>0</v>
      </c>
      <c r="M62" s="469">
        <v>0</v>
      </c>
      <c r="N62" s="469">
        <v>0</v>
      </c>
      <c r="O62" s="469">
        <v>0</v>
      </c>
      <c r="P62" s="469">
        <v>0</v>
      </c>
      <c r="Q62" s="469">
        <v>0</v>
      </c>
      <c r="R62" s="274">
        <v>400</v>
      </c>
      <c r="S62" s="274">
        <v>401</v>
      </c>
      <c r="T62" s="274"/>
      <c r="U62" s="274"/>
      <c r="V62" s="275">
        <f t="shared" si="0"/>
        <v>0</v>
      </c>
      <c r="W62" s="275">
        <f t="shared" si="1"/>
        <v>0</v>
      </c>
      <c r="X62" s="275">
        <f t="shared" si="2"/>
        <v>0</v>
      </c>
      <c r="Y62" s="276">
        <f t="shared" si="3"/>
        <v>0</v>
      </c>
      <c r="Z62" s="1275">
        <f>SUM(V62:V69)</f>
        <v>6.333333333333333</v>
      </c>
      <c r="AA62" s="1259">
        <f>SUM(W62:W69)</f>
        <v>2</v>
      </c>
      <c r="AB62" s="1259">
        <f>SUM(X62:X69)</f>
        <v>12</v>
      </c>
      <c r="AC62" s="1259">
        <f>SUM(Y62:Y69)</f>
        <v>6</v>
      </c>
      <c r="AD62" s="1259">
        <f t="shared" ref="AD62:AG62" si="19">Z62*0.38*0.9*SQRT(3)</f>
        <v>3.7516220491941881</v>
      </c>
      <c r="AE62" s="1259">
        <f t="shared" si="19"/>
        <v>1.184722752377112</v>
      </c>
      <c r="AF62" s="1259">
        <f t="shared" si="19"/>
        <v>7.1083365142626738</v>
      </c>
      <c r="AG62" s="1259">
        <f t="shared" si="19"/>
        <v>3.5541682571313369</v>
      </c>
      <c r="AH62" s="1259">
        <f>MAX(Z62:AC69)</f>
        <v>12</v>
      </c>
      <c r="AI62" s="1262">
        <f t="shared" ref="AI62" si="20">AH62*0.38*0.9*SQRT(3)</f>
        <v>7.1083365142626738</v>
      </c>
      <c r="AJ62" s="1262">
        <f>D62-AI62</f>
        <v>316.89166348573735</v>
      </c>
    </row>
    <row r="63" spans="1:36" ht="31.5" x14ac:dyDescent="0.25">
      <c r="A63" s="1224"/>
      <c r="B63" s="1226"/>
      <c r="C63" s="1547"/>
      <c r="D63" s="1195"/>
      <c r="E63" s="273" t="s">
        <v>687</v>
      </c>
      <c r="F63" s="470">
        <v>9</v>
      </c>
      <c r="G63" s="470">
        <v>6</v>
      </c>
      <c r="H63" s="470">
        <v>4</v>
      </c>
      <c r="I63" s="470">
        <v>3</v>
      </c>
      <c r="J63" s="470">
        <v>0</v>
      </c>
      <c r="K63" s="470">
        <v>1</v>
      </c>
      <c r="L63" s="470">
        <v>14</v>
      </c>
      <c r="M63" s="470">
        <v>2</v>
      </c>
      <c r="N63" s="470">
        <v>20</v>
      </c>
      <c r="O63" s="470">
        <v>6</v>
      </c>
      <c r="P63" s="470">
        <v>0</v>
      </c>
      <c r="Q63" s="470">
        <v>6</v>
      </c>
      <c r="R63" s="274">
        <v>400</v>
      </c>
      <c r="S63" s="274">
        <v>401</v>
      </c>
      <c r="T63" s="274"/>
      <c r="U63" s="274"/>
      <c r="V63" s="275">
        <f t="shared" si="0"/>
        <v>6.333333333333333</v>
      </c>
      <c r="W63" s="275">
        <f t="shared" si="1"/>
        <v>2</v>
      </c>
      <c r="X63" s="275">
        <f t="shared" si="2"/>
        <v>12</v>
      </c>
      <c r="Y63" s="276">
        <f t="shared" si="3"/>
        <v>6</v>
      </c>
      <c r="Z63" s="1275"/>
      <c r="AA63" s="1259"/>
      <c r="AB63" s="1259"/>
      <c r="AC63" s="1259"/>
      <c r="AD63" s="1259"/>
      <c r="AE63" s="1259"/>
      <c r="AF63" s="1259"/>
      <c r="AG63" s="1259"/>
      <c r="AH63" s="1259"/>
      <c r="AI63" s="1262"/>
      <c r="AJ63" s="1262"/>
    </row>
    <row r="64" spans="1:36" ht="15.75" x14ac:dyDescent="0.25">
      <c r="A64" s="1224"/>
      <c r="B64" s="1226"/>
      <c r="C64" s="1547"/>
      <c r="D64" s="1195"/>
      <c r="E64" s="277" t="s">
        <v>688</v>
      </c>
      <c r="F64" s="543">
        <v>0</v>
      </c>
      <c r="G64" s="543">
        <v>0</v>
      </c>
      <c r="H64" s="543">
        <v>0</v>
      </c>
      <c r="I64" s="543">
        <v>0</v>
      </c>
      <c r="J64" s="543">
        <v>0</v>
      </c>
      <c r="K64" s="543">
        <v>0</v>
      </c>
      <c r="L64" s="469">
        <v>0</v>
      </c>
      <c r="M64" s="469">
        <v>0</v>
      </c>
      <c r="N64" s="469">
        <v>0</v>
      </c>
      <c r="O64" s="469">
        <v>0</v>
      </c>
      <c r="P64" s="469">
        <v>0</v>
      </c>
      <c r="Q64" s="469">
        <v>0</v>
      </c>
      <c r="R64" s="274">
        <v>400</v>
      </c>
      <c r="S64" s="274">
        <v>401</v>
      </c>
      <c r="T64" s="274"/>
      <c r="U64" s="274"/>
      <c r="V64" s="275">
        <f t="shared" si="0"/>
        <v>0</v>
      </c>
      <c r="W64" s="275">
        <f t="shared" si="1"/>
        <v>0</v>
      </c>
      <c r="X64" s="275">
        <f t="shared" si="2"/>
        <v>0</v>
      </c>
      <c r="Y64" s="276">
        <f t="shared" si="3"/>
        <v>0</v>
      </c>
      <c r="Z64" s="1275"/>
      <c r="AA64" s="1259"/>
      <c r="AB64" s="1259"/>
      <c r="AC64" s="1259"/>
      <c r="AD64" s="1259"/>
      <c r="AE64" s="1259"/>
      <c r="AF64" s="1259"/>
      <c r="AG64" s="1259"/>
      <c r="AH64" s="1259"/>
      <c r="AI64" s="1262"/>
      <c r="AJ64" s="1262"/>
    </row>
    <row r="65" spans="1:36" ht="15.75" x14ac:dyDescent="0.25">
      <c r="A65" s="1224"/>
      <c r="B65" s="1226"/>
      <c r="C65" s="1547"/>
      <c r="D65" s="1195"/>
      <c r="E65" s="277" t="s">
        <v>689</v>
      </c>
      <c r="F65" s="543">
        <v>0</v>
      </c>
      <c r="G65" s="543">
        <v>0</v>
      </c>
      <c r="H65" s="543">
        <v>0</v>
      </c>
      <c r="I65" s="543">
        <v>0</v>
      </c>
      <c r="J65" s="543">
        <v>0</v>
      </c>
      <c r="K65" s="543">
        <v>0</v>
      </c>
      <c r="L65" s="469">
        <v>0</v>
      </c>
      <c r="M65" s="469">
        <v>0</v>
      </c>
      <c r="N65" s="469">
        <v>0</v>
      </c>
      <c r="O65" s="469">
        <v>0</v>
      </c>
      <c r="P65" s="469">
        <v>0</v>
      </c>
      <c r="Q65" s="469">
        <v>0</v>
      </c>
      <c r="R65" s="274">
        <v>400</v>
      </c>
      <c r="S65" s="274">
        <v>401</v>
      </c>
      <c r="T65" s="274"/>
      <c r="U65" s="274"/>
      <c r="V65" s="275">
        <f t="shared" si="0"/>
        <v>0</v>
      </c>
      <c r="W65" s="275">
        <f t="shared" si="1"/>
        <v>0</v>
      </c>
      <c r="X65" s="275">
        <f t="shared" si="2"/>
        <v>0</v>
      </c>
      <c r="Y65" s="276">
        <f t="shared" si="3"/>
        <v>0</v>
      </c>
      <c r="Z65" s="1275"/>
      <c r="AA65" s="1259"/>
      <c r="AB65" s="1259"/>
      <c r="AC65" s="1259"/>
      <c r="AD65" s="1259"/>
      <c r="AE65" s="1259"/>
      <c r="AF65" s="1259"/>
      <c r="AG65" s="1259"/>
      <c r="AH65" s="1259"/>
      <c r="AI65" s="1262"/>
      <c r="AJ65" s="1262"/>
    </row>
    <row r="66" spans="1:36" ht="15.75" x14ac:dyDescent="0.25">
      <c r="A66" s="1224"/>
      <c r="B66" s="1226"/>
      <c r="C66" s="1547"/>
      <c r="D66" s="1195"/>
      <c r="E66" s="273" t="s">
        <v>690</v>
      </c>
      <c r="F66" s="470">
        <v>0</v>
      </c>
      <c r="G66" s="470">
        <v>0</v>
      </c>
      <c r="H66" s="470">
        <v>0</v>
      </c>
      <c r="I66" s="470">
        <v>0</v>
      </c>
      <c r="J66" s="470">
        <v>0</v>
      </c>
      <c r="K66" s="470">
        <v>0</v>
      </c>
      <c r="L66" s="470">
        <v>0</v>
      </c>
      <c r="M66" s="470">
        <v>0</v>
      </c>
      <c r="N66" s="470">
        <v>0</v>
      </c>
      <c r="O66" s="470">
        <v>0</v>
      </c>
      <c r="P66" s="470">
        <v>0</v>
      </c>
      <c r="Q66" s="470">
        <v>0</v>
      </c>
      <c r="R66" s="274"/>
      <c r="S66" s="274"/>
      <c r="T66" s="274"/>
      <c r="U66" s="274"/>
      <c r="V66" s="275">
        <f t="shared" si="0"/>
        <v>0</v>
      </c>
      <c r="W66" s="275">
        <f t="shared" si="1"/>
        <v>0</v>
      </c>
      <c r="X66" s="275">
        <f t="shared" si="2"/>
        <v>0</v>
      </c>
      <c r="Y66" s="276">
        <f t="shared" si="3"/>
        <v>0</v>
      </c>
      <c r="Z66" s="1275"/>
      <c r="AA66" s="1259"/>
      <c r="AB66" s="1259"/>
      <c r="AC66" s="1259"/>
      <c r="AD66" s="1259"/>
      <c r="AE66" s="1259"/>
      <c r="AF66" s="1259"/>
      <c r="AG66" s="1259"/>
      <c r="AH66" s="1259"/>
      <c r="AI66" s="1262"/>
      <c r="AJ66" s="1262"/>
    </row>
    <row r="67" spans="1:36" ht="15.75" x14ac:dyDescent="0.25">
      <c r="A67" s="1224"/>
      <c r="B67" s="1226"/>
      <c r="C67" s="1547"/>
      <c r="D67" s="1195"/>
      <c r="E67" s="273" t="s">
        <v>659</v>
      </c>
      <c r="F67" s="273"/>
      <c r="G67" s="273"/>
      <c r="H67" s="273"/>
      <c r="I67" s="273"/>
      <c r="J67" s="273"/>
      <c r="K67" s="273"/>
      <c r="L67" s="470"/>
      <c r="M67" s="470"/>
      <c r="N67" s="470"/>
      <c r="O67" s="470"/>
      <c r="P67" s="470"/>
      <c r="Q67" s="470"/>
      <c r="R67" s="274"/>
      <c r="S67" s="274"/>
      <c r="T67" s="274"/>
      <c r="U67" s="274"/>
      <c r="V67" s="275">
        <f t="shared" si="0"/>
        <v>0</v>
      </c>
      <c r="W67" s="275">
        <f t="shared" si="1"/>
        <v>0</v>
      </c>
      <c r="X67" s="275">
        <f t="shared" si="2"/>
        <v>0</v>
      </c>
      <c r="Y67" s="276">
        <f t="shared" si="3"/>
        <v>0</v>
      </c>
      <c r="Z67" s="1275"/>
      <c r="AA67" s="1259"/>
      <c r="AB67" s="1259"/>
      <c r="AC67" s="1259"/>
      <c r="AD67" s="1259"/>
      <c r="AE67" s="1259"/>
      <c r="AF67" s="1259"/>
      <c r="AG67" s="1259"/>
      <c r="AH67" s="1259"/>
      <c r="AI67" s="1262"/>
      <c r="AJ67" s="1262"/>
    </row>
    <row r="68" spans="1:36" ht="15.75" x14ac:dyDescent="0.25">
      <c r="A68" s="1224"/>
      <c r="B68" s="1226"/>
      <c r="C68" s="1547"/>
      <c r="D68" s="1195"/>
      <c r="E68" s="277"/>
      <c r="F68" s="277"/>
      <c r="G68" s="277"/>
      <c r="H68" s="277"/>
      <c r="I68" s="277"/>
      <c r="J68" s="277"/>
      <c r="K68" s="277"/>
      <c r="L68" s="469"/>
      <c r="M68" s="469"/>
      <c r="N68" s="469"/>
      <c r="O68" s="469"/>
      <c r="P68" s="469"/>
      <c r="Q68" s="469"/>
      <c r="R68" s="278"/>
      <c r="S68" s="278"/>
      <c r="T68" s="278"/>
      <c r="U68" s="278"/>
      <c r="V68" s="275">
        <f t="shared" si="0"/>
        <v>0</v>
      </c>
      <c r="W68" s="275">
        <f t="shared" si="1"/>
        <v>0</v>
      </c>
      <c r="X68" s="275">
        <f t="shared" si="2"/>
        <v>0</v>
      </c>
      <c r="Y68" s="276">
        <f t="shared" si="3"/>
        <v>0</v>
      </c>
      <c r="Z68" s="1275"/>
      <c r="AA68" s="1259"/>
      <c r="AB68" s="1259"/>
      <c r="AC68" s="1259"/>
      <c r="AD68" s="1259"/>
      <c r="AE68" s="1259"/>
      <c r="AF68" s="1259"/>
      <c r="AG68" s="1259"/>
      <c r="AH68" s="1259"/>
      <c r="AI68" s="1262"/>
      <c r="AJ68" s="1262"/>
    </row>
    <row r="69" spans="1:36" ht="15.75" x14ac:dyDescent="0.25">
      <c r="A69" s="1224"/>
      <c r="B69" s="1226"/>
      <c r="C69" s="1547"/>
      <c r="D69" s="1546"/>
      <c r="F69" s="273"/>
      <c r="G69" s="273"/>
      <c r="H69" s="273"/>
      <c r="I69" s="273"/>
      <c r="J69" s="273"/>
      <c r="K69" s="273"/>
      <c r="L69" s="470"/>
      <c r="M69" s="470"/>
      <c r="N69" s="470"/>
      <c r="O69" s="470"/>
      <c r="P69" s="470"/>
      <c r="Q69" s="470"/>
      <c r="R69" s="274"/>
      <c r="S69" s="274"/>
      <c r="T69" s="274"/>
      <c r="U69" s="274"/>
      <c r="V69" s="275">
        <f t="shared" si="0"/>
        <v>0</v>
      </c>
      <c r="W69" s="275">
        <f t="shared" si="1"/>
        <v>0</v>
      </c>
      <c r="X69" s="275">
        <f t="shared" si="2"/>
        <v>0</v>
      </c>
      <c r="Y69" s="276">
        <f t="shared" si="3"/>
        <v>0</v>
      </c>
      <c r="Z69" s="1275"/>
      <c r="AA69" s="1259"/>
      <c r="AB69" s="1259"/>
      <c r="AC69" s="1259"/>
      <c r="AD69" s="1259"/>
      <c r="AE69" s="1259"/>
      <c r="AF69" s="1259"/>
      <c r="AG69" s="1259"/>
      <c r="AH69" s="1259"/>
      <c r="AI69" s="1262"/>
      <c r="AJ69" s="1262"/>
    </row>
    <row r="70" spans="1:36" ht="15.75" x14ac:dyDescent="0.25">
      <c r="A70" s="1224">
        <v>10</v>
      </c>
      <c r="B70" s="1226" t="s">
        <v>691</v>
      </c>
      <c r="C70" s="1226" t="s">
        <v>103</v>
      </c>
      <c r="D70" s="1282">
        <f>250*0.9</f>
        <v>225</v>
      </c>
      <c r="E70" s="277" t="s">
        <v>692</v>
      </c>
      <c r="F70" s="543">
        <v>67</v>
      </c>
      <c r="G70" s="543">
        <v>105</v>
      </c>
      <c r="H70" s="543">
        <v>31</v>
      </c>
      <c r="I70" s="543">
        <v>76</v>
      </c>
      <c r="J70" s="543">
        <v>132</v>
      </c>
      <c r="K70" s="543">
        <v>87</v>
      </c>
      <c r="L70" s="469">
        <v>51</v>
      </c>
      <c r="M70" s="469">
        <v>68</v>
      </c>
      <c r="N70" s="469">
        <v>46</v>
      </c>
      <c r="O70" s="469">
        <v>58</v>
      </c>
      <c r="P70" s="469">
        <v>92</v>
      </c>
      <c r="Q70" s="469">
        <v>56</v>
      </c>
      <c r="R70" s="274">
        <v>399</v>
      </c>
      <c r="S70" s="274">
        <v>396</v>
      </c>
      <c r="T70" s="274"/>
      <c r="U70" s="274"/>
      <c r="V70" s="275">
        <f t="shared" si="0"/>
        <v>67.666666666666671</v>
      </c>
      <c r="W70" s="275">
        <f t="shared" si="1"/>
        <v>98.333333333333329</v>
      </c>
      <c r="X70" s="275">
        <f t="shared" si="2"/>
        <v>55</v>
      </c>
      <c r="Y70" s="276">
        <f t="shared" si="3"/>
        <v>68.666666666666671</v>
      </c>
      <c r="Z70" s="1275">
        <f>SUM(V70:V73)</f>
        <v>173.83333333333331</v>
      </c>
      <c r="AA70" s="1259">
        <f>SUM(W70:W73)</f>
        <v>176.33333333333331</v>
      </c>
      <c r="AB70" s="1259">
        <f>SUM(X70:X73)</f>
        <v>183.66666666666666</v>
      </c>
      <c r="AC70" s="1259">
        <f>SUM(Y70:Y73)</f>
        <v>174.33333333333334</v>
      </c>
      <c r="AD70" s="1259">
        <f t="shared" ref="AD70:AG70" si="21">Z70*0.38*0.9*SQRT(3)</f>
        <v>102.9721525607773</v>
      </c>
      <c r="AE70" s="1259">
        <f t="shared" si="21"/>
        <v>104.4530560012487</v>
      </c>
      <c r="AF70" s="1259">
        <f t="shared" si="21"/>
        <v>108.79703942663147</v>
      </c>
      <c r="AG70" s="1259">
        <f t="shared" si="21"/>
        <v>103.26833324887161</v>
      </c>
      <c r="AH70" s="1259">
        <f>MAX(Z70:AC73)</f>
        <v>183.66666666666666</v>
      </c>
      <c r="AI70" s="1262">
        <f t="shared" ref="AI70" si="22">AH70*0.38*0.9*SQRT(3)</f>
        <v>108.79703942663147</v>
      </c>
      <c r="AJ70" s="1262">
        <f>D70-AI70</f>
        <v>116.20296057336853</v>
      </c>
    </row>
    <row r="71" spans="1:36" ht="15.75" x14ac:dyDescent="0.25">
      <c r="A71" s="1224"/>
      <c r="B71" s="1226"/>
      <c r="C71" s="1226"/>
      <c r="D71" s="1227"/>
      <c r="E71" s="273" t="s">
        <v>693</v>
      </c>
      <c r="F71" s="470">
        <v>46</v>
      </c>
      <c r="G71" s="470">
        <v>4</v>
      </c>
      <c r="H71" s="470">
        <v>17</v>
      </c>
      <c r="I71" s="470">
        <v>7</v>
      </c>
      <c r="J71" s="470">
        <v>12</v>
      </c>
      <c r="K71" s="470">
        <v>19</v>
      </c>
      <c r="L71" s="470">
        <v>27</v>
      </c>
      <c r="M71" s="470">
        <v>5</v>
      </c>
      <c r="N71" s="470">
        <v>13</v>
      </c>
      <c r="O71" s="470">
        <v>51</v>
      </c>
      <c r="P71" s="470">
        <v>8</v>
      </c>
      <c r="Q71" s="470">
        <v>11</v>
      </c>
      <c r="R71" s="274">
        <v>399</v>
      </c>
      <c r="S71" s="274">
        <v>396</v>
      </c>
      <c r="T71" s="274"/>
      <c r="U71" s="274"/>
      <c r="V71" s="275">
        <f t="shared" si="0"/>
        <v>22.333333333333332</v>
      </c>
      <c r="W71" s="275">
        <f t="shared" si="1"/>
        <v>12.666666666666666</v>
      </c>
      <c r="X71" s="275">
        <f t="shared" si="2"/>
        <v>15</v>
      </c>
      <c r="Y71" s="276">
        <f t="shared" si="3"/>
        <v>23.333333333333332</v>
      </c>
      <c r="Z71" s="1275"/>
      <c r="AA71" s="1259"/>
      <c r="AB71" s="1259"/>
      <c r="AC71" s="1259"/>
      <c r="AD71" s="1259"/>
      <c r="AE71" s="1259"/>
      <c r="AF71" s="1259"/>
      <c r="AG71" s="1259"/>
      <c r="AH71" s="1259"/>
      <c r="AI71" s="1262"/>
      <c r="AJ71" s="1262"/>
    </row>
    <row r="72" spans="1:36" ht="15.75" x14ac:dyDescent="0.25">
      <c r="A72" s="1224"/>
      <c r="B72" s="1226"/>
      <c r="C72" s="1226"/>
      <c r="D72" s="1227"/>
      <c r="E72" s="277" t="s">
        <v>694</v>
      </c>
      <c r="F72" s="543">
        <v>12</v>
      </c>
      <c r="G72" s="543">
        <v>9.5</v>
      </c>
      <c r="H72" s="543">
        <v>10</v>
      </c>
      <c r="I72" s="543">
        <v>5</v>
      </c>
      <c r="J72" s="543">
        <v>15</v>
      </c>
      <c r="K72" s="543">
        <v>5</v>
      </c>
      <c r="L72" s="469">
        <v>35</v>
      </c>
      <c r="M72" s="469">
        <v>30</v>
      </c>
      <c r="N72" s="469">
        <v>36</v>
      </c>
      <c r="O72" s="469">
        <v>40</v>
      </c>
      <c r="P72" s="469">
        <v>38</v>
      </c>
      <c r="Q72" s="469">
        <v>43</v>
      </c>
      <c r="R72" s="274">
        <v>399</v>
      </c>
      <c r="S72" s="274">
        <v>396</v>
      </c>
      <c r="T72" s="274"/>
      <c r="U72" s="274"/>
      <c r="V72" s="275">
        <f t="shared" si="0"/>
        <v>10.5</v>
      </c>
      <c r="W72" s="275">
        <f t="shared" si="1"/>
        <v>8.3333333333333339</v>
      </c>
      <c r="X72" s="275">
        <f t="shared" si="2"/>
        <v>33.666666666666664</v>
      </c>
      <c r="Y72" s="276">
        <f t="shared" si="3"/>
        <v>40.333333333333336</v>
      </c>
      <c r="Z72" s="1275"/>
      <c r="AA72" s="1259"/>
      <c r="AB72" s="1259"/>
      <c r="AC72" s="1259"/>
      <c r="AD72" s="1259"/>
      <c r="AE72" s="1259"/>
      <c r="AF72" s="1259"/>
      <c r="AG72" s="1259"/>
      <c r="AH72" s="1259"/>
      <c r="AI72" s="1262"/>
      <c r="AJ72" s="1262"/>
    </row>
    <row r="73" spans="1:36" ht="15.75" x14ac:dyDescent="0.25">
      <c r="A73" s="1224"/>
      <c r="B73" s="1226"/>
      <c r="C73" s="1226"/>
      <c r="D73" s="1225"/>
      <c r="E73" s="273" t="s">
        <v>695</v>
      </c>
      <c r="F73" s="470">
        <v>55</v>
      </c>
      <c r="G73" s="470">
        <v>83</v>
      </c>
      <c r="H73" s="470">
        <v>82</v>
      </c>
      <c r="I73" s="470">
        <v>62</v>
      </c>
      <c r="J73" s="470">
        <v>46</v>
      </c>
      <c r="K73" s="470">
        <v>63</v>
      </c>
      <c r="L73" s="470">
        <v>56</v>
      </c>
      <c r="M73" s="470">
        <v>90</v>
      </c>
      <c r="N73" s="470">
        <v>94</v>
      </c>
      <c r="O73" s="470">
        <v>40</v>
      </c>
      <c r="P73" s="470">
        <v>27</v>
      </c>
      <c r="Q73" s="470">
        <v>59</v>
      </c>
      <c r="R73" s="274">
        <v>399</v>
      </c>
      <c r="S73" s="274">
        <v>396</v>
      </c>
      <c r="T73" s="274"/>
      <c r="U73" s="274"/>
      <c r="V73" s="275">
        <f t="shared" si="0"/>
        <v>73.333333333333329</v>
      </c>
      <c r="W73" s="275">
        <f t="shared" si="1"/>
        <v>57</v>
      </c>
      <c r="X73" s="275">
        <f t="shared" si="2"/>
        <v>80</v>
      </c>
      <c r="Y73" s="276">
        <f t="shared" si="3"/>
        <v>42</v>
      </c>
      <c r="Z73" s="1275"/>
      <c r="AA73" s="1259"/>
      <c r="AB73" s="1259"/>
      <c r="AC73" s="1259"/>
      <c r="AD73" s="1259"/>
      <c r="AE73" s="1259"/>
      <c r="AF73" s="1259"/>
      <c r="AG73" s="1259"/>
      <c r="AH73" s="1259"/>
      <c r="AI73" s="1262"/>
      <c r="AJ73" s="1262"/>
    </row>
    <row r="74" spans="1:36" ht="15.75" x14ac:dyDescent="0.25">
      <c r="A74" s="1224">
        <v>11</v>
      </c>
      <c r="B74" s="1226" t="s">
        <v>696</v>
      </c>
      <c r="C74" s="1552" t="s">
        <v>103</v>
      </c>
      <c r="D74" s="1550">
        <f>250*0.9</f>
        <v>225</v>
      </c>
      <c r="E74" s="277" t="s">
        <v>697</v>
      </c>
      <c r="F74" s="543">
        <v>0</v>
      </c>
      <c r="G74" s="543">
        <v>0</v>
      </c>
      <c r="H74" s="543">
        <v>0</v>
      </c>
      <c r="I74" s="543">
        <v>0</v>
      </c>
      <c r="J74" s="543">
        <v>0</v>
      </c>
      <c r="K74" s="543">
        <v>0</v>
      </c>
      <c r="L74" s="469">
        <v>7</v>
      </c>
      <c r="M74" s="469">
        <v>7</v>
      </c>
      <c r="N74" s="469">
        <v>8</v>
      </c>
      <c r="O74" s="469">
        <v>8</v>
      </c>
      <c r="P74" s="469">
        <v>7</v>
      </c>
      <c r="Q74" s="469">
        <v>8</v>
      </c>
      <c r="R74" s="274">
        <v>408</v>
      </c>
      <c r="S74" s="274">
        <v>408</v>
      </c>
      <c r="T74" s="274"/>
      <c r="U74" s="274"/>
      <c r="V74" s="275">
        <f t="shared" si="0"/>
        <v>0</v>
      </c>
      <c r="W74" s="275">
        <f t="shared" si="1"/>
        <v>0</v>
      </c>
      <c r="X74" s="275">
        <f t="shared" si="2"/>
        <v>7.333333333333333</v>
      </c>
      <c r="Y74" s="276">
        <f t="shared" si="3"/>
        <v>7.666666666666667</v>
      </c>
      <c r="Z74" s="1275">
        <f>SUM(V74:V79)</f>
        <v>16.666666666666668</v>
      </c>
      <c r="AA74" s="1259">
        <f>SUM(W74:W79)</f>
        <v>15.666666666666666</v>
      </c>
      <c r="AB74" s="1259">
        <f>SUM(X74:X79)</f>
        <v>20.666666666666668</v>
      </c>
      <c r="AC74" s="1259">
        <f>SUM(Y74:Y79)</f>
        <v>20.666666666666668</v>
      </c>
      <c r="AD74" s="1259">
        <f t="shared" ref="AD74:AG74" si="23">Z74*0.38*0.9*SQRT(3)</f>
        <v>9.8726896031426019</v>
      </c>
      <c r="AE74" s="1259">
        <f t="shared" si="23"/>
        <v>9.2803282269540439</v>
      </c>
      <c r="AF74" s="1259">
        <f t="shared" si="23"/>
        <v>12.242135107896825</v>
      </c>
      <c r="AG74" s="1259">
        <f t="shared" si="23"/>
        <v>12.242135107896825</v>
      </c>
      <c r="AH74" s="1259">
        <f>MAX(Z74:AC79)</f>
        <v>20.666666666666668</v>
      </c>
      <c r="AI74" s="1262">
        <f t="shared" ref="AI74" si="24">AH74*0.38*0.9*SQRT(3)</f>
        <v>12.242135107896825</v>
      </c>
      <c r="AJ74" s="1262">
        <f>D74-AI74</f>
        <v>212.75786489210319</v>
      </c>
    </row>
    <row r="75" spans="1:36" ht="31.5" x14ac:dyDescent="0.25">
      <c r="A75" s="1224"/>
      <c r="B75" s="1226"/>
      <c r="C75" s="1552"/>
      <c r="D75" s="1211"/>
      <c r="E75" s="273" t="s">
        <v>698</v>
      </c>
      <c r="F75" s="470">
        <v>7</v>
      </c>
      <c r="G75" s="470">
        <v>26</v>
      </c>
      <c r="H75" s="470">
        <v>3</v>
      </c>
      <c r="I75" s="470">
        <v>7</v>
      </c>
      <c r="J75" s="470">
        <v>9</v>
      </c>
      <c r="K75" s="470">
        <v>2</v>
      </c>
      <c r="L75" s="470">
        <v>1</v>
      </c>
      <c r="M75" s="470">
        <v>11</v>
      </c>
      <c r="N75" s="470">
        <v>8</v>
      </c>
      <c r="O75" s="470">
        <v>3</v>
      </c>
      <c r="P75" s="470">
        <v>10</v>
      </c>
      <c r="Q75" s="470">
        <v>9</v>
      </c>
      <c r="R75" s="274">
        <v>408</v>
      </c>
      <c r="S75" s="274">
        <v>408</v>
      </c>
      <c r="T75" s="274"/>
      <c r="U75" s="274"/>
      <c r="V75" s="275">
        <f t="shared" si="0"/>
        <v>12</v>
      </c>
      <c r="W75" s="275">
        <f t="shared" si="1"/>
        <v>6</v>
      </c>
      <c r="X75" s="275">
        <f t="shared" si="2"/>
        <v>6.666666666666667</v>
      </c>
      <c r="Y75" s="276">
        <f t="shared" si="3"/>
        <v>7.333333333333333</v>
      </c>
      <c r="Z75" s="1275"/>
      <c r="AA75" s="1259"/>
      <c r="AB75" s="1259"/>
      <c r="AC75" s="1259"/>
      <c r="AD75" s="1259"/>
      <c r="AE75" s="1259"/>
      <c r="AF75" s="1259"/>
      <c r="AG75" s="1259"/>
      <c r="AH75" s="1259"/>
      <c r="AI75" s="1262"/>
      <c r="AJ75" s="1262"/>
    </row>
    <row r="76" spans="1:36" ht="31.5" x14ac:dyDescent="0.25">
      <c r="A76" s="1224"/>
      <c r="B76" s="1226"/>
      <c r="C76" s="1552"/>
      <c r="D76" s="1211"/>
      <c r="E76" s="277" t="s">
        <v>699</v>
      </c>
      <c r="F76" s="543">
        <v>1</v>
      </c>
      <c r="G76" s="543">
        <v>11</v>
      </c>
      <c r="H76" s="543">
        <v>2</v>
      </c>
      <c r="I76" s="543">
        <v>1</v>
      </c>
      <c r="J76" s="543">
        <v>13</v>
      </c>
      <c r="K76" s="543">
        <v>15</v>
      </c>
      <c r="L76" s="469">
        <v>1</v>
      </c>
      <c r="M76" s="469">
        <v>11</v>
      </c>
      <c r="N76" s="469">
        <v>8</v>
      </c>
      <c r="O76" s="469">
        <v>1</v>
      </c>
      <c r="P76" s="469">
        <v>6</v>
      </c>
      <c r="Q76" s="469">
        <v>4</v>
      </c>
      <c r="R76" s="274">
        <v>408</v>
      </c>
      <c r="S76" s="274">
        <v>408</v>
      </c>
      <c r="T76" s="274"/>
      <c r="U76" s="274"/>
      <c r="V76" s="275">
        <f t="shared" ref="V76:V140" si="25">IF(AND(F76=0,G76=0,H76=0),0,IF(AND(F76=0,G76=0),H76,IF(AND(F76=0,H76=0),G76,IF(AND(G76=0,H76=0),F76,IF(F76=0,(G76+H76)/2,IF(G76=0,(F76+H76)/2,IF(H76=0,(F76+G76)/2,(F76+G76+H76)/3)))))))</f>
        <v>4.666666666666667</v>
      </c>
      <c r="W76" s="275">
        <f t="shared" ref="W76:W140" si="26">IF(AND(I76=0,J76=0,K76=0),0,IF(AND(I76=0,J76=0),K76,IF(AND(I76=0,K76=0),J76,IF(AND(J76=0,K76=0),I76,IF(I76=0,(J76+K76)/2,IF(J76=0,(I76+K76)/2,IF(K76=0,(I76+J76)/2,(I76+J76+K76)/3)))))))</f>
        <v>9.6666666666666661</v>
      </c>
      <c r="X76" s="275">
        <f t="shared" ref="X76:X140" si="27">IF(AND(L76=0,M76=0,N76=0),0,IF(AND(L76=0,M76=0),N76,IF(AND(L76=0,N76=0),M76,IF(AND(M76=0,N76=0),L76,IF(L76=0,(M76+N76)/2,IF(M76=0,(L76+N76)/2,IF(N76=0,(L76+M76)/2,(L76+M76+N76)/3)))))))</f>
        <v>6.666666666666667</v>
      </c>
      <c r="Y76" s="276">
        <f t="shared" ref="Y76:Y140" si="28">IF(AND(O76=0,P76=0,Q76=0),0,IF(AND(O76=0,P76=0),Q76,IF(AND(O76=0,Q76=0),P76,IF(AND(P76=0,Q76=0),O76,IF(O76=0,(P76+Q76)/2,IF(P76=0,(O76+Q76)/2,IF(Q76=0,(O76+P76)/2,(O76+P76+Q76)/3)))))))</f>
        <v>3.6666666666666665</v>
      </c>
      <c r="Z76" s="1275"/>
      <c r="AA76" s="1259"/>
      <c r="AB76" s="1259"/>
      <c r="AC76" s="1259"/>
      <c r="AD76" s="1259"/>
      <c r="AE76" s="1259"/>
      <c r="AF76" s="1259"/>
      <c r="AG76" s="1259"/>
      <c r="AH76" s="1259"/>
      <c r="AI76" s="1262"/>
      <c r="AJ76" s="1262"/>
    </row>
    <row r="77" spans="1:36" ht="15.75" x14ac:dyDescent="0.25">
      <c r="A77" s="1224"/>
      <c r="B77" s="1226"/>
      <c r="C77" s="1552"/>
      <c r="D77" s="1211"/>
      <c r="E77" s="273" t="s">
        <v>700</v>
      </c>
      <c r="F77" s="470">
        <v>0</v>
      </c>
      <c r="G77" s="470">
        <v>0</v>
      </c>
      <c r="H77" s="470">
        <v>0</v>
      </c>
      <c r="I77" s="470">
        <v>0</v>
      </c>
      <c r="J77" s="470">
        <v>0</v>
      </c>
      <c r="K77" s="470">
        <v>0</v>
      </c>
      <c r="L77" s="470">
        <v>0</v>
      </c>
      <c r="M77" s="470">
        <v>0</v>
      </c>
      <c r="N77" s="470">
        <v>0</v>
      </c>
      <c r="O77" s="470">
        <v>0</v>
      </c>
      <c r="P77" s="470">
        <v>0</v>
      </c>
      <c r="Q77" s="470">
        <v>0</v>
      </c>
      <c r="R77" s="274">
        <v>408</v>
      </c>
      <c r="S77" s="274">
        <v>408</v>
      </c>
      <c r="T77" s="274"/>
      <c r="U77" s="274"/>
      <c r="V77" s="275">
        <f t="shared" si="25"/>
        <v>0</v>
      </c>
      <c r="W77" s="275">
        <f t="shared" si="26"/>
        <v>0</v>
      </c>
      <c r="X77" s="275">
        <f t="shared" si="27"/>
        <v>0</v>
      </c>
      <c r="Y77" s="276">
        <f t="shared" si="28"/>
        <v>0</v>
      </c>
      <c r="Z77" s="1275"/>
      <c r="AA77" s="1259"/>
      <c r="AB77" s="1259"/>
      <c r="AC77" s="1259"/>
      <c r="AD77" s="1259"/>
      <c r="AE77" s="1259"/>
      <c r="AF77" s="1259"/>
      <c r="AG77" s="1259"/>
      <c r="AH77" s="1259"/>
      <c r="AI77" s="1262"/>
      <c r="AJ77" s="1262"/>
    </row>
    <row r="78" spans="1:36" ht="15.75" x14ac:dyDescent="0.25">
      <c r="A78" s="1224"/>
      <c r="B78" s="1226"/>
      <c r="C78" s="1552"/>
      <c r="D78" s="1211"/>
      <c r="E78" s="277" t="s">
        <v>701</v>
      </c>
      <c r="F78" s="543">
        <v>0</v>
      </c>
      <c r="G78" s="543">
        <v>0</v>
      </c>
      <c r="H78" s="543">
        <v>0</v>
      </c>
      <c r="I78" s="543">
        <v>0</v>
      </c>
      <c r="J78" s="543">
        <v>0</v>
      </c>
      <c r="K78" s="543">
        <v>0</v>
      </c>
      <c r="L78" s="469">
        <v>0</v>
      </c>
      <c r="M78" s="469">
        <v>0</v>
      </c>
      <c r="N78" s="469">
        <v>0</v>
      </c>
      <c r="O78" s="469">
        <v>0</v>
      </c>
      <c r="P78" s="469">
        <v>2</v>
      </c>
      <c r="Q78" s="469">
        <v>0</v>
      </c>
      <c r="R78" s="274">
        <v>408</v>
      </c>
      <c r="S78" s="274">
        <v>408</v>
      </c>
      <c r="T78" s="274"/>
      <c r="U78" s="274"/>
      <c r="V78" s="275">
        <f t="shared" si="25"/>
        <v>0</v>
      </c>
      <c r="W78" s="275">
        <f t="shared" si="26"/>
        <v>0</v>
      </c>
      <c r="X78" s="275">
        <f t="shared" si="27"/>
        <v>0</v>
      </c>
      <c r="Y78" s="276">
        <f t="shared" si="28"/>
        <v>2</v>
      </c>
      <c r="Z78" s="1275"/>
      <c r="AA78" s="1259"/>
      <c r="AB78" s="1259"/>
      <c r="AC78" s="1259"/>
      <c r="AD78" s="1259"/>
      <c r="AE78" s="1259"/>
      <c r="AF78" s="1259"/>
      <c r="AG78" s="1259"/>
      <c r="AH78" s="1259"/>
      <c r="AI78" s="1262"/>
      <c r="AJ78" s="1262"/>
    </row>
    <row r="79" spans="1:36" ht="15.75" x14ac:dyDescent="0.25">
      <c r="A79" s="1224"/>
      <c r="B79" s="1226"/>
      <c r="C79" s="1552"/>
      <c r="D79" s="1551"/>
      <c r="E79" s="273"/>
      <c r="F79" s="273"/>
      <c r="G79" s="273"/>
      <c r="H79" s="273"/>
      <c r="I79" s="273"/>
      <c r="J79" s="273"/>
      <c r="K79" s="273"/>
      <c r="L79" s="470"/>
      <c r="M79" s="470"/>
      <c r="N79" s="470"/>
      <c r="O79" s="470"/>
      <c r="P79" s="470"/>
      <c r="Q79" s="470"/>
      <c r="R79" s="274"/>
      <c r="S79" s="274"/>
      <c r="T79" s="274"/>
      <c r="U79" s="274"/>
      <c r="V79" s="275">
        <f t="shared" si="25"/>
        <v>0</v>
      </c>
      <c r="W79" s="275">
        <f t="shared" si="26"/>
        <v>0</v>
      </c>
      <c r="X79" s="275">
        <f t="shared" si="27"/>
        <v>0</v>
      </c>
      <c r="Y79" s="276">
        <f t="shared" si="28"/>
        <v>0</v>
      </c>
      <c r="Z79" s="1275"/>
      <c r="AA79" s="1259"/>
      <c r="AB79" s="1259"/>
      <c r="AC79" s="1259"/>
      <c r="AD79" s="1259"/>
      <c r="AE79" s="1259"/>
      <c r="AF79" s="1259"/>
      <c r="AG79" s="1259"/>
      <c r="AH79" s="1259"/>
      <c r="AI79" s="1262"/>
      <c r="AJ79" s="1262"/>
    </row>
    <row r="80" spans="1:36" ht="15.75" x14ac:dyDescent="0.25">
      <c r="A80" s="1224">
        <v>12</v>
      </c>
      <c r="B80" s="1226" t="s">
        <v>702</v>
      </c>
      <c r="C80" s="1552" t="s">
        <v>87</v>
      </c>
      <c r="D80" s="1550">
        <f>160*0.9</f>
        <v>144</v>
      </c>
      <c r="E80" s="277" t="s">
        <v>703</v>
      </c>
      <c r="F80" s="543">
        <v>29</v>
      </c>
      <c r="G80" s="543">
        <v>5</v>
      </c>
      <c r="H80" s="543">
        <v>20</v>
      </c>
      <c r="I80" s="543">
        <v>13</v>
      </c>
      <c r="J80" s="543">
        <v>19</v>
      </c>
      <c r="K80" s="543">
        <v>37</v>
      </c>
      <c r="L80" s="469">
        <v>23</v>
      </c>
      <c r="M80" s="469">
        <v>28</v>
      </c>
      <c r="N80" s="469">
        <v>8</v>
      </c>
      <c r="O80" s="469">
        <v>13</v>
      </c>
      <c r="P80" s="469">
        <v>20</v>
      </c>
      <c r="Q80" s="469">
        <v>23</v>
      </c>
      <c r="R80" s="274">
        <v>416</v>
      </c>
      <c r="S80" s="274">
        <v>416</v>
      </c>
      <c r="T80" s="274"/>
      <c r="U80" s="274"/>
      <c r="V80" s="275">
        <f t="shared" si="25"/>
        <v>18</v>
      </c>
      <c r="W80" s="275">
        <f t="shared" si="26"/>
        <v>23</v>
      </c>
      <c r="X80" s="275">
        <f t="shared" si="27"/>
        <v>19.666666666666668</v>
      </c>
      <c r="Y80" s="276">
        <f t="shared" si="28"/>
        <v>18.666666666666668</v>
      </c>
      <c r="Z80" s="1275">
        <f>SUM(V80:V84)</f>
        <v>66.666666666666657</v>
      </c>
      <c r="AA80" s="1259">
        <f>SUM(W80:W84)</f>
        <v>73.666666666666671</v>
      </c>
      <c r="AB80" s="1259">
        <f>SUM(X80:X84)</f>
        <v>81.333333333333329</v>
      </c>
      <c r="AC80" s="1259">
        <f>SUM(Y80:Y84)</f>
        <v>100.66666666666667</v>
      </c>
      <c r="AD80" s="1259">
        <f t="shared" ref="AD80:AG89" si="29">Z80*0.38*0.9*SQRT(3)</f>
        <v>39.490758412570393</v>
      </c>
      <c r="AE80" s="1259">
        <f t="shared" si="29"/>
        <v>43.637288045890294</v>
      </c>
      <c r="AF80" s="1259">
        <f t="shared" si="29"/>
        <v>48.178725263335885</v>
      </c>
      <c r="AG80" s="1259">
        <f t="shared" si="29"/>
        <v>59.631045202981312</v>
      </c>
      <c r="AH80" s="1259">
        <f>MAX(Z80:AC84)</f>
        <v>100.66666666666667</v>
      </c>
      <c r="AI80" s="1262">
        <f t="shared" ref="AI80" si="30">AH80*0.38*0.9*SQRT(3)</f>
        <v>59.631045202981312</v>
      </c>
      <c r="AJ80" s="1262">
        <f>D80-AI80</f>
        <v>84.368954797018688</v>
      </c>
    </row>
    <row r="81" spans="1:36" ht="15.75" x14ac:dyDescent="0.25">
      <c r="A81" s="1224"/>
      <c r="B81" s="1226"/>
      <c r="C81" s="1552"/>
      <c r="D81" s="1211"/>
      <c r="E81" s="273" t="s">
        <v>704</v>
      </c>
      <c r="F81" s="470">
        <v>13</v>
      </c>
      <c r="G81" s="470">
        <v>32</v>
      </c>
      <c r="H81" s="470">
        <v>19</v>
      </c>
      <c r="I81" s="470">
        <v>33</v>
      </c>
      <c r="J81" s="470">
        <v>26</v>
      </c>
      <c r="K81" s="470">
        <v>16</v>
      </c>
      <c r="L81" s="470">
        <v>43</v>
      </c>
      <c r="M81" s="470">
        <v>36</v>
      </c>
      <c r="N81" s="470">
        <v>25</v>
      </c>
      <c r="O81" s="470">
        <v>47</v>
      </c>
      <c r="P81" s="470">
        <v>48</v>
      </c>
      <c r="Q81" s="470">
        <v>32</v>
      </c>
      <c r="R81" s="274">
        <v>416</v>
      </c>
      <c r="S81" s="274">
        <v>416</v>
      </c>
      <c r="T81" s="274"/>
      <c r="U81" s="274"/>
      <c r="V81" s="275">
        <f t="shared" si="25"/>
        <v>21.333333333333332</v>
      </c>
      <c r="W81" s="275">
        <f t="shared" si="26"/>
        <v>25</v>
      </c>
      <c r="X81" s="275">
        <f t="shared" si="27"/>
        <v>34.666666666666664</v>
      </c>
      <c r="Y81" s="276">
        <f t="shared" si="28"/>
        <v>42.333333333333336</v>
      </c>
      <c r="Z81" s="1275"/>
      <c r="AA81" s="1259"/>
      <c r="AB81" s="1259"/>
      <c r="AC81" s="1259"/>
      <c r="AD81" s="1259"/>
      <c r="AE81" s="1259"/>
      <c r="AF81" s="1259"/>
      <c r="AG81" s="1259"/>
      <c r="AH81" s="1259"/>
      <c r="AI81" s="1262"/>
      <c r="AJ81" s="1262"/>
    </row>
    <row r="82" spans="1:36" ht="31.5" x14ac:dyDescent="0.25">
      <c r="A82" s="1224"/>
      <c r="B82" s="1226"/>
      <c r="C82" s="1552"/>
      <c r="D82" s="1211"/>
      <c r="E82" s="277" t="s">
        <v>705</v>
      </c>
      <c r="F82" s="543">
        <v>22</v>
      </c>
      <c r="G82" s="543">
        <v>20</v>
      </c>
      <c r="H82" s="543">
        <v>34</v>
      </c>
      <c r="I82" s="543">
        <v>26</v>
      </c>
      <c r="J82" s="543">
        <v>17</v>
      </c>
      <c r="K82" s="543">
        <v>28</v>
      </c>
      <c r="L82" s="469">
        <v>29</v>
      </c>
      <c r="M82" s="469">
        <v>36</v>
      </c>
      <c r="N82" s="469">
        <v>16</v>
      </c>
      <c r="O82" s="469">
        <v>46</v>
      </c>
      <c r="P82" s="469">
        <v>40</v>
      </c>
      <c r="Q82" s="469">
        <v>20</v>
      </c>
      <c r="R82" s="274">
        <v>416</v>
      </c>
      <c r="S82" s="274">
        <v>416</v>
      </c>
      <c r="T82" s="274"/>
      <c r="U82" s="274"/>
      <c r="V82" s="275">
        <f t="shared" si="25"/>
        <v>25.333333333333332</v>
      </c>
      <c r="W82" s="275">
        <f t="shared" si="26"/>
        <v>23.666666666666668</v>
      </c>
      <c r="X82" s="275">
        <f t="shared" si="27"/>
        <v>27</v>
      </c>
      <c r="Y82" s="276">
        <f t="shared" si="28"/>
        <v>35.333333333333336</v>
      </c>
      <c r="Z82" s="1275"/>
      <c r="AA82" s="1259"/>
      <c r="AB82" s="1259"/>
      <c r="AC82" s="1259"/>
      <c r="AD82" s="1259"/>
      <c r="AE82" s="1259"/>
      <c r="AF82" s="1259"/>
      <c r="AG82" s="1259"/>
      <c r="AH82" s="1259"/>
      <c r="AI82" s="1262"/>
      <c r="AJ82" s="1262"/>
    </row>
    <row r="83" spans="1:36" ht="15.75" x14ac:dyDescent="0.25">
      <c r="A83" s="1224"/>
      <c r="B83" s="1226"/>
      <c r="C83" s="1552"/>
      <c r="D83" s="1211"/>
      <c r="E83" s="277" t="s">
        <v>706</v>
      </c>
      <c r="F83" s="543">
        <v>0</v>
      </c>
      <c r="G83" s="543">
        <v>0</v>
      </c>
      <c r="H83" s="543">
        <v>0</v>
      </c>
      <c r="I83" s="543">
        <v>0</v>
      </c>
      <c r="J83" s="543">
        <v>0</v>
      </c>
      <c r="K83" s="543">
        <v>0</v>
      </c>
      <c r="L83" s="469">
        <v>0</v>
      </c>
      <c r="M83" s="469">
        <v>0</v>
      </c>
      <c r="N83" s="469">
        <v>0</v>
      </c>
      <c r="O83" s="469">
        <v>2</v>
      </c>
      <c r="P83" s="469">
        <v>5</v>
      </c>
      <c r="Q83" s="469">
        <v>3</v>
      </c>
      <c r="R83" s="274">
        <v>416</v>
      </c>
      <c r="S83" s="274">
        <v>416</v>
      </c>
      <c r="T83" s="274"/>
      <c r="U83" s="274"/>
      <c r="V83" s="275">
        <f t="shared" si="25"/>
        <v>0</v>
      </c>
      <c r="W83" s="275">
        <f t="shared" si="26"/>
        <v>0</v>
      </c>
      <c r="X83" s="275">
        <f t="shared" si="27"/>
        <v>0</v>
      </c>
      <c r="Y83" s="276">
        <f t="shared" si="28"/>
        <v>3.3333333333333335</v>
      </c>
      <c r="Z83" s="1275"/>
      <c r="AA83" s="1259"/>
      <c r="AB83" s="1259"/>
      <c r="AC83" s="1259"/>
      <c r="AD83" s="1259"/>
      <c r="AE83" s="1259"/>
      <c r="AF83" s="1259"/>
      <c r="AG83" s="1259"/>
      <c r="AH83" s="1259"/>
      <c r="AI83" s="1262"/>
      <c r="AJ83" s="1262"/>
    </row>
    <row r="84" spans="1:36" ht="15.75" x14ac:dyDescent="0.25">
      <c r="A84" s="1224"/>
      <c r="B84" s="1226"/>
      <c r="C84" s="1552"/>
      <c r="D84" s="1551"/>
      <c r="E84" s="273" t="s">
        <v>707</v>
      </c>
      <c r="F84" s="470">
        <v>2</v>
      </c>
      <c r="G84" s="470">
        <v>0</v>
      </c>
      <c r="H84" s="470">
        <v>0</v>
      </c>
      <c r="I84" s="470">
        <v>2</v>
      </c>
      <c r="J84" s="470">
        <v>0</v>
      </c>
      <c r="K84" s="470">
        <v>0</v>
      </c>
      <c r="L84" s="470">
        <v>0</v>
      </c>
      <c r="M84" s="470">
        <v>0</v>
      </c>
      <c r="N84" s="470">
        <v>0</v>
      </c>
      <c r="O84" s="470">
        <v>1</v>
      </c>
      <c r="P84" s="470">
        <v>0</v>
      </c>
      <c r="Q84" s="470">
        <v>0</v>
      </c>
      <c r="R84" s="274">
        <v>416</v>
      </c>
      <c r="S84" s="274">
        <v>416</v>
      </c>
      <c r="T84" s="274"/>
      <c r="U84" s="274"/>
      <c r="V84" s="275">
        <f t="shared" si="25"/>
        <v>2</v>
      </c>
      <c r="W84" s="275">
        <f t="shared" si="26"/>
        <v>2</v>
      </c>
      <c r="X84" s="275">
        <f t="shared" si="27"/>
        <v>0</v>
      </c>
      <c r="Y84" s="276">
        <f t="shared" si="28"/>
        <v>1</v>
      </c>
      <c r="Z84" s="1275"/>
      <c r="AA84" s="1259"/>
      <c r="AB84" s="1259"/>
      <c r="AC84" s="1259"/>
      <c r="AD84" s="1259"/>
      <c r="AE84" s="1259"/>
      <c r="AF84" s="1259"/>
      <c r="AG84" s="1259"/>
      <c r="AH84" s="1259"/>
      <c r="AI84" s="1262"/>
      <c r="AJ84" s="1262"/>
    </row>
    <row r="85" spans="1:36" ht="15.75" x14ac:dyDescent="0.25">
      <c r="A85" s="1224">
        <v>13</v>
      </c>
      <c r="B85" s="1226" t="s">
        <v>1109</v>
      </c>
      <c r="C85" s="1552" t="s">
        <v>103</v>
      </c>
      <c r="D85" s="1550">
        <f>250*0.9</f>
        <v>225</v>
      </c>
      <c r="E85" s="277" t="s">
        <v>708</v>
      </c>
      <c r="F85" s="543">
        <v>0</v>
      </c>
      <c r="G85" s="543">
        <v>0</v>
      </c>
      <c r="H85" s="543">
        <v>0</v>
      </c>
      <c r="I85" s="543">
        <v>0</v>
      </c>
      <c r="J85" s="543">
        <v>0</v>
      </c>
      <c r="K85" s="543">
        <v>0</v>
      </c>
      <c r="L85" s="469">
        <v>0</v>
      </c>
      <c r="M85" s="469">
        <v>0</v>
      </c>
      <c r="N85" s="469">
        <v>0</v>
      </c>
      <c r="O85" s="469">
        <v>0</v>
      </c>
      <c r="P85" s="469">
        <v>0</v>
      </c>
      <c r="Q85" s="469">
        <v>0</v>
      </c>
      <c r="R85" s="274">
        <v>400</v>
      </c>
      <c r="S85" s="274">
        <v>401</v>
      </c>
      <c r="T85" s="274"/>
      <c r="U85" s="274"/>
      <c r="V85" s="275">
        <f t="shared" si="25"/>
        <v>0</v>
      </c>
      <c r="W85" s="275">
        <f t="shared" si="26"/>
        <v>0</v>
      </c>
      <c r="X85" s="275">
        <f t="shared" si="27"/>
        <v>0</v>
      </c>
      <c r="Y85" s="276">
        <f t="shared" si="28"/>
        <v>0</v>
      </c>
      <c r="Z85" s="1275">
        <f>SUM(V85:V88)</f>
        <v>7.666666666666667</v>
      </c>
      <c r="AA85" s="1259">
        <f>SUM(W85:W88)</f>
        <v>12.333333333333334</v>
      </c>
      <c r="AB85" s="1259">
        <f>SUM(X85:X88)</f>
        <v>5.833333333333333</v>
      </c>
      <c r="AC85" s="1259">
        <f>SUM(Y85:Y88)</f>
        <v>10</v>
      </c>
      <c r="AD85" s="1259">
        <f t="shared" ref="AD85:AG85" si="31">Z85*0.38*0.9*SQRT(3)</f>
        <v>4.5414372174455968</v>
      </c>
      <c r="AE85" s="1259">
        <f t="shared" si="31"/>
        <v>7.3057903063255241</v>
      </c>
      <c r="AF85" s="1259">
        <f t="shared" si="31"/>
        <v>3.4554413610999104</v>
      </c>
      <c r="AG85" s="1259">
        <f t="shared" si="31"/>
        <v>5.9236137618855595</v>
      </c>
      <c r="AH85" s="1259">
        <f>MAX(Z85:AC88)</f>
        <v>12.333333333333334</v>
      </c>
      <c r="AI85" s="1262">
        <f t="shared" ref="AI85" si="32">AH85*0.38*0.9*SQRT(3)</f>
        <v>7.3057903063255241</v>
      </c>
      <c r="AJ85" s="1262">
        <f>D85-AI85</f>
        <v>217.69420969367448</v>
      </c>
    </row>
    <row r="86" spans="1:36" ht="15.75" x14ac:dyDescent="0.25">
      <c r="A86" s="1224"/>
      <c r="B86" s="1226"/>
      <c r="C86" s="1552"/>
      <c r="D86" s="1211"/>
      <c r="E86" s="273" t="s">
        <v>709</v>
      </c>
      <c r="F86" s="470">
        <v>16</v>
      </c>
      <c r="G86" s="470">
        <v>6</v>
      </c>
      <c r="H86" s="470">
        <v>1</v>
      </c>
      <c r="I86" s="470">
        <v>27</v>
      </c>
      <c r="J86" s="470">
        <v>9</v>
      </c>
      <c r="K86" s="470">
        <v>1</v>
      </c>
      <c r="L86" s="470">
        <v>4</v>
      </c>
      <c r="M86" s="470">
        <v>3</v>
      </c>
      <c r="N86" s="470">
        <v>1</v>
      </c>
      <c r="O86" s="470">
        <v>14</v>
      </c>
      <c r="P86" s="470">
        <v>5</v>
      </c>
      <c r="Q86" s="470">
        <v>1</v>
      </c>
      <c r="R86" s="274">
        <v>400</v>
      </c>
      <c r="S86" s="274">
        <v>401</v>
      </c>
      <c r="T86" s="274"/>
      <c r="U86" s="274"/>
      <c r="V86" s="275">
        <f t="shared" si="25"/>
        <v>7.666666666666667</v>
      </c>
      <c r="W86" s="275">
        <f t="shared" si="26"/>
        <v>12.333333333333334</v>
      </c>
      <c r="X86" s="275">
        <f t="shared" si="27"/>
        <v>2.6666666666666665</v>
      </c>
      <c r="Y86" s="276">
        <f t="shared" si="28"/>
        <v>6.666666666666667</v>
      </c>
      <c r="Z86" s="1275"/>
      <c r="AA86" s="1259"/>
      <c r="AB86" s="1259"/>
      <c r="AC86" s="1259"/>
      <c r="AD86" s="1259"/>
      <c r="AE86" s="1259"/>
      <c r="AF86" s="1259"/>
      <c r="AG86" s="1259"/>
      <c r="AH86" s="1259"/>
      <c r="AI86" s="1262"/>
      <c r="AJ86" s="1262"/>
    </row>
    <row r="87" spans="1:36" ht="15.75" x14ac:dyDescent="0.25">
      <c r="A87" s="1224"/>
      <c r="B87" s="1226"/>
      <c r="C87" s="1552"/>
      <c r="D87" s="1211"/>
      <c r="E87" s="277" t="s">
        <v>710</v>
      </c>
      <c r="F87" s="543">
        <v>0</v>
      </c>
      <c r="G87" s="543">
        <v>0</v>
      </c>
      <c r="H87" s="543">
        <v>0</v>
      </c>
      <c r="I87" s="543">
        <v>0</v>
      </c>
      <c r="J87" s="543">
        <v>0</v>
      </c>
      <c r="K87" s="543">
        <v>0</v>
      </c>
      <c r="L87" s="469">
        <v>3.5</v>
      </c>
      <c r="M87" s="469">
        <v>3</v>
      </c>
      <c r="N87" s="469">
        <v>3</v>
      </c>
      <c r="O87" s="469">
        <v>4</v>
      </c>
      <c r="P87" s="469">
        <v>3</v>
      </c>
      <c r="Q87" s="469">
        <v>3</v>
      </c>
      <c r="R87" s="274">
        <v>400</v>
      </c>
      <c r="S87" s="274">
        <v>401</v>
      </c>
      <c r="T87" s="274"/>
      <c r="U87" s="274"/>
      <c r="V87" s="275">
        <f t="shared" si="25"/>
        <v>0</v>
      </c>
      <c r="W87" s="275">
        <f t="shared" si="26"/>
        <v>0</v>
      </c>
      <c r="X87" s="275">
        <f t="shared" si="27"/>
        <v>3.1666666666666665</v>
      </c>
      <c r="Y87" s="276">
        <f t="shared" si="28"/>
        <v>3.3333333333333335</v>
      </c>
      <c r="Z87" s="1275"/>
      <c r="AA87" s="1259"/>
      <c r="AB87" s="1259"/>
      <c r="AC87" s="1259"/>
      <c r="AD87" s="1259"/>
      <c r="AE87" s="1259"/>
      <c r="AF87" s="1259"/>
      <c r="AG87" s="1259"/>
      <c r="AH87" s="1259"/>
      <c r="AI87" s="1262"/>
      <c r="AJ87" s="1262"/>
    </row>
    <row r="88" spans="1:36" ht="15.75" x14ac:dyDescent="0.25">
      <c r="A88" s="1224"/>
      <c r="B88" s="1226"/>
      <c r="C88" s="1552"/>
      <c r="D88" s="1551"/>
      <c r="E88" s="273"/>
      <c r="F88" s="273"/>
      <c r="G88" s="273"/>
      <c r="H88" s="273"/>
      <c r="I88" s="273"/>
      <c r="J88" s="273"/>
      <c r="K88" s="273"/>
      <c r="L88" s="470"/>
      <c r="M88" s="470"/>
      <c r="N88" s="470"/>
      <c r="O88" s="470"/>
      <c r="P88" s="470"/>
      <c r="Q88" s="470"/>
      <c r="R88" s="274"/>
      <c r="S88" s="274"/>
      <c r="T88" s="274"/>
      <c r="U88" s="274"/>
      <c r="V88" s="275">
        <f t="shared" si="25"/>
        <v>0</v>
      </c>
      <c r="W88" s="275">
        <f t="shared" si="26"/>
        <v>0</v>
      </c>
      <c r="X88" s="275">
        <f t="shared" si="27"/>
        <v>0</v>
      </c>
      <c r="Y88" s="276">
        <f t="shared" si="28"/>
        <v>0</v>
      </c>
      <c r="Z88" s="1275"/>
      <c r="AA88" s="1259"/>
      <c r="AB88" s="1259"/>
      <c r="AC88" s="1259"/>
      <c r="AD88" s="1259"/>
      <c r="AE88" s="1259"/>
      <c r="AF88" s="1259"/>
      <c r="AG88" s="1259"/>
      <c r="AH88" s="1259"/>
      <c r="AI88" s="1262"/>
      <c r="AJ88" s="1262"/>
    </row>
    <row r="89" spans="1:36" ht="15.75" x14ac:dyDescent="0.25">
      <c r="A89" s="1224">
        <v>14</v>
      </c>
      <c r="B89" s="1226" t="s">
        <v>119</v>
      </c>
      <c r="C89" s="1547" t="s">
        <v>711</v>
      </c>
      <c r="D89" s="1545">
        <f>800*0.9</f>
        <v>720</v>
      </c>
      <c r="E89" s="543" t="s">
        <v>712</v>
      </c>
      <c r="F89" s="543">
        <v>31</v>
      </c>
      <c r="G89" s="543">
        <v>41</v>
      </c>
      <c r="H89" s="543">
        <v>78</v>
      </c>
      <c r="I89" s="543">
        <v>21</v>
      </c>
      <c r="J89" s="543">
        <v>31</v>
      </c>
      <c r="K89" s="543">
        <v>65</v>
      </c>
      <c r="L89" s="469">
        <v>63</v>
      </c>
      <c r="M89" s="469">
        <v>38</v>
      </c>
      <c r="N89" s="469">
        <v>85</v>
      </c>
      <c r="O89" s="469">
        <v>42</v>
      </c>
      <c r="P89" s="469">
        <v>20</v>
      </c>
      <c r="Q89" s="469">
        <v>91</v>
      </c>
      <c r="R89" s="274">
        <v>412</v>
      </c>
      <c r="S89" s="274">
        <v>413</v>
      </c>
      <c r="T89" s="274"/>
      <c r="U89" s="274"/>
      <c r="V89" s="275">
        <f t="shared" si="25"/>
        <v>50</v>
      </c>
      <c r="W89" s="275">
        <f t="shared" si="26"/>
        <v>39</v>
      </c>
      <c r="X89" s="275">
        <f t="shared" si="27"/>
        <v>62</v>
      </c>
      <c r="Y89" s="276">
        <f t="shared" si="28"/>
        <v>51</v>
      </c>
      <c r="Z89" s="1275">
        <f>SUM(V89:V101)</f>
        <v>245</v>
      </c>
      <c r="AA89" s="1259">
        <f>SUM(W89:W101)</f>
        <v>288</v>
      </c>
      <c r="AB89" s="1259">
        <f>SUM(X89:X101)</f>
        <v>319</v>
      </c>
      <c r="AC89" s="1259">
        <f>SUM(Y89:Y101)</f>
        <v>371.16666666666669</v>
      </c>
      <c r="AD89" s="1259">
        <f t="shared" ref="AD89" si="33">Z89*0.38*0.9*SQRT(3)</f>
        <v>145.1285371661962</v>
      </c>
      <c r="AE89" s="1259">
        <f t="shared" si="29"/>
        <v>170.60007634230411</v>
      </c>
      <c r="AF89" s="1259">
        <f t="shared" si="29"/>
        <v>188.96327900414937</v>
      </c>
      <c r="AG89" s="1259">
        <f t="shared" si="29"/>
        <v>219.86479746198575</v>
      </c>
      <c r="AH89" s="1259">
        <f>MAX(Z89:AC101)</f>
        <v>371.16666666666669</v>
      </c>
      <c r="AI89" s="1262">
        <f t="shared" ref="AI89" si="34">AH89*0.38*0.9*SQRT(3)</f>
        <v>219.86479746198575</v>
      </c>
      <c r="AJ89" s="1262">
        <f>D89-AI89</f>
        <v>500.13520253801425</v>
      </c>
    </row>
    <row r="90" spans="1:36" ht="15.75" x14ac:dyDescent="0.25">
      <c r="A90" s="1224"/>
      <c r="B90" s="1226"/>
      <c r="C90" s="1547"/>
      <c r="D90" s="1195"/>
      <c r="E90" s="470" t="s">
        <v>713</v>
      </c>
      <c r="F90" s="470">
        <v>2</v>
      </c>
      <c r="G90" s="470">
        <v>6</v>
      </c>
      <c r="H90" s="470">
        <v>4</v>
      </c>
      <c r="I90" s="470">
        <v>2</v>
      </c>
      <c r="J90" s="470">
        <v>6</v>
      </c>
      <c r="K90" s="470">
        <v>4</v>
      </c>
      <c r="L90" s="470">
        <v>3</v>
      </c>
      <c r="M90" s="470">
        <v>6</v>
      </c>
      <c r="N90" s="470">
        <v>21</v>
      </c>
      <c r="O90" s="470">
        <v>3</v>
      </c>
      <c r="P90" s="470">
        <v>6</v>
      </c>
      <c r="Q90" s="470">
        <v>16</v>
      </c>
      <c r="R90" s="274">
        <v>412</v>
      </c>
      <c r="S90" s="274">
        <v>413</v>
      </c>
      <c r="T90" s="274"/>
      <c r="U90" s="274"/>
      <c r="V90" s="275">
        <f t="shared" si="25"/>
        <v>4</v>
      </c>
      <c r="W90" s="275">
        <f t="shared" si="26"/>
        <v>4</v>
      </c>
      <c r="X90" s="275">
        <f t="shared" si="27"/>
        <v>10</v>
      </c>
      <c r="Y90" s="276">
        <f t="shared" si="28"/>
        <v>8.3333333333333339</v>
      </c>
      <c r="Z90" s="1275"/>
      <c r="AA90" s="1259"/>
      <c r="AB90" s="1259"/>
      <c r="AC90" s="1259"/>
      <c r="AD90" s="1259"/>
      <c r="AE90" s="1259"/>
      <c r="AF90" s="1259"/>
      <c r="AG90" s="1259"/>
      <c r="AH90" s="1259"/>
      <c r="AI90" s="1262"/>
      <c r="AJ90" s="1262"/>
    </row>
    <row r="91" spans="1:36" ht="15.75" x14ac:dyDescent="0.25">
      <c r="A91" s="1224"/>
      <c r="B91" s="1226"/>
      <c r="C91" s="1547"/>
      <c r="D91" s="1195"/>
      <c r="E91" s="470" t="s">
        <v>714</v>
      </c>
      <c r="F91" s="470">
        <v>1</v>
      </c>
      <c r="G91" s="470">
        <v>0</v>
      </c>
      <c r="H91" s="470">
        <v>0</v>
      </c>
      <c r="I91" s="470">
        <v>1</v>
      </c>
      <c r="J91" s="470">
        <v>0</v>
      </c>
      <c r="K91" s="470">
        <v>0</v>
      </c>
      <c r="L91" s="470">
        <v>76</v>
      </c>
      <c r="M91" s="470">
        <v>56</v>
      </c>
      <c r="N91" s="470">
        <v>82</v>
      </c>
      <c r="O91" s="470">
        <v>96</v>
      </c>
      <c r="P91" s="470">
        <v>65</v>
      </c>
      <c r="Q91" s="470">
        <v>86</v>
      </c>
      <c r="R91" s="274">
        <v>412</v>
      </c>
      <c r="S91" s="274">
        <v>413</v>
      </c>
      <c r="T91" s="274"/>
      <c r="U91" s="274"/>
      <c r="V91" s="275">
        <f t="shared" si="25"/>
        <v>1</v>
      </c>
      <c r="W91" s="275">
        <f t="shared" si="26"/>
        <v>1</v>
      </c>
      <c r="X91" s="275">
        <f t="shared" si="27"/>
        <v>71.333333333333329</v>
      </c>
      <c r="Y91" s="276">
        <f t="shared" si="28"/>
        <v>82.333333333333329</v>
      </c>
      <c r="Z91" s="1275"/>
      <c r="AA91" s="1259"/>
      <c r="AB91" s="1259"/>
      <c r="AC91" s="1259"/>
      <c r="AD91" s="1259"/>
      <c r="AE91" s="1259"/>
      <c r="AF91" s="1259"/>
      <c r="AG91" s="1259"/>
      <c r="AH91" s="1259"/>
      <c r="AI91" s="1262"/>
      <c r="AJ91" s="1262"/>
    </row>
    <row r="92" spans="1:36" ht="31.5" x14ac:dyDescent="0.25">
      <c r="A92" s="1224"/>
      <c r="B92" s="1226"/>
      <c r="C92" s="1547"/>
      <c r="D92" s="1195"/>
      <c r="E92" s="543" t="s">
        <v>715</v>
      </c>
      <c r="F92" s="543">
        <v>36</v>
      </c>
      <c r="G92" s="543">
        <v>98</v>
      </c>
      <c r="H92" s="543">
        <v>68</v>
      </c>
      <c r="I92" s="543">
        <v>84</v>
      </c>
      <c r="J92" s="543">
        <v>100</v>
      </c>
      <c r="K92" s="543">
        <v>94</v>
      </c>
      <c r="L92" s="469">
        <v>84</v>
      </c>
      <c r="M92" s="469">
        <v>130</v>
      </c>
      <c r="N92" s="469">
        <v>95</v>
      </c>
      <c r="O92" s="469">
        <v>79</v>
      </c>
      <c r="P92" s="469">
        <v>130</v>
      </c>
      <c r="Q92" s="469">
        <v>113</v>
      </c>
      <c r="R92" s="274">
        <v>412</v>
      </c>
      <c r="S92" s="274">
        <v>413</v>
      </c>
      <c r="T92" s="274"/>
      <c r="U92" s="274"/>
      <c r="V92" s="275">
        <f t="shared" si="25"/>
        <v>67.333333333333329</v>
      </c>
      <c r="W92" s="275">
        <f t="shared" si="26"/>
        <v>92.666666666666671</v>
      </c>
      <c r="X92" s="275">
        <f t="shared" si="27"/>
        <v>103</v>
      </c>
      <c r="Y92" s="276">
        <f t="shared" si="28"/>
        <v>107.33333333333333</v>
      </c>
      <c r="Z92" s="1275"/>
      <c r="AA92" s="1259"/>
      <c r="AB92" s="1259"/>
      <c r="AC92" s="1259"/>
      <c r="AD92" s="1259"/>
      <c r="AE92" s="1259"/>
      <c r="AF92" s="1259"/>
      <c r="AG92" s="1259"/>
      <c r="AH92" s="1259"/>
      <c r="AI92" s="1262"/>
      <c r="AJ92" s="1262"/>
    </row>
    <row r="93" spans="1:36" ht="15.75" x14ac:dyDescent="0.25">
      <c r="A93" s="1224"/>
      <c r="B93" s="1226"/>
      <c r="C93" s="1547"/>
      <c r="D93" s="1195"/>
      <c r="E93" s="470" t="s">
        <v>716</v>
      </c>
      <c r="F93" s="470">
        <v>11</v>
      </c>
      <c r="G93" s="470">
        <v>3</v>
      </c>
      <c r="H93" s="470">
        <v>7</v>
      </c>
      <c r="I93" s="470">
        <v>11</v>
      </c>
      <c r="J93" s="470">
        <v>4</v>
      </c>
      <c r="K93" s="470">
        <v>7</v>
      </c>
      <c r="L93" s="470">
        <v>0</v>
      </c>
      <c r="M93" s="470">
        <v>0</v>
      </c>
      <c r="N93" s="470">
        <v>0</v>
      </c>
      <c r="O93" s="470">
        <v>0</v>
      </c>
      <c r="P93" s="470">
        <v>0</v>
      </c>
      <c r="Q93" s="470">
        <v>0</v>
      </c>
      <c r="R93" s="274">
        <v>412</v>
      </c>
      <c r="S93" s="274">
        <v>413</v>
      </c>
      <c r="T93" s="274"/>
      <c r="U93" s="274"/>
      <c r="V93" s="275">
        <f t="shared" si="25"/>
        <v>7</v>
      </c>
      <c r="W93" s="275">
        <f t="shared" si="26"/>
        <v>7.333333333333333</v>
      </c>
      <c r="X93" s="275">
        <f t="shared" si="27"/>
        <v>0</v>
      </c>
      <c r="Y93" s="276">
        <f t="shared" si="28"/>
        <v>0</v>
      </c>
      <c r="Z93" s="1275"/>
      <c r="AA93" s="1259"/>
      <c r="AB93" s="1259"/>
      <c r="AC93" s="1259"/>
      <c r="AD93" s="1259"/>
      <c r="AE93" s="1259"/>
      <c r="AF93" s="1259"/>
      <c r="AG93" s="1259"/>
      <c r="AH93" s="1259"/>
      <c r="AI93" s="1262"/>
      <c r="AJ93" s="1262"/>
    </row>
    <row r="94" spans="1:36" ht="15.75" x14ac:dyDescent="0.25">
      <c r="A94" s="1224"/>
      <c r="B94" s="1226"/>
      <c r="C94" s="1547"/>
      <c r="D94" s="1195"/>
      <c r="E94" s="543" t="s">
        <v>717</v>
      </c>
      <c r="F94" s="543">
        <v>38</v>
      </c>
      <c r="G94" s="543">
        <v>18</v>
      </c>
      <c r="H94" s="543">
        <v>20</v>
      </c>
      <c r="I94" s="543">
        <v>58</v>
      </c>
      <c r="J94" s="543">
        <v>19</v>
      </c>
      <c r="K94" s="543">
        <v>49</v>
      </c>
      <c r="L94" s="469">
        <v>11</v>
      </c>
      <c r="M94" s="469">
        <v>18</v>
      </c>
      <c r="N94" s="469">
        <v>19</v>
      </c>
      <c r="O94" s="469">
        <v>21</v>
      </c>
      <c r="P94" s="469">
        <v>11</v>
      </c>
      <c r="Q94" s="469">
        <v>43</v>
      </c>
      <c r="R94" s="274">
        <v>412</v>
      </c>
      <c r="S94" s="274">
        <v>413</v>
      </c>
      <c r="T94" s="274"/>
      <c r="U94" s="274"/>
      <c r="V94" s="275">
        <f t="shared" si="25"/>
        <v>25.333333333333332</v>
      </c>
      <c r="W94" s="275">
        <f t="shared" si="26"/>
        <v>42</v>
      </c>
      <c r="X94" s="275">
        <f t="shared" si="27"/>
        <v>16</v>
      </c>
      <c r="Y94" s="276">
        <f t="shared" si="28"/>
        <v>25</v>
      </c>
      <c r="Z94" s="1275"/>
      <c r="AA94" s="1259"/>
      <c r="AB94" s="1259"/>
      <c r="AC94" s="1259"/>
      <c r="AD94" s="1259"/>
      <c r="AE94" s="1259"/>
      <c r="AF94" s="1259"/>
      <c r="AG94" s="1259"/>
      <c r="AH94" s="1259"/>
      <c r="AI94" s="1262"/>
      <c r="AJ94" s="1262"/>
    </row>
    <row r="95" spans="1:36" ht="15.75" x14ac:dyDescent="0.25">
      <c r="A95" s="1224"/>
      <c r="B95" s="1226"/>
      <c r="C95" s="1547"/>
      <c r="D95" s="1195"/>
      <c r="E95" s="473" t="s">
        <v>718</v>
      </c>
      <c r="F95" s="470">
        <v>39</v>
      </c>
      <c r="G95" s="470">
        <v>25</v>
      </c>
      <c r="H95" s="470">
        <v>29</v>
      </c>
      <c r="I95" s="470">
        <v>15</v>
      </c>
      <c r="J95" s="470">
        <v>36</v>
      </c>
      <c r="K95" s="470">
        <v>57</v>
      </c>
      <c r="L95" s="470">
        <v>31</v>
      </c>
      <c r="M95" s="470">
        <v>26</v>
      </c>
      <c r="N95" s="470">
        <v>22</v>
      </c>
      <c r="O95" s="470">
        <v>64</v>
      </c>
      <c r="P95" s="470">
        <v>35</v>
      </c>
      <c r="Q95" s="470">
        <v>35</v>
      </c>
      <c r="R95" s="274">
        <v>412</v>
      </c>
      <c r="S95" s="274">
        <v>413</v>
      </c>
      <c r="T95" s="274"/>
      <c r="U95" s="274"/>
      <c r="V95" s="275">
        <f t="shared" si="25"/>
        <v>31</v>
      </c>
      <c r="W95" s="275">
        <f t="shared" si="26"/>
        <v>36</v>
      </c>
      <c r="X95" s="275">
        <f t="shared" si="27"/>
        <v>26.333333333333332</v>
      </c>
      <c r="Y95" s="276">
        <f t="shared" si="28"/>
        <v>44.666666666666664</v>
      </c>
      <c r="Z95" s="1275"/>
      <c r="AA95" s="1259"/>
      <c r="AB95" s="1259"/>
      <c r="AC95" s="1259"/>
      <c r="AD95" s="1259"/>
      <c r="AE95" s="1259"/>
      <c r="AF95" s="1259"/>
      <c r="AG95" s="1259"/>
      <c r="AH95" s="1259"/>
      <c r="AI95" s="1262"/>
      <c r="AJ95" s="1262"/>
    </row>
    <row r="96" spans="1:36" ht="15.75" x14ac:dyDescent="0.25">
      <c r="A96" s="1224"/>
      <c r="B96" s="1226"/>
      <c r="C96" s="1547"/>
      <c r="D96" s="1195"/>
      <c r="E96" s="543" t="s">
        <v>719</v>
      </c>
      <c r="F96" s="543">
        <v>77</v>
      </c>
      <c r="G96" s="543">
        <v>39</v>
      </c>
      <c r="H96" s="543">
        <v>30</v>
      </c>
      <c r="I96" s="543">
        <v>87</v>
      </c>
      <c r="J96" s="543">
        <v>45</v>
      </c>
      <c r="K96" s="543">
        <v>32</v>
      </c>
      <c r="L96" s="469">
        <v>40</v>
      </c>
      <c r="M96" s="469">
        <v>5</v>
      </c>
      <c r="N96" s="469">
        <v>0</v>
      </c>
      <c r="O96" s="469">
        <v>34</v>
      </c>
      <c r="P96" s="469">
        <v>15</v>
      </c>
      <c r="Q96" s="469">
        <v>0</v>
      </c>
      <c r="R96" s="274">
        <v>412</v>
      </c>
      <c r="S96" s="274">
        <v>413</v>
      </c>
      <c r="T96" s="274"/>
      <c r="U96" s="274"/>
      <c r="V96" s="275">
        <f t="shared" si="25"/>
        <v>48.666666666666664</v>
      </c>
      <c r="W96" s="275">
        <f t="shared" si="26"/>
        <v>54.666666666666664</v>
      </c>
      <c r="X96" s="275">
        <f t="shared" si="27"/>
        <v>22.5</v>
      </c>
      <c r="Y96" s="276">
        <f t="shared" si="28"/>
        <v>24.5</v>
      </c>
      <c r="Z96" s="1275"/>
      <c r="AA96" s="1259"/>
      <c r="AB96" s="1259"/>
      <c r="AC96" s="1259"/>
      <c r="AD96" s="1259"/>
      <c r="AE96" s="1259"/>
      <c r="AF96" s="1259"/>
      <c r="AG96" s="1259"/>
      <c r="AH96" s="1259"/>
      <c r="AI96" s="1262"/>
      <c r="AJ96" s="1262"/>
    </row>
    <row r="97" spans="1:36" ht="15.75" x14ac:dyDescent="0.25">
      <c r="A97" s="1224"/>
      <c r="B97" s="1226"/>
      <c r="C97" s="1547"/>
      <c r="D97" s="1195"/>
      <c r="E97" s="470" t="s">
        <v>720</v>
      </c>
      <c r="F97" s="470">
        <v>5</v>
      </c>
      <c r="G97" s="470">
        <v>5</v>
      </c>
      <c r="H97" s="470">
        <v>15</v>
      </c>
      <c r="I97" s="470">
        <v>6</v>
      </c>
      <c r="J97" s="470">
        <v>6</v>
      </c>
      <c r="K97" s="470">
        <v>15</v>
      </c>
      <c r="L97" s="470">
        <v>5.5</v>
      </c>
      <c r="M97" s="470">
        <v>5</v>
      </c>
      <c r="N97" s="470">
        <v>5</v>
      </c>
      <c r="O97" s="470">
        <v>6</v>
      </c>
      <c r="P97" s="470">
        <v>6</v>
      </c>
      <c r="Q97" s="470">
        <v>9</v>
      </c>
      <c r="R97" s="274">
        <v>412</v>
      </c>
      <c r="S97" s="274">
        <v>413</v>
      </c>
      <c r="T97" s="274"/>
      <c r="U97" s="274"/>
      <c r="V97" s="275">
        <f t="shared" si="25"/>
        <v>8.3333333333333339</v>
      </c>
      <c r="W97" s="275">
        <f t="shared" si="26"/>
        <v>9</v>
      </c>
      <c r="X97" s="275">
        <f t="shared" si="27"/>
        <v>5.166666666666667</v>
      </c>
      <c r="Y97" s="276">
        <f t="shared" si="28"/>
        <v>7</v>
      </c>
      <c r="Z97" s="1275"/>
      <c r="AA97" s="1259"/>
      <c r="AB97" s="1259"/>
      <c r="AC97" s="1259"/>
      <c r="AD97" s="1259"/>
      <c r="AE97" s="1259"/>
      <c r="AF97" s="1259"/>
      <c r="AG97" s="1259"/>
      <c r="AH97" s="1259"/>
      <c r="AI97" s="1262"/>
      <c r="AJ97" s="1262"/>
    </row>
    <row r="98" spans="1:36" ht="15.75" x14ac:dyDescent="0.25">
      <c r="A98" s="1224"/>
      <c r="B98" s="1226"/>
      <c r="C98" s="1547"/>
      <c r="D98" s="1195"/>
      <c r="E98" s="543" t="s">
        <v>721</v>
      </c>
      <c r="F98" s="543">
        <v>3</v>
      </c>
      <c r="G98" s="543">
        <v>2</v>
      </c>
      <c r="H98" s="543">
        <v>2</v>
      </c>
      <c r="I98" s="543">
        <v>3</v>
      </c>
      <c r="J98" s="543">
        <v>2</v>
      </c>
      <c r="K98" s="543">
        <v>2</v>
      </c>
      <c r="L98" s="469">
        <v>2</v>
      </c>
      <c r="M98" s="469">
        <v>4</v>
      </c>
      <c r="N98" s="469">
        <v>2</v>
      </c>
      <c r="O98" s="469">
        <v>2</v>
      </c>
      <c r="P98" s="469">
        <v>4</v>
      </c>
      <c r="Q98" s="469">
        <v>2</v>
      </c>
      <c r="R98" s="274">
        <v>412</v>
      </c>
      <c r="S98" s="274">
        <v>413</v>
      </c>
      <c r="T98" s="274"/>
      <c r="U98" s="274"/>
      <c r="V98" s="275">
        <f t="shared" si="25"/>
        <v>2.3333333333333335</v>
      </c>
      <c r="W98" s="275">
        <f t="shared" si="26"/>
        <v>2.3333333333333335</v>
      </c>
      <c r="X98" s="275">
        <f t="shared" si="27"/>
        <v>2.6666666666666665</v>
      </c>
      <c r="Y98" s="276">
        <f t="shared" si="28"/>
        <v>2.6666666666666665</v>
      </c>
      <c r="Z98" s="1275"/>
      <c r="AA98" s="1259"/>
      <c r="AB98" s="1259"/>
      <c r="AC98" s="1259"/>
      <c r="AD98" s="1259"/>
      <c r="AE98" s="1259"/>
      <c r="AF98" s="1259"/>
      <c r="AG98" s="1259"/>
      <c r="AH98" s="1259"/>
      <c r="AI98" s="1262"/>
      <c r="AJ98" s="1262"/>
    </row>
    <row r="99" spans="1:36" ht="15.75" x14ac:dyDescent="0.25">
      <c r="A99" s="1224"/>
      <c r="B99" s="1226"/>
      <c r="C99" s="1547"/>
      <c r="D99" s="1195"/>
      <c r="E99" s="470" t="s">
        <v>722</v>
      </c>
      <c r="F99" s="470">
        <v>0</v>
      </c>
      <c r="G99" s="470">
        <v>0</v>
      </c>
      <c r="H99" s="470">
        <v>0</v>
      </c>
      <c r="I99" s="470">
        <v>0</v>
      </c>
      <c r="J99" s="470">
        <v>0</v>
      </c>
      <c r="K99" s="470">
        <v>0</v>
      </c>
      <c r="L99" s="470">
        <v>0</v>
      </c>
      <c r="M99" s="470">
        <v>0</v>
      </c>
      <c r="N99" s="470">
        <v>0</v>
      </c>
      <c r="O99" s="470">
        <v>28</v>
      </c>
      <c r="P99" s="470">
        <v>16</v>
      </c>
      <c r="Q99" s="470">
        <v>11</v>
      </c>
      <c r="R99" s="274">
        <v>412</v>
      </c>
      <c r="S99" s="274">
        <v>413</v>
      </c>
      <c r="T99" s="274"/>
      <c r="U99" s="274"/>
      <c r="V99" s="275">
        <f t="shared" si="25"/>
        <v>0</v>
      </c>
      <c r="W99" s="275">
        <f t="shared" si="26"/>
        <v>0</v>
      </c>
      <c r="X99" s="275">
        <f t="shared" si="27"/>
        <v>0</v>
      </c>
      <c r="Y99" s="276">
        <f t="shared" si="28"/>
        <v>18.333333333333332</v>
      </c>
      <c r="Z99" s="1275"/>
      <c r="AA99" s="1259"/>
      <c r="AB99" s="1259"/>
      <c r="AC99" s="1259"/>
      <c r="AD99" s="1259"/>
      <c r="AE99" s="1259"/>
      <c r="AF99" s="1259"/>
      <c r="AG99" s="1259"/>
      <c r="AH99" s="1259"/>
      <c r="AI99" s="1262"/>
      <c r="AJ99" s="1262"/>
    </row>
    <row r="100" spans="1:36" ht="15.75" x14ac:dyDescent="0.25">
      <c r="A100" s="1224"/>
      <c r="B100" s="1226"/>
      <c r="C100" s="1547"/>
      <c r="D100" s="1195"/>
      <c r="E100" s="277" t="s">
        <v>659</v>
      </c>
      <c r="F100" s="277"/>
      <c r="G100" s="277"/>
      <c r="H100" s="277"/>
      <c r="I100" s="277"/>
      <c r="J100" s="277"/>
      <c r="K100" s="277"/>
      <c r="L100" s="469"/>
      <c r="M100" s="469"/>
      <c r="N100" s="469"/>
      <c r="O100" s="469"/>
      <c r="P100" s="469"/>
      <c r="Q100" s="469"/>
      <c r="R100" s="278"/>
      <c r="S100" s="278"/>
      <c r="T100" s="278"/>
      <c r="U100" s="278"/>
      <c r="V100" s="275">
        <f t="shared" si="25"/>
        <v>0</v>
      </c>
      <c r="W100" s="275">
        <f t="shared" si="26"/>
        <v>0</v>
      </c>
      <c r="X100" s="275">
        <f t="shared" si="27"/>
        <v>0</v>
      </c>
      <c r="Y100" s="276">
        <f t="shared" si="28"/>
        <v>0</v>
      </c>
      <c r="Z100" s="1275"/>
      <c r="AA100" s="1259"/>
      <c r="AB100" s="1259"/>
      <c r="AC100" s="1259"/>
      <c r="AD100" s="1259"/>
      <c r="AE100" s="1259"/>
      <c r="AF100" s="1259"/>
      <c r="AG100" s="1259"/>
      <c r="AH100" s="1259"/>
      <c r="AI100" s="1262"/>
      <c r="AJ100" s="1262"/>
    </row>
    <row r="101" spans="1:36" ht="15.75" x14ac:dyDescent="0.25">
      <c r="A101" s="1224"/>
      <c r="B101" s="1226"/>
      <c r="C101" s="1547"/>
      <c r="D101" s="1546"/>
      <c r="E101" s="273"/>
      <c r="F101" s="273"/>
      <c r="G101" s="273"/>
      <c r="H101" s="273"/>
      <c r="I101" s="273"/>
      <c r="J101" s="273"/>
      <c r="K101" s="273"/>
      <c r="L101" s="470"/>
      <c r="M101" s="470"/>
      <c r="N101" s="470"/>
      <c r="O101" s="470"/>
      <c r="P101" s="470"/>
      <c r="Q101" s="470"/>
      <c r="R101" s="274"/>
      <c r="S101" s="274"/>
      <c r="T101" s="274"/>
      <c r="U101" s="274"/>
      <c r="V101" s="275">
        <f t="shared" si="25"/>
        <v>0</v>
      </c>
      <c r="W101" s="275">
        <f t="shared" si="26"/>
        <v>0</v>
      </c>
      <c r="X101" s="275">
        <f t="shared" si="27"/>
        <v>0</v>
      </c>
      <c r="Y101" s="276">
        <f t="shared" si="28"/>
        <v>0</v>
      </c>
      <c r="Z101" s="1275"/>
      <c r="AA101" s="1259"/>
      <c r="AB101" s="1259"/>
      <c r="AC101" s="1259"/>
      <c r="AD101" s="1259"/>
      <c r="AE101" s="1259"/>
      <c r="AF101" s="1259"/>
      <c r="AG101" s="1259"/>
      <c r="AH101" s="1259"/>
      <c r="AI101" s="1262"/>
      <c r="AJ101" s="1262"/>
    </row>
    <row r="102" spans="1:36" ht="31.5" customHeight="1" x14ac:dyDescent="0.25">
      <c r="A102" s="1224">
        <v>15</v>
      </c>
      <c r="B102" s="1226" t="s">
        <v>723</v>
      </c>
      <c r="C102" s="1226" t="s">
        <v>92</v>
      </c>
      <c r="D102" s="1282">
        <f>100*0.9</f>
        <v>90</v>
      </c>
      <c r="E102" s="277" t="s">
        <v>724</v>
      </c>
      <c r="F102" s="277"/>
      <c r="G102" s="277"/>
      <c r="H102" s="277"/>
      <c r="I102" s="277"/>
      <c r="J102" s="277"/>
      <c r="K102" s="277"/>
      <c r="L102" s="1553" t="s">
        <v>1241</v>
      </c>
      <c r="M102" s="1553"/>
      <c r="N102" s="1553"/>
      <c r="O102" s="1553"/>
      <c r="P102" s="1553"/>
      <c r="Q102" s="1553"/>
      <c r="R102" s="278"/>
      <c r="S102" s="278"/>
      <c r="T102" s="278"/>
      <c r="U102" s="278"/>
      <c r="V102" s="275">
        <f t="shared" si="25"/>
        <v>0</v>
      </c>
      <c r="W102" s="275">
        <f t="shared" si="26"/>
        <v>0</v>
      </c>
      <c r="X102" s="275" t="str">
        <f t="shared" si="27"/>
        <v>Демонтирована</v>
      </c>
      <c r="Y102" s="276">
        <f t="shared" si="28"/>
        <v>0</v>
      </c>
      <c r="Z102" s="1275">
        <f>SUM(V102:V103)</f>
        <v>0</v>
      </c>
      <c r="AA102" s="1259">
        <f>SUM(W102:W103)</f>
        <v>0</v>
      </c>
      <c r="AB102" s="1259">
        <f>SUM(X102:X103)</f>
        <v>0</v>
      </c>
      <c r="AC102" s="1259">
        <f>SUM(Y102:Y103)</f>
        <v>0</v>
      </c>
      <c r="AD102" s="1259">
        <f t="shared" ref="AD102:AG102" si="35">Z102*0.38*0.9*SQRT(3)</f>
        <v>0</v>
      </c>
      <c r="AE102" s="1259">
        <f t="shared" si="35"/>
        <v>0</v>
      </c>
      <c r="AF102" s="1259">
        <f t="shared" si="35"/>
        <v>0</v>
      </c>
      <c r="AG102" s="1259">
        <f t="shared" si="35"/>
        <v>0</v>
      </c>
      <c r="AH102" s="1259">
        <f>MAX(Z102:AC103)</f>
        <v>0</v>
      </c>
      <c r="AI102" s="1262">
        <f t="shared" ref="AI102" si="36">AH102*0.38*0.9*SQRT(3)</f>
        <v>0</v>
      </c>
      <c r="AJ102" s="1262">
        <f>D102-AI102</f>
        <v>90</v>
      </c>
    </row>
    <row r="103" spans="1:36" ht="15.75" x14ac:dyDescent="0.25">
      <c r="A103" s="1224"/>
      <c r="B103" s="1226"/>
      <c r="C103" s="1226"/>
      <c r="D103" s="1225"/>
      <c r="E103" s="273"/>
      <c r="F103" s="273"/>
      <c r="G103" s="273"/>
      <c r="H103" s="273"/>
      <c r="I103" s="273"/>
      <c r="J103" s="273"/>
      <c r="K103" s="273"/>
      <c r="L103" s="470"/>
      <c r="M103" s="470"/>
      <c r="N103" s="470"/>
      <c r="O103" s="470"/>
      <c r="P103" s="470"/>
      <c r="Q103" s="470"/>
      <c r="R103" s="274"/>
      <c r="S103" s="274"/>
      <c r="T103" s="274"/>
      <c r="U103" s="274"/>
      <c r="V103" s="275">
        <f t="shared" si="25"/>
        <v>0</v>
      </c>
      <c r="W103" s="275">
        <f t="shared" si="26"/>
        <v>0</v>
      </c>
      <c r="X103" s="275">
        <f t="shared" si="27"/>
        <v>0</v>
      </c>
      <c r="Y103" s="276">
        <f t="shared" si="28"/>
        <v>0</v>
      </c>
      <c r="Z103" s="1275"/>
      <c r="AA103" s="1259"/>
      <c r="AB103" s="1259"/>
      <c r="AC103" s="1259"/>
      <c r="AD103" s="1259"/>
      <c r="AE103" s="1259"/>
      <c r="AF103" s="1259"/>
      <c r="AG103" s="1259"/>
      <c r="AH103" s="1259"/>
      <c r="AI103" s="1262"/>
      <c r="AJ103" s="1262"/>
    </row>
    <row r="104" spans="1:36" ht="31.5" customHeight="1" x14ac:dyDescent="0.25">
      <c r="A104" s="1224">
        <v>16</v>
      </c>
      <c r="B104" s="1226" t="s">
        <v>725</v>
      </c>
      <c r="C104" s="1226" t="s">
        <v>103</v>
      </c>
      <c r="D104" s="1282">
        <f>250*0.9</f>
        <v>225</v>
      </c>
      <c r="E104" s="277" t="s">
        <v>726</v>
      </c>
      <c r="F104" s="277"/>
      <c r="G104" s="277"/>
      <c r="H104" s="277"/>
      <c r="I104" s="277"/>
      <c r="J104" s="277"/>
      <c r="K104" s="277"/>
      <c r="L104" s="1553" t="s">
        <v>1241</v>
      </c>
      <c r="M104" s="1553"/>
      <c r="N104" s="1553"/>
      <c r="O104" s="1553"/>
      <c r="P104" s="1553"/>
      <c r="Q104" s="1553"/>
      <c r="R104" s="278"/>
      <c r="S104" s="278"/>
      <c r="T104" s="278"/>
      <c r="U104" s="278"/>
      <c r="V104" s="275">
        <f t="shared" si="25"/>
        <v>0</v>
      </c>
      <c r="W104" s="275">
        <f t="shared" si="26"/>
        <v>0</v>
      </c>
      <c r="X104" s="275" t="str">
        <f t="shared" si="27"/>
        <v>Демонтирована</v>
      </c>
      <c r="Y104" s="276">
        <f t="shared" si="28"/>
        <v>0</v>
      </c>
      <c r="Z104" s="1275">
        <f>SUM(V104:V105)</f>
        <v>0</v>
      </c>
      <c r="AA104" s="1259">
        <f>SUM(W104:W105)</f>
        <v>0</v>
      </c>
      <c r="AB104" s="1259">
        <f>SUM(X104:X105)</f>
        <v>0</v>
      </c>
      <c r="AC104" s="1259">
        <f>SUM(Y104:Y105)</f>
        <v>0</v>
      </c>
      <c r="AD104" s="1259">
        <f t="shared" ref="AD104:AG104" si="37">Z104*0.38*0.9*SQRT(3)</f>
        <v>0</v>
      </c>
      <c r="AE104" s="1259">
        <f t="shared" si="37"/>
        <v>0</v>
      </c>
      <c r="AF104" s="1259">
        <f t="shared" si="37"/>
        <v>0</v>
      </c>
      <c r="AG104" s="1259">
        <f t="shared" si="37"/>
        <v>0</v>
      </c>
      <c r="AH104" s="1259">
        <f>MAX(Z104:AC105)</f>
        <v>0</v>
      </c>
      <c r="AI104" s="1262">
        <f t="shared" ref="AI104" si="38">AH104*0.38*0.9*SQRT(3)</f>
        <v>0</v>
      </c>
      <c r="AJ104" s="1262">
        <f>D104-AI104</f>
        <v>225</v>
      </c>
    </row>
    <row r="105" spans="1:36" ht="15.75" x14ac:dyDescent="0.25">
      <c r="A105" s="1224"/>
      <c r="B105" s="1226"/>
      <c r="C105" s="1226"/>
      <c r="D105" s="1225"/>
      <c r="E105" s="273"/>
      <c r="F105" s="273"/>
      <c r="G105" s="273"/>
      <c r="H105" s="273"/>
      <c r="I105" s="273"/>
      <c r="J105" s="273"/>
      <c r="K105" s="273"/>
      <c r="L105" s="470"/>
      <c r="M105" s="470"/>
      <c r="N105" s="470"/>
      <c r="O105" s="470"/>
      <c r="P105" s="470"/>
      <c r="Q105" s="470"/>
      <c r="R105" s="274"/>
      <c r="S105" s="274"/>
      <c r="T105" s="274"/>
      <c r="U105" s="274"/>
      <c r="V105" s="275">
        <f t="shared" si="25"/>
        <v>0</v>
      </c>
      <c r="W105" s="275">
        <f t="shared" si="26"/>
        <v>0</v>
      </c>
      <c r="X105" s="275">
        <f t="shared" si="27"/>
        <v>0</v>
      </c>
      <c r="Y105" s="276">
        <f t="shared" si="28"/>
        <v>0</v>
      </c>
      <c r="Z105" s="1275"/>
      <c r="AA105" s="1259"/>
      <c r="AB105" s="1259"/>
      <c r="AC105" s="1259"/>
      <c r="AD105" s="1259"/>
      <c r="AE105" s="1259"/>
      <c r="AF105" s="1259"/>
      <c r="AG105" s="1259"/>
      <c r="AH105" s="1259"/>
      <c r="AI105" s="1262"/>
      <c r="AJ105" s="1262"/>
    </row>
    <row r="106" spans="1:36" ht="15.75" x14ac:dyDescent="0.25">
      <c r="A106" s="1224">
        <v>17</v>
      </c>
      <c r="B106" s="1226" t="s">
        <v>363</v>
      </c>
      <c r="C106" s="1226" t="s">
        <v>87</v>
      </c>
      <c r="D106" s="1282">
        <f>160*0.9</f>
        <v>144</v>
      </c>
      <c r="E106" s="277" t="s">
        <v>727</v>
      </c>
      <c r="F106" s="543">
        <v>27</v>
      </c>
      <c r="G106" s="543">
        <v>29</v>
      </c>
      <c r="H106" s="543">
        <v>10</v>
      </c>
      <c r="I106" s="543">
        <v>16</v>
      </c>
      <c r="J106" s="543">
        <v>10</v>
      </c>
      <c r="K106" s="543">
        <v>6</v>
      </c>
      <c r="L106" s="469">
        <v>45</v>
      </c>
      <c r="M106" s="469">
        <v>15</v>
      </c>
      <c r="N106" s="469">
        <v>6</v>
      </c>
      <c r="O106" s="469">
        <v>27</v>
      </c>
      <c r="P106" s="469">
        <v>20</v>
      </c>
      <c r="Q106" s="469">
        <v>24</v>
      </c>
      <c r="R106" s="278">
        <v>396</v>
      </c>
      <c r="S106" s="278">
        <v>397</v>
      </c>
      <c r="T106" s="278"/>
      <c r="U106" s="278"/>
      <c r="V106" s="275">
        <f t="shared" si="25"/>
        <v>22</v>
      </c>
      <c r="W106" s="275">
        <f t="shared" si="26"/>
        <v>10.666666666666666</v>
      </c>
      <c r="X106" s="275">
        <f t="shared" si="27"/>
        <v>22</v>
      </c>
      <c r="Y106" s="276">
        <f t="shared" si="28"/>
        <v>23.666666666666668</v>
      </c>
      <c r="Z106" s="1275">
        <f>SUM(V106:V108)</f>
        <v>37</v>
      </c>
      <c r="AA106" s="1259">
        <f>SUM(W106:W108)</f>
        <v>33</v>
      </c>
      <c r="AB106" s="1259">
        <f>SUM(X106:X108)</f>
        <v>36.333333333333336</v>
      </c>
      <c r="AC106" s="1259">
        <f>SUM(Y106:Y108)</f>
        <v>39.666666666666671</v>
      </c>
      <c r="AD106" s="1259">
        <f t="shared" ref="AD106:AG106" si="39">Z106*0.38*0.9*SQRT(3)</f>
        <v>21.917370918976573</v>
      </c>
      <c r="AE106" s="1259">
        <f t="shared" si="39"/>
        <v>19.547925414222352</v>
      </c>
      <c r="AF106" s="1259">
        <f t="shared" si="39"/>
        <v>21.522463334850872</v>
      </c>
      <c r="AG106" s="1259">
        <f t="shared" si="39"/>
        <v>23.497001255479393</v>
      </c>
      <c r="AH106" s="1259">
        <f>MAX(Z106:AC108)</f>
        <v>39.666666666666671</v>
      </c>
      <c r="AI106" s="1262">
        <f t="shared" ref="AI106" si="40">AH106*0.38*0.9*SQRT(3)</f>
        <v>23.497001255479393</v>
      </c>
      <c r="AJ106" s="1262">
        <f>D106-AI106</f>
        <v>120.50299874452061</v>
      </c>
    </row>
    <row r="107" spans="1:36" ht="15.75" x14ac:dyDescent="0.25">
      <c r="A107" s="1224"/>
      <c r="B107" s="1226"/>
      <c r="C107" s="1226"/>
      <c r="D107" s="1227"/>
      <c r="E107" s="273" t="s">
        <v>728</v>
      </c>
      <c r="F107" s="470">
        <v>19</v>
      </c>
      <c r="G107" s="470">
        <v>10</v>
      </c>
      <c r="H107" s="470">
        <v>16</v>
      </c>
      <c r="I107" s="470">
        <v>17</v>
      </c>
      <c r="J107" s="470">
        <v>24</v>
      </c>
      <c r="K107" s="470">
        <v>26</v>
      </c>
      <c r="L107" s="470">
        <v>11</v>
      </c>
      <c r="M107" s="470">
        <v>21</v>
      </c>
      <c r="N107" s="470">
        <v>11</v>
      </c>
      <c r="O107" s="470">
        <v>23</v>
      </c>
      <c r="P107" s="470">
        <v>14</v>
      </c>
      <c r="Q107" s="470">
        <v>11</v>
      </c>
      <c r="R107" s="278">
        <v>396</v>
      </c>
      <c r="S107" s="274">
        <v>397</v>
      </c>
      <c r="T107" s="274"/>
      <c r="U107" s="278"/>
      <c r="V107" s="275">
        <f t="shared" si="25"/>
        <v>15</v>
      </c>
      <c r="W107" s="275">
        <f t="shared" si="26"/>
        <v>22.333333333333332</v>
      </c>
      <c r="X107" s="275">
        <f t="shared" si="27"/>
        <v>14.333333333333334</v>
      </c>
      <c r="Y107" s="276">
        <f t="shared" si="28"/>
        <v>16</v>
      </c>
      <c r="Z107" s="1275"/>
      <c r="AA107" s="1259"/>
      <c r="AB107" s="1259"/>
      <c r="AC107" s="1259"/>
      <c r="AD107" s="1259"/>
      <c r="AE107" s="1259"/>
      <c r="AF107" s="1259"/>
      <c r="AG107" s="1259"/>
      <c r="AH107" s="1259"/>
      <c r="AI107" s="1262"/>
      <c r="AJ107" s="1262"/>
    </row>
    <row r="108" spans="1:36" ht="15.75" x14ac:dyDescent="0.25">
      <c r="A108" s="1224"/>
      <c r="B108" s="1226"/>
      <c r="C108" s="1226"/>
      <c r="D108" s="1225"/>
      <c r="E108" s="277"/>
      <c r="F108" s="277"/>
      <c r="G108" s="277"/>
      <c r="H108" s="277"/>
      <c r="I108" s="277"/>
      <c r="J108" s="277"/>
      <c r="K108" s="277"/>
      <c r="L108" s="469"/>
      <c r="M108" s="469"/>
      <c r="N108" s="469"/>
      <c r="O108" s="469"/>
      <c r="P108" s="469"/>
      <c r="Q108" s="469"/>
      <c r="R108" s="278"/>
      <c r="S108" s="278"/>
      <c r="T108" s="278"/>
      <c r="U108" s="278"/>
      <c r="V108" s="275">
        <f t="shared" si="25"/>
        <v>0</v>
      </c>
      <c r="W108" s="275">
        <f t="shared" si="26"/>
        <v>0</v>
      </c>
      <c r="X108" s="275">
        <f t="shared" si="27"/>
        <v>0</v>
      </c>
      <c r="Y108" s="276">
        <f t="shared" si="28"/>
        <v>0</v>
      </c>
      <c r="Z108" s="1275"/>
      <c r="AA108" s="1259"/>
      <c r="AB108" s="1259"/>
      <c r="AC108" s="1259"/>
      <c r="AD108" s="1259"/>
      <c r="AE108" s="1259"/>
      <c r="AF108" s="1259"/>
      <c r="AG108" s="1259"/>
      <c r="AH108" s="1259"/>
      <c r="AI108" s="1262"/>
      <c r="AJ108" s="1262"/>
    </row>
    <row r="109" spans="1:36" ht="15.75" x14ac:dyDescent="0.25">
      <c r="A109" s="1224">
        <v>18</v>
      </c>
      <c r="B109" s="1226" t="s">
        <v>729</v>
      </c>
      <c r="C109" s="1226" t="s">
        <v>92</v>
      </c>
      <c r="D109" s="1282">
        <f>100*0.9</f>
        <v>90</v>
      </c>
      <c r="E109" s="277" t="s">
        <v>497</v>
      </c>
      <c r="F109" s="543">
        <v>23</v>
      </c>
      <c r="G109" s="543">
        <v>20</v>
      </c>
      <c r="H109" s="543">
        <v>27</v>
      </c>
      <c r="I109" s="543">
        <v>23</v>
      </c>
      <c r="J109" s="543">
        <v>20</v>
      </c>
      <c r="K109" s="543">
        <v>20</v>
      </c>
      <c r="L109" s="469">
        <v>22</v>
      </c>
      <c r="M109" s="469">
        <v>22</v>
      </c>
      <c r="N109" s="469">
        <v>29</v>
      </c>
      <c r="O109" s="469">
        <v>22</v>
      </c>
      <c r="P109" s="469">
        <v>20</v>
      </c>
      <c r="Q109" s="469">
        <v>20</v>
      </c>
      <c r="R109" s="278">
        <v>410</v>
      </c>
      <c r="S109" s="278">
        <v>410</v>
      </c>
      <c r="T109" s="278">
        <v>410</v>
      </c>
      <c r="U109" s="278">
        <v>410</v>
      </c>
      <c r="V109" s="275">
        <f>IF(AND(J109=0,G109=0,H109=0),0,IF(AND(J109=0,G109=0),H109,IF(AND(J109=0,H109=0),G109,IF(AND(G109=0,H109=0),J109,IF(J109=0,(G109+H109)/2,IF(G109=0,(J109+H109)/2,IF(H109=0,(J109+G109)/2,(J109+G109+H109)/3)))))))</f>
        <v>22.333333333333332</v>
      </c>
      <c r="W109" s="275" t="e">
        <f>IF(AND(I109=0,#REF!=0,K109=0),0,IF(AND(I109=0,#REF!=0),K109,IF(AND(I109=0,K109=0),#REF!,IF(AND(#REF!=0,K109=0),I109,IF(I109=0,(#REF!+K109)/2,IF(#REF!=0,(I109+K109)/2,IF(K109=0,(I109+#REF!)/2,(I109+#REF!+K109)/3)))))))</f>
        <v>#REF!</v>
      </c>
      <c r="X109" s="275">
        <f t="shared" si="27"/>
        <v>24.333333333333332</v>
      </c>
      <c r="Y109" s="276">
        <f t="shared" si="28"/>
        <v>20.666666666666668</v>
      </c>
      <c r="Z109" s="1275">
        <f>SUM(V109:V110)</f>
        <v>22.333333333333332</v>
      </c>
      <c r="AA109" s="1259" t="e">
        <f>SUM(W109:W110)</f>
        <v>#REF!</v>
      </c>
      <c r="AB109" s="1259">
        <f>SUM(X109:X110)</f>
        <v>24.333333333333332</v>
      </c>
      <c r="AC109" s="1259">
        <f>SUM(Y109:Y110)</f>
        <v>20.666666666666668</v>
      </c>
      <c r="AD109" s="1259">
        <f t="shared" ref="AD109:AG109" si="41">Z109*0.38*0.9*SQRT(3)</f>
        <v>13.229404068211084</v>
      </c>
      <c r="AE109" s="1259" t="e">
        <f t="shared" si="41"/>
        <v>#REF!</v>
      </c>
      <c r="AF109" s="1259">
        <f t="shared" si="41"/>
        <v>14.414126820588194</v>
      </c>
      <c r="AG109" s="1259">
        <f t="shared" si="41"/>
        <v>12.242135107896825</v>
      </c>
      <c r="AH109" s="1259" t="e">
        <f>MAX(Z109:AC110)</f>
        <v>#REF!</v>
      </c>
      <c r="AI109" s="1262" t="e">
        <f t="shared" ref="AI109" si="42">AH109*0.38*0.9*SQRT(3)</f>
        <v>#REF!</v>
      </c>
      <c r="AJ109" s="1262" t="e">
        <f>D109-AI109</f>
        <v>#REF!</v>
      </c>
    </row>
    <row r="110" spans="1:36" ht="15.75" x14ac:dyDescent="0.25">
      <c r="A110" s="1224"/>
      <c r="B110" s="1226"/>
      <c r="C110" s="1226"/>
      <c r="D110" s="1225"/>
      <c r="E110" s="273"/>
      <c r="F110" s="273"/>
      <c r="G110" s="273"/>
      <c r="H110" s="273"/>
      <c r="I110" s="273"/>
      <c r="J110" s="273"/>
      <c r="K110" s="273"/>
      <c r="L110" s="470"/>
      <c r="M110" s="470"/>
      <c r="N110" s="470"/>
      <c r="O110" s="470"/>
      <c r="P110" s="470"/>
      <c r="Q110" s="470"/>
      <c r="R110" s="274"/>
      <c r="S110" s="274"/>
      <c r="T110" s="274"/>
      <c r="U110" s="274"/>
      <c r="V110" s="275">
        <f t="shared" si="25"/>
        <v>0</v>
      </c>
      <c r="W110" s="275">
        <f t="shared" si="26"/>
        <v>0</v>
      </c>
      <c r="X110" s="275">
        <f t="shared" si="27"/>
        <v>0</v>
      </c>
      <c r="Y110" s="276">
        <f t="shared" si="28"/>
        <v>0</v>
      </c>
      <c r="Z110" s="1275"/>
      <c r="AA110" s="1259"/>
      <c r="AB110" s="1259"/>
      <c r="AC110" s="1259"/>
      <c r="AD110" s="1259"/>
      <c r="AE110" s="1259"/>
      <c r="AF110" s="1259"/>
      <c r="AG110" s="1259"/>
      <c r="AH110" s="1259"/>
      <c r="AI110" s="1262"/>
      <c r="AJ110" s="1262"/>
    </row>
    <row r="111" spans="1:36" ht="15.75" x14ac:dyDescent="0.25">
      <c r="A111" s="1224">
        <v>19</v>
      </c>
      <c r="B111" s="1226" t="s">
        <v>1110</v>
      </c>
      <c r="C111" s="1552" t="s">
        <v>103</v>
      </c>
      <c r="D111" s="1550">
        <f>250*0.9</f>
        <v>225</v>
      </c>
      <c r="E111" s="543" t="s">
        <v>730</v>
      </c>
      <c r="F111" s="543">
        <v>3.5</v>
      </c>
      <c r="G111" s="543">
        <v>2</v>
      </c>
      <c r="H111" s="543">
        <v>9</v>
      </c>
      <c r="I111" s="543">
        <v>1</v>
      </c>
      <c r="J111" s="543">
        <v>1</v>
      </c>
      <c r="K111" s="543">
        <v>12</v>
      </c>
      <c r="L111" s="469">
        <v>6</v>
      </c>
      <c r="M111" s="469">
        <v>5</v>
      </c>
      <c r="N111" s="469">
        <v>21</v>
      </c>
      <c r="O111" s="469">
        <v>6</v>
      </c>
      <c r="P111" s="469">
        <v>5</v>
      </c>
      <c r="Q111" s="469">
        <v>19</v>
      </c>
      <c r="R111" s="274">
        <v>403</v>
      </c>
      <c r="S111" s="274">
        <v>403</v>
      </c>
      <c r="T111" s="274"/>
      <c r="U111" s="274"/>
      <c r="V111" s="275">
        <f t="shared" si="25"/>
        <v>4.833333333333333</v>
      </c>
      <c r="W111" s="275">
        <f t="shared" si="26"/>
        <v>4.666666666666667</v>
      </c>
      <c r="X111" s="275">
        <f t="shared" si="27"/>
        <v>10.666666666666666</v>
      </c>
      <c r="Y111" s="276">
        <f t="shared" si="28"/>
        <v>10</v>
      </c>
      <c r="Z111" s="1275">
        <f>SUM(V111:V116)</f>
        <v>89</v>
      </c>
      <c r="AA111" s="1259">
        <f>SUM(W111:W116)</f>
        <v>65.333333333333343</v>
      </c>
      <c r="AB111" s="1259">
        <f>SUM(X111:X116)</f>
        <v>127.66666666666666</v>
      </c>
      <c r="AC111" s="1259">
        <f>SUM(Y111:Y116)</f>
        <v>109.66666666666667</v>
      </c>
      <c r="AD111" s="1259">
        <f t="shared" ref="AD111:AG111" si="43">Z111*0.38*0.9*SQRT(3)</f>
        <v>52.720162480781489</v>
      </c>
      <c r="AE111" s="1259">
        <f t="shared" si="43"/>
        <v>38.700943244318999</v>
      </c>
      <c r="AF111" s="1259">
        <f t="shared" si="43"/>
        <v>75.624802360072309</v>
      </c>
      <c r="AG111" s="1259">
        <f t="shared" si="43"/>
        <v>64.962297588678325</v>
      </c>
      <c r="AH111" s="1259">
        <f>MAX(Z111:AC116)</f>
        <v>127.66666666666666</v>
      </c>
      <c r="AI111" s="1262">
        <f t="shared" ref="AI111" si="44">AH111*0.38*0.9*SQRT(3)</f>
        <v>75.624802360072309</v>
      </c>
      <c r="AJ111" s="1262">
        <f>D111-AI111</f>
        <v>149.37519763992771</v>
      </c>
    </row>
    <row r="112" spans="1:36" ht="31.5" x14ac:dyDescent="0.25">
      <c r="A112" s="1224"/>
      <c r="B112" s="1226"/>
      <c r="C112" s="1552"/>
      <c r="D112" s="1211"/>
      <c r="E112" s="470" t="s">
        <v>731</v>
      </c>
      <c r="F112" s="470">
        <v>10</v>
      </c>
      <c r="G112" s="470">
        <v>12</v>
      </c>
      <c r="H112" s="470">
        <v>7</v>
      </c>
      <c r="I112" s="470">
        <v>13</v>
      </c>
      <c r="J112" s="470">
        <v>22</v>
      </c>
      <c r="K112" s="470">
        <v>17</v>
      </c>
      <c r="L112" s="470">
        <v>15</v>
      </c>
      <c r="M112" s="470">
        <v>32</v>
      </c>
      <c r="N112" s="470">
        <v>18</v>
      </c>
      <c r="O112" s="470">
        <v>25</v>
      </c>
      <c r="P112" s="470">
        <v>30</v>
      </c>
      <c r="Q112" s="470">
        <v>13</v>
      </c>
      <c r="R112" s="274">
        <v>403</v>
      </c>
      <c r="S112" s="274">
        <v>403</v>
      </c>
      <c r="T112" s="274"/>
      <c r="U112" s="274"/>
      <c r="V112" s="275">
        <f t="shared" si="25"/>
        <v>9.6666666666666661</v>
      </c>
      <c r="W112" s="275">
        <f t="shared" si="26"/>
        <v>17.333333333333332</v>
      </c>
      <c r="X112" s="275">
        <f t="shared" si="27"/>
        <v>21.666666666666668</v>
      </c>
      <c r="Y112" s="276">
        <f t="shared" si="28"/>
        <v>22.666666666666668</v>
      </c>
      <c r="Z112" s="1275"/>
      <c r="AA112" s="1259"/>
      <c r="AB112" s="1259"/>
      <c r="AC112" s="1259"/>
      <c r="AD112" s="1259"/>
      <c r="AE112" s="1259"/>
      <c r="AF112" s="1259"/>
      <c r="AG112" s="1259"/>
      <c r="AH112" s="1259"/>
      <c r="AI112" s="1262"/>
      <c r="AJ112" s="1262"/>
    </row>
    <row r="113" spans="1:36" ht="15.75" x14ac:dyDescent="0.25">
      <c r="A113" s="1224"/>
      <c r="B113" s="1226"/>
      <c r="C113" s="1552"/>
      <c r="D113" s="1211"/>
      <c r="E113" s="543" t="s">
        <v>732</v>
      </c>
      <c r="F113" s="543">
        <v>77</v>
      </c>
      <c r="G113" s="543">
        <v>44</v>
      </c>
      <c r="H113" s="543">
        <v>25</v>
      </c>
      <c r="I113" s="543">
        <v>25</v>
      </c>
      <c r="J113" s="543">
        <v>15</v>
      </c>
      <c r="K113" s="543">
        <v>28</v>
      </c>
      <c r="L113" s="469">
        <v>82</v>
      </c>
      <c r="M113" s="469">
        <v>79</v>
      </c>
      <c r="N113" s="469">
        <v>68</v>
      </c>
      <c r="O113" s="469">
        <v>39</v>
      </c>
      <c r="P113" s="469">
        <v>30</v>
      </c>
      <c r="Q113" s="469">
        <v>62</v>
      </c>
      <c r="R113" s="274">
        <v>403</v>
      </c>
      <c r="S113" s="274">
        <v>403</v>
      </c>
      <c r="T113" s="274"/>
      <c r="U113" s="274"/>
      <c r="V113" s="275">
        <f t="shared" si="25"/>
        <v>48.666666666666664</v>
      </c>
      <c r="W113" s="275">
        <f t="shared" si="26"/>
        <v>22.666666666666668</v>
      </c>
      <c r="X113" s="275">
        <f t="shared" si="27"/>
        <v>76.333333333333329</v>
      </c>
      <c r="Y113" s="276">
        <f t="shared" si="28"/>
        <v>43.666666666666664</v>
      </c>
      <c r="Z113" s="1275"/>
      <c r="AA113" s="1259"/>
      <c r="AB113" s="1259"/>
      <c r="AC113" s="1259"/>
      <c r="AD113" s="1259"/>
      <c r="AE113" s="1259"/>
      <c r="AF113" s="1259"/>
      <c r="AG113" s="1259"/>
      <c r="AH113" s="1259"/>
      <c r="AI113" s="1262"/>
      <c r="AJ113" s="1262"/>
    </row>
    <row r="114" spans="1:36" ht="31.5" x14ac:dyDescent="0.25">
      <c r="A114" s="1224"/>
      <c r="B114" s="1226"/>
      <c r="C114" s="1552"/>
      <c r="D114" s="1211"/>
      <c r="E114" s="470" t="s">
        <v>733</v>
      </c>
      <c r="F114" s="470">
        <v>24</v>
      </c>
      <c r="G114" s="470">
        <v>10</v>
      </c>
      <c r="H114" s="470">
        <v>21</v>
      </c>
      <c r="I114" s="470">
        <v>15</v>
      </c>
      <c r="J114" s="470">
        <v>8</v>
      </c>
      <c r="K114" s="470">
        <v>18</v>
      </c>
      <c r="L114" s="470">
        <v>10</v>
      </c>
      <c r="M114" s="470">
        <v>3</v>
      </c>
      <c r="N114" s="470">
        <v>10</v>
      </c>
      <c r="O114" s="470">
        <v>32</v>
      </c>
      <c r="P114" s="470">
        <v>2</v>
      </c>
      <c r="Q114" s="470">
        <v>30</v>
      </c>
      <c r="R114" s="274">
        <v>403</v>
      </c>
      <c r="S114" s="274">
        <v>403</v>
      </c>
      <c r="T114" s="274"/>
      <c r="U114" s="274"/>
      <c r="V114" s="275">
        <f t="shared" si="25"/>
        <v>18.333333333333332</v>
      </c>
      <c r="W114" s="275">
        <f t="shared" si="26"/>
        <v>13.666666666666666</v>
      </c>
      <c r="X114" s="275">
        <f t="shared" si="27"/>
        <v>7.666666666666667</v>
      </c>
      <c r="Y114" s="276">
        <f t="shared" si="28"/>
        <v>21.333333333333332</v>
      </c>
      <c r="Z114" s="1275"/>
      <c r="AA114" s="1259"/>
      <c r="AB114" s="1259"/>
      <c r="AC114" s="1259"/>
      <c r="AD114" s="1259"/>
      <c r="AE114" s="1259"/>
      <c r="AF114" s="1259"/>
      <c r="AG114" s="1259"/>
      <c r="AH114" s="1259"/>
      <c r="AI114" s="1262"/>
      <c r="AJ114" s="1262"/>
    </row>
    <row r="115" spans="1:36" ht="15.75" x14ac:dyDescent="0.25">
      <c r="A115" s="1224"/>
      <c r="B115" s="1226"/>
      <c r="C115" s="1552"/>
      <c r="D115" s="1211"/>
      <c r="E115" s="470" t="s">
        <v>1082</v>
      </c>
      <c r="F115" s="470">
        <v>14</v>
      </c>
      <c r="G115" s="470">
        <v>1</v>
      </c>
      <c r="H115" s="470">
        <v>0</v>
      </c>
      <c r="I115" s="470">
        <v>12</v>
      </c>
      <c r="J115" s="470">
        <v>0</v>
      </c>
      <c r="K115" s="470">
        <v>2</v>
      </c>
      <c r="L115" s="470">
        <v>33</v>
      </c>
      <c r="M115" s="470">
        <v>56</v>
      </c>
      <c r="N115" s="470">
        <v>14</v>
      </c>
      <c r="O115" s="470">
        <v>34</v>
      </c>
      <c r="P115" s="470">
        <v>35</v>
      </c>
      <c r="Q115" s="470">
        <v>14</v>
      </c>
      <c r="R115" s="274"/>
      <c r="S115" s="274"/>
      <c r="T115" s="274"/>
      <c r="U115" s="274"/>
      <c r="V115" s="275"/>
      <c r="W115" s="275"/>
      <c r="X115" s="275"/>
      <c r="Y115" s="678"/>
      <c r="Z115" s="1275"/>
      <c r="AA115" s="1259"/>
      <c r="AB115" s="1259"/>
      <c r="AC115" s="1259"/>
      <c r="AD115" s="1259"/>
      <c r="AE115" s="1259"/>
      <c r="AF115" s="1259"/>
      <c r="AG115" s="1259"/>
      <c r="AH115" s="1259"/>
      <c r="AI115" s="1262"/>
      <c r="AJ115" s="1262"/>
    </row>
    <row r="116" spans="1:36" ht="15.75" x14ac:dyDescent="0.25">
      <c r="A116" s="1224"/>
      <c r="B116" s="1226"/>
      <c r="C116" s="1552"/>
      <c r="D116" s="1551"/>
      <c r="E116" s="470" t="s">
        <v>1242</v>
      </c>
      <c r="F116" s="470">
        <v>14</v>
      </c>
      <c r="G116" s="470">
        <v>1</v>
      </c>
      <c r="H116" s="470">
        <v>0</v>
      </c>
      <c r="I116" s="470">
        <v>12</v>
      </c>
      <c r="J116" s="470">
        <v>0</v>
      </c>
      <c r="K116" s="470">
        <v>2</v>
      </c>
      <c r="L116" s="469">
        <v>10</v>
      </c>
      <c r="M116" s="469">
        <v>14</v>
      </c>
      <c r="N116" s="469">
        <v>10</v>
      </c>
      <c r="O116" s="469">
        <v>10</v>
      </c>
      <c r="P116" s="469">
        <v>14</v>
      </c>
      <c r="Q116" s="469">
        <v>12</v>
      </c>
      <c r="R116" s="274">
        <v>403</v>
      </c>
      <c r="S116" s="274">
        <v>403</v>
      </c>
      <c r="T116" s="274"/>
      <c r="U116" s="274"/>
      <c r="V116" s="275">
        <f t="shared" si="25"/>
        <v>7.5</v>
      </c>
      <c r="W116" s="275">
        <f t="shared" si="26"/>
        <v>7</v>
      </c>
      <c r="X116" s="275">
        <f t="shared" si="27"/>
        <v>11.333333333333334</v>
      </c>
      <c r="Y116" s="276">
        <f t="shared" si="28"/>
        <v>12</v>
      </c>
      <c r="Z116" s="1275"/>
      <c r="AA116" s="1259"/>
      <c r="AB116" s="1259"/>
      <c r="AC116" s="1259"/>
      <c r="AD116" s="1259"/>
      <c r="AE116" s="1259"/>
      <c r="AF116" s="1259"/>
      <c r="AG116" s="1259"/>
      <c r="AH116" s="1259"/>
      <c r="AI116" s="1262"/>
      <c r="AJ116" s="1262"/>
    </row>
    <row r="117" spans="1:36" ht="15.75" x14ac:dyDescent="0.25">
      <c r="A117" s="1224">
        <v>20</v>
      </c>
      <c r="B117" s="1226" t="s">
        <v>1111</v>
      </c>
      <c r="C117" s="1226" t="s">
        <v>92</v>
      </c>
      <c r="D117" s="1282">
        <f>100*0.9</f>
        <v>90</v>
      </c>
      <c r="E117" s="277" t="s">
        <v>734</v>
      </c>
      <c r="F117" s="543">
        <v>22</v>
      </c>
      <c r="G117" s="543">
        <v>2</v>
      </c>
      <c r="H117" s="543">
        <v>5</v>
      </c>
      <c r="I117" s="543">
        <v>5</v>
      </c>
      <c r="J117" s="543">
        <v>2</v>
      </c>
      <c r="K117" s="543">
        <v>0</v>
      </c>
      <c r="L117" s="469">
        <v>28</v>
      </c>
      <c r="M117" s="469">
        <v>14</v>
      </c>
      <c r="N117" s="469">
        <v>6</v>
      </c>
      <c r="O117" s="469">
        <v>37</v>
      </c>
      <c r="P117" s="469">
        <v>1</v>
      </c>
      <c r="Q117" s="469">
        <v>0</v>
      </c>
      <c r="R117" s="278">
        <v>403</v>
      </c>
      <c r="S117" s="278">
        <v>404</v>
      </c>
      <c r="T117" s="278"/>
      <c r="U117" s="278"/>
      <c r="V117" s="275">
        <f t="shared" si="25"/>
        <v>9.6666666666666661</v>
      </c>
      <c r="W117" s="275">
        <f t="shared" si="26"/>
        <v>3.5</v>
      </c>
      <c r="X117" s="275">
        <f t="shared" si="27"/>
        <v>16</v>
      </c>
      <c r="Y117" s="276">
        <f t="shared" si="28"/>
        <v>19</v>
      </c>
      <c r="Z117" s="1275">
        <f>SUM(V117:V119)</f>
        <v>16.666666666666664</v>
      </c>
      <c r="AA117" s="1259">
        <f>SUM(W117:W119)</f>
        <v>8.5</v>
      </c>
      <c r="AB117" s="1259">
        <f>SUM(X117:X119)</f>
        <v>18.5</v>
      </c>
      <c r="AC117" s="1259">
        <f>SUM(Y117:Y119)</f>
        <v>30.5</v>
      </c>
      <c r="AD117" s="1259">
        <f t="shared" ref="AD117:AG117" si="45">Z117*0.38*0.9*SQRT(3)</f>
        <v>9.8726896031425984</v>
      </c>
      <c r="AE117" s="1259">
        <f t="shared" si="45"/>
        <v>5.0350716976027261</v>
      </c>
      <c r="AF117" s="1259">
        <f t="shared" si="45"/>
        <v>10.958685459488287</v>
      </c>
      <c r="AG117" s="1259">
        <f t="shared" si="45"/>
        <v>18.067021973750961</v>
      </c>
      <c r="AH117" s="1259">
        <f>MAX(Z117:AC119)</f>
        <v>30.5</v>
      </c>
      <c r="AI117" s="1262">
        <f t="shared" ref="AI117" si="46">AH117*0.38*0.9*SQRT(3)</f>
        <v>18.067021973750961</v>
      </c>
      <c r="AJ117" s="1262">
        <f>D117-AI117</f>
        <v>71.932978026249032</v>
      </c>
    </row>
    <row r="118" spans="1:36" ht="15.75" x14ac:dyDescent="0.25">
      <c r="A118" s="1224"/>
      <c r="B118" s="1226"/>
      <c r="C118" s="1226"/>
      <c r="D118" s="1227"/>
      <c r="E118" s="273" t="s">
        <v>735</v>
      </c>
      <c r="F118" s="470">
        <v>0</v>
      </c>
      <c r="G118" s="470">
        <v>0</v>
      </c>
      <c r="H118" s="470">
        <v>0</v>
      </c>
      <c r="I118" s="470">
        <v>0</v>
      </c>
      <c r="J118" s="470">
        <v>0</v>
      </c>
      <c r="K118" s="470">
        <v>0</v>
      </c>
      <c r="L118" s="470">
        <v>0</v>
      </c>
      <c r="M118" s="470">
        <v>0</v>
      </c>
      <c r="N118" s="470">
        <v>0</v>
      </c>
      <c r="O118" s="470">
        <v>0</v>
      </c>
      <c r="P118" s="470">
        <v>0</v>
      </c>
      <c r="Q118" s="470">
        <v>0</v>
      </c>
      <c r="R118" s="274">
        <v>403</v>
      </c>
      <c r="S118" s="274">
        <v>404</v>
      </c>
      <c r="T118" s="274"/>
      <c r="U118" s="278"/>
      <c r="V118" s="275">
        <f t="shared" si="25"/>
        <v>0</v>
      </c>
      <c r="W118" s="275">
        <f t="shared" si="26"/>
        <v>0</v>
      </c>
      <c r="X118" s="275">
        <f t="shared" si="27"/>
        <v>0</v>
      </c>
      <c r="Y118" s="276">
        <f t="shared" si="28"/>
        <v>0</v>
      </c>
      <c r="Z118" s="1275"/>
      <c r="AA118" s="1259"/>
      <c r="AB118" s="1259"/>
      <c r="AC118" s="1259"/>
      <c r="AD118" s="1259"/>
      <c r="AE118" s="1259"/>
      <c r="AF118" s="1259"/>
      <c r="AG118" s="1259"/>
      <c r="AH118" s="1259"/>
      <c r="AI118" s="1262"/>
      <c r="AJ118" s="1262"/>
    </row>
    <row r="119" spans="1:36" ht="15.75" x14ac:dyDescent="0.25">
      <c r="A119" s="1224"/>
      <c r="B119" s="1226"/>
      <c r="C119" s="1226"/>
      <c r="D119" s="1225"/>
      <c r="E119" s="277" t="s">
        <v>736</v>
      </c>
      <c r="F119" s="543">
        <v>13</v>
      </c>
      <c r="G119" s="543">
        <v>5</v>
      </c>
      <c r="H119" s="543">
        <v>3</v>
      </c>
      <c r="I119" s="543">
        <v>8</v>
      </c>
      <c r="J119" s="543">
        <v>0</v>
      </c>
      <c r="K119" s="543">
        <v>2</v>
      </c>
      <c r="L119" s="469">
        <v>3</v>
      </c>
      <c r="M119" s="469">
        <v>0</v>
      </c>
      <c r="N119" s="469">
        <v>2</v>
      </c>
      <c r="O119" s="469">
        <v>17</v>
      </c>
      <c r="P119" s="469">
        <v>0</v>
      </c>
      <c r="Q119" s="469">
        <v>6</v>
      </c>
      <c r="R119" s="278">
        <v>403</v>
      </c>
      <c r="S119" s="278">
        <v>404</v>
      </c>
      <c r="T119" s="278"/>
      <c r="U119" s="278"/>
      <c r="V119" s="275">
        <f t="shared" si="25"/>
        <v>7</v>
      </c>
      <c r="W119" s="275">
        <f t="shared" si="26"/>
        <v>5</v>
      </c>
      <c r="X119" s="275">
        <f t="shared" si="27"/>
        <v>2.5</v>
      </c>
      <c r="Y119" s="276">
        <f t="shared" si="28"/>
        <v>11.5</v>
      </c>
      <c r="Z119" s="1275"/>
      <c r="AA119" s="1259"/>
      <c r="AB119" s="1259"/>
      <c r="AC119" s="1259"/>
      <c r="AD119" s="1259"/>
      <c r="AE119" s="1259"/>
      <c r="AF119" s="1259"/>
      <c r="AG119" s="1259"/>
      <c r="AH119" s="1259"/>
      <c r="AI119" s="1262"/>
      <c r="AJ119" s="1262"/>
    </row>
    <row r="120" spans="1:36" ht="15.75" x14ac:dyDescent="0.25">
      <c r="A120" s="1224">
        <v>21</v>
      </c>
      <c r="B120" s="1226" t="s">
        <v>1112</v>
      </c>
      <c r="C120" s="1552" t="s">
        <v>60</v>
      </c>
      <c r="D120" s="1282">
        <f>400*0.9</f>
        <v>360</v>
      </c>
      <c r="E120" s="277" t="s">
        <v>737</v>
      </c>
      <c r="F120" s="543">
        <v>15</v>
      </c>
      <c r="G120" s="543">
        <v>15</v>
      </c>
      <c r="H120" s="543">
        <v>17</v>
      </c>
      <c r="I120" s="543">
        <v>18</v>
      </c>
      <c r="J120" s="543">
        <v>32</v>
      </c>
      <c r="K120" s="543">
        <v>22</v>
      </c>
      <c r="L120" s="469">
        <v>23</v>
      </c>
      <c r="M120" s="469">
        <v>22</v>
      </c>
      <c r="N120" s="469">
        <v>33</v>
      </c>
      <c r="O120" s="469">
        <v>18</v>
      </c>
      <c r="P120" s="469">
        <v>53</v>
      </c>
      <c r="Q120" s="469">
        <v>20</v>
      </c>
      <c r="R120" s="274">
        <v>420</v>
      </c>
      <c r="S120" s="274">
        <v>420</v>
      </c>
      <c r="T120" s="274"/>
      <c r="U120" s="274"/>
      <c r="V120" s="275">
        <f t="shared" si="25"/>
        <v>15.666666666666666</v>
      </c>
      <c r="W120" s="275">
        <f t="shared" si="26"/>
        <v>24</v>
      </c>
      <c r="X120" s="275">
        <f t="shared" si="27"/>
        <v>26</v>
      </c>
      <c r="Y120" s="276">
        <f t="shared" si="28"/>
        <v>30.333333333333332</v>
      </c>
      <c r="Z120" s="1275">
        <f>SUM(V120:V124)</f>
        <v>43.666666666666671</v>
      </c>
      <c r="AA120" s="1259">
        <f>SUM(W120:W124)</f>
        <v>47.666666666666671</v>
      </c>
      <c r="AB120" s="1259">
        <f>SUM(X120:X124)</f>
        <v>42</v>
      </c>
      <c r="AC120" s="1259">
        <f>SUM(Y120:Y124)</f>
        <v>54</v>
      </c>
      <c r="AD120" s="1259">
        <f t="shared" ref="AD120:AG120" si="47">Z120*0.38*0.9*SQRT(3)</f>
        <v>25.866446760233615</v>
      </c>
      <c r="AE120" s="1259">
        <f t="shared" si="47"/>
        <v>28.235892264987843</v>
      </c>
      <c r="AF120" s="1259">
        <f t="shared" si="47"/>
        <v>24.879177799919354</v>
      </c>
      <c r="AG120" s="1259">
        <f t="shared" si="47"/>
        <v>31.987514314182025</v>
      </c>
      <c r="AH120" s="1259">
        <f>MAX(Z120:AC124)</f>
        <v>54</v>
      </c>
      <c r="AI120" s="1262">
        <f t="shared" ref="AI120" si="48">AH120*0.38*0.9*SQRT(3)</f>
        <v>31.987514314182025</v>
      </c>
      <c r="AJ120" s="1262">
        <f>D120-AI120</f>
        <v>328.01248568581798</v>
      </c>
    </row>
    <row r="121" spans="1:36" ht="15.75" x14ac:dyDescent="0.25">
      <c r="A121" s="1224"/>
      <c r="B121" s="1226"/>
      <c r="C121" s="1552"/>
      <c r="D121" s="1227"/>
      <c r="E121" s="273" t="s">
        <v>738</v>
      </c>
      <c r="F121" s="470">
        <v>3</v>
      </c>
      <c r="G121" s="470">
        <v>11</v>
      </c>
      <c r="H121" s="470">
        <v>5</v>
      </c>
      <c r="I121" s="470">
        <v>1</v>
      </c>
      <c r="J121" s="470">
        <v>9</v>
      </c>
      <c r="K121" s="470">
        <v>1</v>
      </c>
      <c r="L121" s="470">
        <v>4</v>
      </c>
      <c r="M121" s="470">
        <v>3</v>
      </c>
      <c r="N121" s="470">
        <v>5</v>
      </c>
      <c r="O121" s="470">
        <v>3</v>
      </c>
      <c r="P121" s="470">
        <v>9</v>
      </c>
      <c r="Q121" s="470">
        <v>4</v>
      </c>
      <c r="R121" s="274">
        <v>420</v>
      </c>
      <c r="S121" s="274">
        <v>420</v>
      </c>
      <c r="T121" s="274"/>
      <c r="U121" s="274"/>
      <c r="V121" s="275">
        <f t="shared" si="25"/>
        <v>6.333333333333333</v>
      </c>
      <c r="W121" s="275">
        <f t="shared" si="26"/>
        <v>3.6666666666666665</v>
      </c>
      <c r="X121" s="275">
        <f t="shared" si="27"/>
        <v>4</v>
      </c>
      <c r="Y121" s="276">
        <f t="shared" si="28"/>
        <v>5.333333333333333</v>
      </c>
      <c r="Z121" s="1275"/>
      <c r="AA121" s="1259"/>
      <c r="AB121" s="1259"/>
      <c r="AC121" s="1259"/>
      <c r="AD121" s="1259"/>
      <c r="AE121" s="1259"/>
      <c r="AF121" s="1259"/>
      <c r="AG121" s="1259"/>
      <c r="AH121" s="1259"/>
      <c r="AI121" s="1262"/>
      <c r="AJ121" s="1262"/>
    </row>
    <row r="122" spans="1:36" ht="15.75" x14ac:dyDescent="0.25">
      <c r="A122" s="1224"/>
      <c r="B122" s="1226"/>
      <c r="C122" s="1552"/>
      <c r="D122" s="1227"/>
      <c r="E122" s="277" t="s">
        <v>739</v>
      </c>
      <c r="F122" s="543">
        <v>0</v>
      </c>
      <c r="G122" s="543">
        <v>0</v>
      </c>
      <c r="H122" s="543">
        <v>0</v>
      </c>
      <c r="I122" s="543">
        <v>0</v>
      </c>
      <c r="J122" s="543">
        <v>0</v>
      </c>
      <c r="K122" s="543">
        <v>0</v>
      </c>
      <c r="L122" s="469">
        <v>0</v>
      </c>
      <c r="M122" s="469">
        <v>0</v>
      </c>
      <c r="N122" s="469">
        <v>0</v>
      </c>
      <c r="O122" s="469">
        <v>0</v>
      </c>
      <c r="P122" s="469">
        <v>0</v>
      </c>
      <c r="Q122" s="469">
        <v>0</v>
      </c>
      <c r="R122" s="274">
        <v>420</v>
      </c>
      <c r="S122" s="274">
        <v>420</v>
      </c>
      <c r="T122" s="274"/>
      <c r="U122" s="274"/>
      <c r="V122" s="275">
        <f t="shared" si="25"/>
        <v>0</v>
      </c>
      <c r="W122" s="275">
        <f t="shared" si="26"/>
        <v>0</v>
      </c>
      <c r="X122" s="275">
        <f t="shared" si="27"/>
        <v>0</v>
      </c>
      <c r="Y122" s="276">
        <f t="shared" si="28"/>
        <v>0</v>
      </c>
      <c r="Z122" s="1275"/>
      <c r="AA122" s="1259"/>
      <c r="AB122" s="1259"/>
      <c r="AC122" s="1259"/>
      <c r="AD122" s="1259"/>
      <c r="AE122" s="1259"/>
      <c r="AF122" s="1259"/>
      <c r="AG122" s="1259"/>
      <c r="AH122" s="1259"/>
      <c r="AI122" s="1262"/>
      <c r="AJ122" s="1262"/>
    </row>
    <row r="123" spans="1:36" ht="15.75" x14ac:dyDescent="0.25">
      <c r="A123" s="1224"/>
      <c r="B123" s="1226"/>
      <c r="C123" s="1552"/>
      <c r="D123" s="1227"/>
      <c r="E123" s="273" t="s">
        <v>740</v>
      </c>
      <c r="F123" s="470">
        <v>13</v>
      </c>
      <c r="G123" s="470">
        <v>35</v>
      </c>
      <c r="H123" s="470">
        <v>17</v>
      </c>
      <c r="I123" s="470">
        <v>20</v>
      </c>
      <c r="J123" s="470">
        <v>17</v>
      </c>
      <c r="K123" s="470">
        <v>23</v>
      </c>
      <c r="L123" s="470">
        <v>11</v>
      </c>
      <c r="M123" s="470">
        <v>15</v>
      </c>
      <c r="N123" s="470">
        <v>10</v>
      </c>
      <c r="O123" s="470">
        <v>13</v>
      </c>
      <c r="P123" s="470">
        <v>27</v>
      </c>
      <c r="Q123" s="470">
        <v>15</v>
      </c>
      <c r="R123" s="274">
        <v>420</v>
      </c>
      <c r="S123" s="274">
        <v>420</v>
      </c>
      <c r="T123" s="274"/>
      <c r="U123" s="274"/>
      <c r="V123" s="275">
        <f t="shared" si="25"/>
        <v>21.666666666666668</v>
      </c>
      <c r="W123" s="275">
        <f t="shared" si="26"/>
        <v>20</v>
      </c>
      <c r="X123" s="275">
        <f t="shared" si="27"/>
        <v>12</v>
      </c>
      <c r="Y123" s="276">
        <f t="shared" si="28"/>
        <v>18.333333333333332</v>
      </c>
      <c r="Z123" s="1275"/>
      <c r="AA123" s="1259"/>
      <c r="AB123" s="1259"/>
      <c r="AC123" s="1259"/>
      <c r="AD123" s="1259"/>
      <c r="AE123" s="1259"/>
      <c r="AF123" s="1259"/>
      <c r="AG123" s="1259"/>
      <c r="AH123" s="1259"/>
      <c r="AI123" s="1262"/>
      <c r="AJ123" s="1262"/>
    </row>
    <row r="124" spans="1:36" ht="15.75" x14ac:dyDescent="0.25">
      <c r="A124" s="1224"/>
      <c r="B124" s="1226"/>
      <c r="C124" s="1552"/>
      <c r="D124" s="1225"/>
      <c r="E124" s="277"/>
      <c r="F124" s="277"/>
      <c r="G124" s="277"/>
      <c r="H124" s="277"/>
      <c r="I124" s="277"/>
      <c r="J124" s="277"/>
      <c r="K124" s="277"/>
      <c r="L124" s="469"/>
      <c r="M124" s="469"/>
      <c r="N124" s="469"/>
      <c r="O124" s="469"/>
      <c r="P124" s="469"/>
      <c r="Q124" s="469"/>
      <c r="R124" s="278"/>
      <c r="S124" s="278"/>
      <c r="T124" s="278"/>
      <c r="U124" s="278"/>
      <c r="V124" s="275">
        <f t="shared" si="25"/>
        <v>0</v>
      </c>
      <c r="W124" s="275">
        <f t="shared" si="26"/>
        <v>0</v>
      </c>
      <c r="X124" s="275">
        <f t="shared" si="27"/>
        <v>0</v>
      </c>
      <c r="Y124" s="276">
        <f t="shared" si="28"/>
        <v>0</v>
      </c>
      <c r="Z124" s="1275"/>
      <c r="AA124" s="1259"/>
      <c r="AB124" s="1259"/>
      <c r="AC124" s="1259"/>
      <c r="AD124" s="1259"/>
      <c r="AE124" s="1259"/>
      <c r="AF124" s="1259"/>
      <c r="AG124" s="1259"/>
      <c r="AH124" s="1259"/>
      <c r="AI124" s="1262"/>
      <c r="AJ124" s="1262"/>
    </row>
    <row r="125" spans="1:36" ht="78.75" x14ac:dyDescent="0.25">
      <c r="A125" s="1224">
        <v>22</v>
      </c>
      <c r="B125" s="1226" t="s">
        <v>741</v>
      </c>
      <c r="C125" s="1547" t="s">
        <v>742</v>
      </c>
      <c r="D125" s="1554">
        <f>126*0.9</f>
        <v>113.4</v>
      </c>
      <c r="E125" s="277" t="s">
        <v>743</v>
      </c>
      <c r="F125" s="543">
        <v>27.5</v>
      </c>
      <c r="G125" s="543">
        <v>9</v>
      </c>
      <c r="H125" s="543">
        <v>20</v>
      </c>
      <c r="I125" s="543">
        <v>16</v>
      </c>
      <c r="J125" s="543">
        <v>9</v>
      </c>
      <c r="K125" s="543">
        <v>25</v>
      </c>
      <c r="L125" s="469">
        <v>21</v>
      </c>
      <c r="M125" s="469">
        <v>22</v>
      </c>
      <c r="N125" s="469">
        <v>18</v>
      </c>
      <c r="O125" s="469">
        <v>24</v>
      </c>
      <c r="P125" s="469">
        <v>19</v>
      </c>
      <c r="Q125" s="469">
        <v>19</v>
      </c>
      <c r="R125" s="274">
        <v>405</v>
      </c>
      <c r="S125" s="274">
        <v>405</v>
      </c>
      <c r="T125" s="274"/>
      <c r="U125" s="274"/>
      <c r="V125" s="275">
        <f t="shared" si="25"/>
        <v>18.833333333333332</v>
      </c>
      <c r="W125" s="275">
        <f t="shared" si="26"/>
        <v>16.666666666666668</v>
      </c>
      <c r="X125" s="275">
        <f t="shared" si="27"/>
        <v>20.333333333333332</v>
      </c>
      <c r="Y125" s="276">
        <f t="shared" si="28"/>
        <v>20.666666666666668</v>
      </c>
      <c r="Z125" s="1275">
        <f>SUM(V125:V129)</f>
        <v>24.833333333333332</v>
      </c>
      <c r="AA125" s="1259">
        <f>SUM(W125:W129)</f>
        <v>22</v>
      </c>
      <c r="AB125" s="1259">
        <f>SUM(X125:X129)</f>
        <v>25.333333333333332</v>
      </c>
      <c r="AC125" s="1259">
        <f>SUM(Y125:Y129)</f>
        <v>31.333333333333336</v>
      </c>
      <c r="AD125" s="1259">
        <f t="shared" ref="AD125:AG125" si="49">Z125*0.38*0.9*SQRT(3)</f>
        <v>14.710307508682471</v>
      </c>
      <c r="AE125" s="1259">
        <f t="shared" si="49"/>
        <v>13.031950276148232</v>
      </c>
      <c r="AF125" s="1259">
        <f t="shared" si="49"/>
        <v>15.006488196776752</v>
      </c>
      <c r="AG125" s="1259">
        <f t="shared" si="49"/>
        <v>18.560656453908091</v>
      </c>
      <c r="AH125" s="1259">
        <f>MAX(Z125:AC129)</f>
        <v>31.333333333333336</v>
      </c>
      <c r="AI125" s="1262">
        <f t="shared" ref="AI125" si="50">AH125*0.38*0.9*SQRT(3)</f>
        <v>18.560656453908091</v>
      </c>
      <c r="AJ125" s="1262">
        <f>D125-AI125</f>
        <v>94.839343546091911</v>
      </c>
    </row>
    <row r="126" spans="1:36" ht="31.5" x14ac:dyDescent="0.25">
      <c r="A126" s="1224"/>
      <c r="B126" s="1226"/>
      <c r="C126" s="1547"/>
      <c r="D126" s="1555"/>
      <c r="E126" s="273" t="s">
        <v>744</v>
      </c>
      <c r="F126" s="470">
        <v>6</v>
      </c>
      <c r="G126" s="470">
        <v>5</v>
      </c>
      <c r="H126" s="470">
        <v>7</v>
      </c>
      <c r="I126" s="470">
        <v>6</v>
      </c>
      <c r="J126" s="470">
        <v>3</v>
      </c>
      <c r="K126" s="470">
        <v>7</v>
      </c>
      <c r="L126" s="470">
        <v>5</v>
      </c>
      <c r="M126" s="470">
        <v>4</v>
      </c>
      <c r="N126" s="470">
        <v>6</v>
      </c>
      <c r="O126" s="470">
        <v>4</v>
      </c>
      <c r="P126" s="470">
        <v>17</v>
      </c>
      <c r="Q126" s="470">
        <v>11</v>
      </c>
      <c r="R126" s="274">
        <v>405</v>
      </c>
      <c r="S126" s="274">
        <v>405</v>
      </c>
      <c r="T126" s="274"/>
      <c r="U126" s="274"/>
      <c r="V126" s="275">
        <f t="shared" si="25"/>
        <v>6</v>
      </c>
      <c r="W126" s="275">
        <f t="shared" si="26"/>
        <v>5.333333333333333</v>
      </c>
      <c r="X126" s="275">
        <f t="shared" si="27"/>
        <v>5</v>
      </c>
      <c r="Y126" s="276">
        <f t="shared" si="28"/>
        <v>10.666666666666666</v>
      </c>
      <c r="Z126" s="1275"/>
      <c r="AA126" s="1259"/>
      <c r="AB126" s="1259"/>
      <c r="AC126" s="1259"/>
      <c r="AD126" s="1259"/>
      <c r="AE126" s="1259"/>
      <c r="AF126" s="1259"/>
      <c r="AG126" s="1259"/>
      <c r="AH126" s="1259"/>
      <c r="AI126" s="1262"/>
      <c r="AJ126" s="1262"/>
    </row>
    <row r="127" spans="1:36" ht="15.75" x14ac:dyDescent="0.25">
      <c r="A127" s="1224"/>
      <c r="B127" s="1226"/>
      <c r="C127" s="1547"/>
      <c r="D127" s="1555"/>
      <c r="E127" s="277"/>
      <c r="F127" s="277"/>
      <c r="G127" s="277"/>
      <c r="H127" s="277"/>
      <c r="I127" s="277"/>
      <c r="J127" s="277"/>
      <c r="K127" s="277"/>
      <c r="L127" s="469"/>
      <c r="M127" s="469"/>
      <c r="N127" s="469"/>
      <c r="O127" s="469"/>
      <c r="P127" s="469"/>
      <c r="Q127" s="469"/>
      <c r="R127" s="274"/>
      <c r="S127" s="274"/>
      <c r="T127" s="274"/>
      <c r="U127" s="274"/>
      <c r="V127" s="275">
        <f t="shared" si="25"/>
        <v>0</v>
      </c>
      <c r="W127" s="275">
        <f t="shared" si="26"/>
        <v>0</v>
      </c>
      <c r="X127" s="275">
        <f t="shared" si="27"/>
        <v>0</v>
      </c>
      <c r="Y127" s="276">
        <f t="shared" si="28"/>
        <v>0</v>
      </c>
      <c r="Z127" s="1275"/>
      <c r="AA127" s="1259"/>
      <c r="AB127" s="1259"/>
      <c r="AC127" s="1259"/>
      <c r="AD127" s="1259"/>
      <c r="AE127" s="1259"/>
      <c r="AF127" s="1259"/>
      <c r="AG127" s="1259"/>
      <c r="AH127" s="1259"/>
      <c r="AI127" s="1262"/>
      <c r="AJ127" s="1262"/>
    </row>
    <row r="128" spans="1:36" ht="15.75" x14ac:dyDescent="0.25">
      <c r="A128" s="1224"/>
      <c r="B128" s="1226"/>
      <c r="C128" s="1547"/>
      <c r="D128" s="1555"/>
      <c r="E128" s="273" t="s">
        <v>659</v>
      </c>
      <c r="F128" s="273"/>
      <c r="G128" s="273"/>
      <c r="H128" s="273"/>
      <c r="I128" s="273"/>
      <c r="J128" s="273"/>
      <c r="K128" s="273"/>
      <c r="L128" s="470"/>
      <c r="M128" s="470"/>
      <c r="N128" s="470"/>
      <c r="O128" s="470"/>
      <c r="P128" s="470"/>
      <c r="Q128" s="470"/>
      <c r="R128" s="274"/>
      <c r="S128" s="274"/>
      <c r="T128" s="274"/>
      <c r="U128" s="274"/>
      <c r="V128" s="275">
        <f t="shared" si="25"/>
        <v>0</v>
      </c>
      <c r="W128" s="275">
        <f t="shared" si="26"/>
        <v>0</v>
      </c>
      <c r="X128" s="275">
        <f t="shared" si="27"/>
        <v>0</v>
      </c>
      <c r="Y128" s="276">
        <f t="shared" si="28"/>
        <v>0</v>
      </c>
      <c r="Z128" s="1275"/>
      <c r="AA128" s="1259"/>
      <c r="AB128" s="1259"/>
      <c r="AC128" s="1259"/>
      <c r="AD128" s="1259"/>
      <c r="AE128" s="1259"/>
      <c r="AF128" s="1259"/>
      <c r="AG128" s="1259"/>
      <c r="AH128" s="1259"/>
      <c r="AI128" s="1262"/>
      <c r="AJ128" s="1262"/>
    </row>
    <row r="129" spans="1:36" ht="15.75" x14ac:dyDescent="0.25">
      <c r="A129" s="1224"/>
      <c r="B129" s="1226"/>
      <c r="C129" s="1547"/>
      <c r="D129" s="1556"/>
      <c r="E129" s="277"/>
      <c r="F129" s="277"/>
      <c r="G129" s="277"/>
      <c r="H129" s="277"/>
      <c r="I129" s="277"/>
      <c r="J129" s="277"/>
      <c r="K129" s="277"/>
      <c r="L129" s="469"/>
      <c r="M129" s="469"/>
      <c r="N129" s="469"/>
      <c r="O129" s="469"/>
      <c r="P129" s="469"/>
      <c r="Q129" s="469"/>
      <c r="R129" s="278"/>
      <c r="S129" s="278"/>
      <c r="T129" s="278"/>
      <c r="U129" s="278"/>
      <c r="V129" s="275">
        <f t="shared" si="25"/>
        <v>0</v>
      </c>
      <c r="W129" s="275">
        <f t="shared" si="26"/>
        <v>0</v>
      </c>
      <c r="X129" s="275">
        <f t="shared" si="27"/>
        <v>0</v>
      </c>
      <c r="Y129" s="276">
        <f t="shared" si="28"/>
        <v>0</v>
      </c>
      <c r="Z129" s="1275"/>
      <c r="AA129" s="1259"/>
      <c r="AB129" s="1259"/>
      <c r="AC129" s="1259"/>
      <c r="AD129" s="1259"/>
      <c r="AE129" s="1259"/>
      <c r="AF129" s="1259"/>
      <c r="AG129" s="1259"/>
      <c r="AH129" s="1259"/>
      <c r="AI129" s="1262"/>
      <c r="AJ129" s="1262"/>
    </row>
    <row r="130" spans="1:36" ht="31.5" x14ac:dyDescent="0.25">
      <c r="A130" s="1224">
        <v>23</v>
      </c>
      <c r="B130" s="1226" t="s">
        <v>1113</v>
      </c>
      <c r="C130" s="1547" t="s">
        <v>87</v>
      </c>
      <c r="D130" s="1545">
        <f>160*0.9</f>
        <v>144</v>
      </c>
      <c r="E130" s="277" t="s">
        <v>745</v>
      </c>
      <c r="F130" s="543">
        <v>0</v>
      </c>
      <c r="G130" s="543">
        <v>0</v>
      </c>
      <c r="H130" s="543">
        <v>0</v>
      </c>
      <c r="I130" s="543">
        <v>0</v>
      </c>
      <c r="J130" s="543">
        <v>0</v>
      </c>
      <c r="K130" s="543">
        <v>0</v>
      </c>
      <c r="L130" s="469">
        <v>0</v>
      </c>
      <c r="M130" s="469">
        <v>0</v>
      </c>
      <c r="N130" s="469">
        <v>0</v>
      </c>
      <c r="O130" s="469">
        <v>1</v>
      </c>
      <c r="P130" s="469">
        <v>24</v>
      </c>
      <c r="Q130" s="469">
        <v>19</v>
      </c>
      <c r="R130" s="274">
        <v>420</v>
      </c>
      <c r="S130" s="274">
        <v>420</v>
      </c>
      <c r="T130" s="274"/>
      <c r="U130" s="274"/>
      <c r="V130" s="275">
        <f t="shared" si="25"/>
        <v>0</v>
      </c>
      <c r="W130" s="275">
        <f t="shared" si="26"/>
        <v>0</v>
      </c>
      <c r="X130" s="275">
        <f t="shared" si="27"/>
        <v>0</v>
      </c>
      <c r="Y130" s="276">
        <f t="shared" si="28"/>
        <v>14.666666666666666</v>
      </c>
      <c r="Z130" s="1275">
        <f>SUM(V130:V134)</f>
        <v>23.833333333333336</v>
      </c>
      <c r="AA130" s="1259">
        <f>SUM(W130:W134)</f>
        <v>6.333333333333333</v>
      </c>
      <c r="AB130" s="1259">
        <f>SUM(X130:X134)</f>
        <v>51.666666666666664</v>
      </c>
      <c r="AC130" s="1259">
        <f>SUM(Y130:Y134)</f>
        <v>61.833333333333329</v>
      </c>
      <c r="AD130" s="1259">
        <f t="shared" ref="AD130:AG130" si="51">Z130*0.38*0.9*SQRT(3)</f>
        <v>14.117946132493921</v>
      </c>
      <c r="AE130" s="1259">
        <f t="shared" si="51"/>
        <v>3.7516220491941881</v>
      </c>
      <c r="AF130" s="1259">
        <f t="shared" si="51"/>
        <v>30.605337769742064</v>
      </c>
      <c r="AG130" s="1259">
        <f t="shared" si="51"/>
        <v>36.627678427659042</v>
      </c>
      <c r="AH130" s="1259">
        <f>MAX(Z130:AC134)</f>
        <v>61.833333333333329</v>
      </c>
      <c r="AI130" s="1262">
        <f t="shared" ref="AI130" si="52">AH130*0.38*0.9*SQRT(3)</f>
        <v>36.627678427659042</v>
      </c>
      <c r="AJ130" s="1262">
        <f>D130-AI130</f>
        <v>107.37232157234095</v>
      </c>
    </row>
    <row r="131" spans="1:36" ht="15.75" x14ac:dyDescent="0.25">
      <c r="A131" s="1224"/>
      <c r="B131" s="1226"/>
      <c r="C131" s="1547"/>
      <c r="D131" s="1195"/>
      <c r="E131" s="273" t="s">
        <v>746</v>
      </c>
      <c r="F131" s="470">
        <v>3</v>
      </c>
      <c r="G131" s="470">
        <v>5.5</v>
      </c>
      <c r="H131" s="470">
        <v>3</v>
      </c>
      <c r="I131" s="470">
        <v>2.5</v>
      </c>
      <c r="J131" s="470">
        <v>2</v>
      </c>
      <c r="K131" s="470">
        <v>1</v>
      </c>
      <c r="L131" s="470">
        <v>12</v>
      </c>
      <c r="M131" s="470">
        <v>12</v>
      </c>
      <c r="N131" s="470">
        <v>11</v>
      </c>
      <c r="O131" s="470">
        <v>12</v>
      </c>
      <c r="P131" s="470">
        <v>11</v>
      </c>
      <c r="Q131" s="470">
        <v>14</v>
      </c>
      <c r="R131" s="274">
        <v>420</v>
      </c>
      <c r="S131" s="274">
        <v>420</v>
      </c>
      <c r="T131" s="274"/>
      <c r="U131" s="274"/>
      <c r="V131" s="275">
        <f t="shared" si="25"/>
        <v>3.8333333333333335</v>
      </c>
      <c r="W131" s="275">
        <f t="shared" si="26"/>
        <v>1.8333333333333333</v>
      </c>
      <c r="X131" s="275">
        <f t="shared" si="27"/>
        <v>11.666666666666666</v>
      </c>
      <c r="Y131" s="276">
        <f t="shared" si="28"/>
        <v>12.333333333333334</v>
      </c>
      <c r="Z131" s="1275"/>
      <c r="AA131" s="1259"/>
      <c r="AB131" s="1259"/>
      <c r="AC131" s="1259"/>
      <c r="AD131" s="1259"/>
      <c r="AE131" s="1259"/>
      <c r="AF131" s="1259"/>
      <c r="AG131" s="1259"/>
      <c r="AH131" s="1259"/>
      <c r="AI131" s="1262"/>
      <c r="AJ131" s="1262"/>
    </row>
    <row r="132" spans="1:36" ht="31.5" x14ac:dyDescent="0.25">
      <c r="A132" s="1224"/>
      <c r="B132" s="1226"/>
      <c r="C132" s="1547"/>
      <c r="D132" s="1195"/>
      <c r="E132" s="277" t="s">
        <v>747</v>
      </c>
      <c r="F132" s="543">
        <v>10</v>
      </c>
      <c r="G132" s="543">
        <v>12</v>
      </c>
      <c r="H132" s="543">
        <v>5</v>
      </c>
      <c r="I132" s="543">
        <v>0</v>
      </c>
      <c r="J132" s="543">
        <v>1</v>
      </c>
      <c r="K132" s="543">
        <v>4</v>
      </c>
      <c r="L132" s="469">
        <v>18</v>
      </c>
      <c r="M132" s="469">
        <v>28</v>
      </c>
      <c r="N132" s="469">
        <v>42</v>
      </c>
      <c r="O132" s="469">
        <v>20</v>
      </c>
      <c r="P132" s="469">
        <v>28</v>
      </c>
      <c r="Q132" s="469">
        <v>43</v>
      </c>
      <c r="R132" s="274">
        <v>420</v>
      </c>
      <c r="S132" s="274">
        <v>420</v>
      </c>
      <c r="T132" s="274"/>
      <c r="U132" s="274"/>
      <c r="V132" s="275">
        <f t="shared" si="25"/>
        <v>9</v>
      </c>
      <c r="W132" s="275">
        <f t="shared" si="26"/>
        <v>2.5</v>
      </c>
      <c r="X132" s="275">
        <f t="shared" si="27"/>
        <v>29.333333333333332</v>
      </c>
      <c r="Y132" s="276">
        <f t="shared" si="28"/>
        <v>30.333333333333332</v>
      </c>
      <c r="Z132" s="1275"/>
      <c r="AA132" s="1259"/>
      <c r="AB132" s="1259"/>
      <c r="AC132" s="1259"/>
      <c r="AD132" s="1259"/>
      <c r="AE132" s="1259"/>
      <c r="AF132" s="1259"/>
      <c r="AG132" s="1259"/>
      <c r="AH132" s="1259"/>
      <c r="AI132" s="1262"/>
      <c r="AJ132" s="1262"/>
    </row>
    <row r="133" spans="1:36" ht="15.75" customHeight="1" x14ac:dyDescent="0.25">
      <c r="A133" s="1224"/>
      <c r="B133" s="1226"/>
      <c r="C133" s="1547"/>
      <c r="D133" s="1195"/>
      <c r="E133" s="273" t="s">
        <v>748</v>
      </c>
      <c r="F133" s="470">
        <v>17</v>
      </c>
      <c r="G133" s="470">
        <v>13</v>
      </c>
      <c r="H133" s="470">
        <v>3</v>
      </c>
      <c r="I133" s="470">
        <v>0</v>
      </c>
      <c r="J133" s="470">
        <v>2</v>
      </c>
      <c r="K133" s="470">
        <v>0</v>
      </c>
      <c r="L133" s="470">
        <v>9</v>
      </c>
      <c r="M133" s="470">
        <v>20</v>
      </c>
      <c r="N133" s="470">
        <v>3</v>
      </c>
      <c r="O133" s="470">
        <v>0</v>
      </c>
      <c r="P133" s="470">
        <v>5</v>
      </c>
      <c r="Q133" s="470">
        <v>4</v>
      </c>
      <c r="R133" s="274">
        <v>420</v>
      </c>
      <c r="S133" s="274">
        <v>420</v>
      </c>
      <c r="T133" s="274"/>
      <c r="U133" s="274"/>
      <c r="V133" s="275">
        <f t="shared" si="25"/>
        <v>11</v>
      </c>
      <c r="W133" s="275">
        <f t="shared" si="26"/>
        <v>2</v>
      </c>
      <c r="X133" s="275">
        <f t="shared" si="27"/>
        <v>10.666666666666666</v>
      </c>
      <c r="Y133" s="276">
        <f t="shared" si="28"/>
        <v>4.5</v>
      </c>
      <c r="Z133" s="1275"/>
      <c r="AA133" s="1259"/>
      <c r="AB133" s="1259"/>
      <c r="AC133" s="1259"/>
      <c r="AD133" s="1259"/>
      <c r="AE133" s="1259"/>
      <c r="AF133" s="1259"/>
      <c r="AG133" s="1259"/>
      <c r="AH133" s="1259"/>
      <c r="AI133" s="1262"/>
      <c r="AJ133" s="1262"/>
    </row>
    <row r="134" spans="1:36" ht="15.75" x14ac:dyDescent="0.25">
      <c r="A134" s="1224"/>
      <c r="B134" s="1226"/>
      <c r="C134" s="1547"/>
      <c r="D134" s="1546"/>
      <c r="E134" s="259" t="s">
        <v>1243</v>
      </c>
      <c r="F134" s="277"/>
      <c r="G134" s="277"/>
      <c r="H134" s="277"/>
      <c r="I134" s="277"/>
      <c r="J134" s="277"/>
      <c r="K134" s="277"/>
      <c r="L134" s="469">
        <v>0</v>
      </c>
      <c r="M134" s="469">
        <v>0</v>
      </c>
      <c r="N134" s="469">
        <v>0</v>
      </c>
      <c r="O134" s="469">
        <v>0</v>
      </c>
      <c r="P134" s="469">
        <v>0</v>
      </c>
      <c r="Q134" s="469">
        <v>0</v>
      </c>
      <c r="R134" s="278"/>
      <c r="S134" s="278"/>
      <c r="T134" s="278"/>
      <c r="U134" s="278"/>
      <c r="V134" s="275">
        <f t="shared" si="25"/>
        <v>0</v>
      </c>
      <c r="W134" s="275">
        <f t="shared" si="26"/>
        <v>0</v>
      </c>
      <c r="X134" s="275">
        <f t="shared" si="27"/>
        <v>0</v>
      </c>
      <c r="Y134" s="276">
        <f t="shared" si="28"/>
        <v>0</v>
      </c>
      <c r="Z134" s="1275"/>
      <c r="AA134" s="1259"/>
      <c r="AB134" s="1259"/>
      <c r="AC134" s="1259"/>
      <c r="AD134" s="1259"/>
      <c r="AE134" s="1259"/>
      <c r="AF134" s="1259"/>
      <c r="AG134" s="1259"/>
      <c r="AH134" s="1259"/>
      <c r="AI134" s="1262"/>
      <c r="AJ134" s="1262"/>
    </row>
    <row r="135" spans="1:36" ht="18.75" customHeight="1" x14ac:dyDescent="0.25">
      <c r="A135" s="1226">
        <v>24</v>
      </c>
      <c r="B135" s="1226" t="s">
        <v>749</v>
      </c>
      <c r="C135" s="1189" t="s">
        <v>750</v>
      </c>
      <c r="D135" s="1189">
        <f>800*0.9</f>
        <v>720</v>
      </c>
      <c r="E135" s="688" t="s">
        <v>1009</v>
      </c>
      <c r="F135" s="688">
        <v>1</v>
      </c>
      <c r="G135" s="688">
        <v>1</v>
      </c>
      <c r="H135" s="688">
        <v>9</v>
      </c>
      <c r="I135" s="688">
        <v>1</v>
      </c>
      <c r="J135" s="688">
        <v>6</v>
      </c>
      <c r="K135" s="688">
        <v>4</v>
      </c>
      <c r="L135" s="688">
        <v>2</v>
      </c>
      <c r="M135" s="688">
        <v>2</v>
      </c>
      <c r="N135" s="688">
        <v>3</v>
      </c>
      <c r="O135" s="688">
        <v>2</v>
      </c>
      <c r="P135" s="688">
        <v>18</v>
      </c>
      <c r="Q135" s="688">
        <v>5</v>
      </c>
      <c r="R135" s="472"/>
      <c r="S135" s="472"/>
      <c r="T135" s="274"/>
      <c r="U135" s="274"/>
      <c r="V135" s="275">
        <f t="shared" si="25"/>
        <v>3.6666666666666665</v>
      </c>
      <c r="W135" s="275">
        <f t="shared" si="26"/>
        <v>3.6666666666666665</v>
      </c>
      <c r="X135" s="275">
        <f t="shared" si="27"/>
        <v>2.3333333333333335</v>
      </c>
      <c r="Y135" s="678">
        <f t="shared" si="28"/>
        <v>8.3333333333333339</v>
      </c>
      <c r="Z135" s="1275">
        <f>SUM(V135:V151)</f>
        <v>129.66666666666669</v>
      </c>
      <c r="AA135" s="1259">
        <f>SUM(W135:W151)</f>
        <v>116.16666666666667</v>
      </c>
      <c r="AB135" s="1259">
        <f>SUM(X135:X151)</f>
        <v>160.16666666666666</v>
      </c>
      <c r="AC135" s="1259">
        <f>SUM(Y135:Y151)</f>
        <v>186.49999999999997</v>
      </c>
      <c r="AD135" s="1259">
        <f t="shared" ref="AD135:AG135" si="53">Z135*0.38*0.9*SQRT(3)</f>
        <v>76.80952511244945</v>
      </c>
      <c r="AE135" s="1259">
        <f t="shared" si="53"/>
        <v>68.81264653390393</v>
      </c>
      <c r="AF135" s="1259">
        <f t="shared" si="53"/>
        <v>94.876547086200389</v>
      </c>
      <c r="AG135" s="1259">
        <f t="shared" si="53"/>
        <v>110.47539665916568</v>
      </c>
      <c r="AH135" s="1259">
        <f>MAX(Z135:AC146)</f>
        <v>186.49999999999997</v>
      </c>
      <c r="AI135" s="1557">
        <f t="shared" ref="AI135" si="54">AH135*0.38*0.9*SQRT(3)</f>
        <v>110.47539665916568</v>
      </c>
      <c r="AJ135" s="1557">
        <f>D135-AI135</f>
        <v>609.52460334083435</v>
      </c>
    </row>
    <row r="136" spans="1:36" ht="15.75" x14ac:dyDescent="0.25">
      <c r="A136" s="1226"/>
      <c r="B136" s="1226"/>
      <c r="C136" s="1189"/>
      <c r="D136" s="1189"/>
      <c r="E136" s="688" t="s">
        <v>167</v>
      </c>
      <c r="F136" s="688">
        <v>19</v>
      </c>
      <c r="G136" s="688">
        <v>4</v>
      </c>
      <c r="H136" s="688">
        <v>17</v>
      </c>
      <c r="I136" s="688">
        <v>11</v>
      </c>
      <c r="J136" s="688">
        <v>4</v>
      </c>
      <c r="K136" s="688">
        <v>1</v>
      </c>
      <c r="L136" s="688">
        <v>33</v>
      </c>
      <c r="M136" s="688">
        <v>25</v>
      </c>
      <c r="N136" s="688">
        <v>29</v>
      </c>
      <c r="O136" s="688">
        <v>26</v>
      </c>
      <c r="P136" s="688">
        <v>30</v>
      </c>
      <c r="Q136" s="688">
        <v>21</v>
      </c>
      <c r="R136" s="473">
        <v>408</v>
      </c>
      <c r="S136" s="473">
        <v>400</v>
      </c>
      <c r="T136" s="274"/>
      <c r="U136" s="274"/>
      <c r="V136" s="275">
        <f t="shared" si="25"/>
        <v>13.333333333333334</v>
      </c>
      <c r="W136" s="275">
        <f t="shared" si="26"/>
        <v>5.333333333333333</v>
      </c>
      <c r="X136" s="275">
        <f t="shared" si="27"/>
        <v>29</v>
      </c>
      <c r="Y136" s="678">
        <f t="shared" si="28"/>
        <v>25.666666666666668</v>
      </c>
      <c r="Z136" s="1275"/>
      <c r="AA136" s="1259"/>
      <c r="AB136" s="1259"/>
      <c r="AC136" s="1259"/>
      <c r="AD136" s="1259"/>
      <c r="AE136" s="1259"/>
      <c r="AF136" s="1259"/>
      <c r="AG136" s="1259"/>
      <c r="AH136" s="1259"/>
      <c r="AI136" s="1557"/>
      <c r="AJ136" s="1557"/>
    </row>
    <row r="137" spans="1:36" ht="15.75" x14ac:dyDescent="0.25">
      <c r="A137" s="1226"/>
      <c r="B137" s="1226"/>
      <c r="C137" s="1189"/>
      <c r="D137" s="1189"/>
      <c r="E137" s="470" t="s">
        <v>751</v>
      </c>
      <c r="F137" s="470">
        <v>3</v>
      </c>
      <c r="G137" s="470">
        <v>15</v>
      </c>
      <c r="H137" s="470">
        <v>0</v>
      </c>
      <c r="I137" s="470">
        <v>2</v>
      </c>
      <c r="J137" s="470">
        <v>14</v>
      </c>
      <c r="K137" s="470">
        <v>0</v>
      </c>
      <c r="L137" s="470">
        <v>35</v>
      </c>
      <c r="M137" s="470">
        <v>10</v>
      </c>
      <c r="N137" s="470">
        <v>0</v>
      </c>
      <c r="O137" s="470">
        <v>22</v>
      </c>
      <c r="P137" s="470">
        <v>17</v>
      </c>
      <c r="Q137" s="470">
        <v>0</v>
      </c>
      <c r="R137" s="473">
        <v>408</v>
      </c>
      <c r="S137" s="473">
        <v>400</v>
      </c>
      <c r="T137" s="274"/>
      <c r="U137" s="274"/>
      <c r="V137" s="275">
        <f t="shared" si="25"/>
        <v>9</v>
      </c>
      <c r="W137" s="275">
        <f t="shared" si="26"/>
        <v>8</v>
      </c>
      <c r="X137" s="275">
        <f t="shared" si="27"/>
        <v>22.5</v>
      </c>
      <c r="Y137" s="678">
        <f t="shared" si="28"/>
        <v>19.5</v>
      </c>
      <c r="Z137" s="1275"/>
      <c r="AA137" s="1259"/>
      <c r="AB137" s="1259"/>
      <c r="AC137" s="1259"/>
      <c r="AD137" s="1259"/>
      <c r="AE137" s="1259"/>
      <c r="AF137" s="1259"/>
      <c r="AG137" s="1259"/>
      <c r="AH137" s="1259"/>
      <c r="AI137" s="1557"/>
      <c r="AJ137" s="1557"/>
    </row>
    <row r="138" spans="1:36" ht="15.75" x14ac:dyDescent="0.25">
      <c r="A138" s="1226"/>
      <c r="B138" s="1226"/>
      <c r="C138" s="1189"/>
      <c r="D138" s="1189"/>
      <c r="E138" s="688" t="s">
        <v>752</v>
      </c>
      <c r="F138" s="688">
        <v>0</v>
      </c>
      <c r="G138" s="688">
        <v>0</v>
      </c>
      <c r="H138" s="688">
        <v>0</v>
      </c>
      <c r="I138" s="688">
        <v>0</v>
      </c>
      <c r="J138" s="688">
        <v>0</v>
      </c>
      <c r="K138" s="688">
        <v>0</v>
      </c>
      <c r="L138" s="688">
        <v>18</v>
      </c>
      <c r="M138" s="688">
        <v>17</v>
      </c>
      <c r="N138" s="688">
        <v>16</v>
      </c>
      <c r="O138" s="688">
        <v>5</v>
      </c>
      <c r="P138" s="688">
        <v>11</v>
      </c>
      <c r="Q138" s="688">
        <v>9</v>
      </c>
      <c r="R138" s="473">
        <v>408</v>
      </c>
      <c r="S138" s="473">
        <v>400</v>
      </c>
      <c r="T138" s="274"/>
      <c r="U138" s="274"/>
      <c r="V138" s="275">
        <f t="shared" si="25"/>
        <v>0</v>
      </c>
      <c r="W138" s="275">
        <f t="shared" si="26"/>
        <v>0</v>
      </c>
      <c r="X138" s="275">
        <f t="shared" si="27"/>
        <v>17</v>
      </c>
      <c r="Y138" s="678">
        <f t="shared" si="28"/>
        <v>8.3333333333333339</v>
      </c>
      <c r="Z138" s="1275"/>
      <c r="AA138" s="1259"/>
      <c r="AB138" s="1259"/>
      <c r="AC138" s="1259"/>
      <c r="AD138" s="1259"/>
      <c r="AE138" s="1259"/>
      <c r="AF138" s="1259"/>
      <c r="AG138" s="1259"/>
      <c r="AH138" s="1259"/>
      <c r="AI138" s="1557"/>
      <c r="AJ138" s="1557"/>
    </row>
    <row r="139" spans="1:36" ht="15.75" x14ac:dyDescent="0.25">
      <c r="A139" s="1226"/>
      <c r="B139" s="1226"/>
      <c r="C139" s="1189"/>
      <c r="D139" s="1189"/>
      <c r="E139" s="470" t="s">
        <v>676</v>
      </c>
      <c r="F139" s="470">
        <v>0</v>
      </c>
      <c r="G139" s="470">
        <v>0</v>
      </c>
      <c r="H139" s="470">
        <v>0</v>
      </c>
      <c r="I139" s="470">
        <v>0</v>
      </c>
      <c r="J139" s="470">
        <v>0</v>
      </c>
      <c r="K139" s="470">
        <v>0</v>
      </c>
      <c r="L139" s="470">
        <v>0</v>
      </c>
      <c r="M139" s="470">
        <v>0</v>
      </c>
      <c r="N139" s="470">
        <v>0</v>
      </c>
      <c r="O139" s="470">
        <v>13</v>
      </c>
      <c r="P139" s="470">
        <v>6</v>
      </c>
      <c r="Q139" s="470">
        <v>7</v>
      </c>
      <c r="R139" s="473">
        <v>408</v>
      </c>
      <c r="S139" s="473">
        <v>400</v>
      </c>
      <c r="T139" s="274"/>
      <c r="U139" s="274"/>
      <c r="V139" s="275">
        <f t="shared" si="25"/>
        <v>0</v>
      </c>
      <c r="W139" s="275">
        <f t="shared" si="26"/>
        <v>0</v>
      </c>
      <c r="X139" s="275">
        <f t="shared" si="27"/>
        <v>0</v>
      </c>
      <c r="Y139" s="678">
        <f t="shared" si="28"/>
        <v>8.6666666666666661</v>
      </c>
      <c r="Z139" s="1275"/>
      <c r="AA139" s="1259"/>
      <c r="AB139" s="1259"/>
      <c r="AC139" s="1259"/>
      <c r="AD139" s="1259"/>
      <c r="AE139" s="1259"/>
      <c r="AF139" s="1259"/>
      <c r="AG139" s="1259"/>
      <c r="AH139" s="1259"/>
      <c r="AI139" s="1557"/>
      <c r="AJ139" s="1557"/>
    </row>
    <row r="140" spans="1:36" ht="31.5" x14ac:dyDescent="0.25">
      <c r="A140" s="1226"/>
      <c r="B140" s="1226"/>
      <c r="C140" s="1189"/>
      <c r="D140" s="1189"/>
      <c r="E140" s="688" t="s">
        <v>753</v>
      </c>
      <c r="F140" s="688">
        <v>0</v>
      </c>
      <c r="G140" s="688">
        <v>0</v>
      </c>
      <c r="H140" s="688">
        <v>0</v>
      </c>
      <c r="I140" s="688">
        <v>0</v>
      </c>
      <c r="J140" s="688">
        <v>0</v>
      </c>
      <c r="K140" s="688">
        <v>0</v>
      </c>
      <c r="L140" s="688">
        <v>0</v>
      </c>
      <c r="M140" s="688">
        <v>0</v>
      </c>
      <c r="N140" s="688">
        <v>0</v>
      </c>
      <c r="O140" s="688">
        <v>0</v>
      </c>
      <c r="P140" s="688">
        <v>0</v>
      </c>
      <c r="Q140" s="688">
        <v>0</v>
      </c>
      <c r="R140" s="473">
        <v>408</v>
      </c>
      <c r="S140" s="473">
        <v>400</v>
      </c>
      <c r="T140" s="274"/>
      <c r="U140" s="274"/>
      <c r="V140" s="275">
        <f t="shared" si="25"/>
        <v>0</v>
      </c>
      <c r="W140" s="275">
        <f t="shared" si="26"/>
        <v>0</v>
      </c>
      <c r="X140" s="275">
        <f t="shared" si="27"/>
        <v>0</v>
      </c>
      <c r="Y140" s="678">
        <f t="shared" si="28"/>
        <v>0</v>
      </c>
      <c r="Z140" s="1275"/>
      <c r="AA140" s="1259"/>
      <c r="AB140" s="1259"/>
      <c r="AC140" s="1259"/>
      <c r="AD140" s="1259"/>
      <c r="AE140" s="1259"/>
      <c r="AF140" s="1259"/>
      <c r="AG140" s="1259"/>
      <c r="AH140" s="1259"/>
      <c r="AI140" s="1557"/>
      <c r="AJ140" s="1557"/>
    </row>
    <row r="141" spans="1:36" ht="15.75" x14ac:dyDescent="0.25">
      <c r="A141" s="1226"/>
      <c r="B141" s="1226"/>
      <c r="C141" s="1189"/>
      <c r="D141" s="1189"/>
      <c r="E141" s="470" t="s">
        <v>754</v>
      </c>
      <c r="F141" s="470">
        <v>19</v>
      </c>
      <c r="G141" s="470">
        <v>8</v>
      </c>
      <c r="H141" s="470">
        <v>1</v>
      </c>
      <c r="I141" s="470">
        <v>1</v>
      </c>
      <c r="J141" s="470">
        <v>0.5</v>
      </c>
      <c r="K141" s="470">
        <v>1</v>
      </c>
      <c r="L141" s="470">
        <v>17</v>
      </c>
      <c r="M141" s="470">
        <v>3</v>
      </c>
      <c r="N141" s="470">
        <v>6</v>
      </c>
      <c r="O141" s="470">
        <v>2</v>
      </c>
      <c r="P141" s="470">
        <v>1</v>
      </c>
      <c r="Q141" s="470">
        <v>6</v>
      </c>
      <c r="R141" s="473">
        <v>408</v>
      </c>
      <c r="S141" s="473">
        <v>400</v>
      </c>
      <c r="T141" s="274"/>
      <c r="U141" s="274"/>
      <c r="V141" s="275">
        <f t="shared" ref="V141:V146" si="55">IF(AND(F141=0,G141=0,H141=0),0,IF(AND(F141=0,G141=0),H141,IF(AND(F141=0,H141=0),G141,IF(AND(G141=0,H141=0),F141,IF(F141=0,(G141+H141)/2,IF(G141=0,(F141+H141)/2,IF(H141=0,(F141+G141)/2,(F141+G141+H141)/3)))))))</f>
        <v>9.3333333333333339</v>
      </c>
      <c r="W141" s="275">
        <f t="shared" ref="W141:W146" si="56">IF(AND(I141=0,J141=0,K141=0),0,IF(AND(I141=0,J141=0),K141,IF(AND(I141=0,K141=0),J141,IF(AND(J141=0,K141=0),I141,IF(I141=0,(J141+K141)/2,IF(J141=0,(I141+K141)/2,IF(K141=0,(I141+J141)/2,(I141+J141+K141)/3)))))))</f>
        <v>0.83333333333333337</v>
      </c>
      <c r="X141" s="275">
        <f t="shared" ref="X141:X146" si="57">IF(AND(L141=0,M141=0,N141=0),0,IF(AND(L141=0,M141=0),N141,IF(AND(L141=0,N141=0),M141,IF(AND(M141=0,N141=0),L141,IF(L141=0,(M141+N141)/2,IF(M141=0,(L141+N141)/2,IF(N141=0,(L141+M141)/2,(L141+M141+N141)/3)))))))</f>
        <v>8.6666666666666661</v>
      </c>
      <c r="Y141" s="678">
        <f t="shared" ref="Y141:Y146" si="58">IF(AND(O141=0,P141=0,Q141=0),0,IF(AND(O141=0,P141=0),Q141,IF(AND(O141=0,Q141=0),P141,IF(AND(P141=0,Q141=0),O141,IF(O141=0,(P141+Q141)/2,IF(P141=0,(O141+Q141)/2,IF(Q141=0,(O141+P141)/2,(O141+P141+Q141)/3)))))))</f>
        <v>3</v>
      </c>
      <c r="Z141" s="1275"/>
      <c r="AA141" s="1259"/>
      <c r="AB141" s="1259"/>
      <c r="AC141" s="1259"/>
      <c r="AD141" s="1259"/>
      <c r="AE141" s="1259"/>
      <c r="AF141" s="1259"/>
      <c r="AG141" s="1259"/>
      <c r="AH141" s="1259"/>
      <c r="AI141" s="1557"/>
      <c r="AJ141" s="1557"/>
    </row>
    <row r="142" spans="1:36" ht="15.75" x14ac:dyDescent="0.25">
      <c r="A142" s="1226"/>
      <c r="B142" s="1226"/>
      <c r="C142" s="1189"/>
      <c r="D142" s="1189"/>
      <c r="E142" s="470" t="s">
        <v>1010</v>
      </c>
      <c r="F142" s="470">
        <v>0</v>
      </c>
      <c r="G142" s="470">
        <v>0</v>
      </c>
      <c r="H142" s="470">
        <v>0</v>
      </c>
      <c r="I142" s="470">
        <v>0</v>
      </c>
      <c r="J142" s="470">
        <v>0</v>
      </c>
      <c r="K142" s="470">
        <v>0</v>
      </c>
      <c r="L142" s="470">
        <v>2</v>
      </c>
      <c r="M142" s="470">
        <v>7</v>
      </c>
      <c r="N142" s="470">
        <v>1</v>
      </c>
      <c r="O142" s="470">
        <v>19</v>
      </c>
      <c r="P142" s="470">
        <v>10</v>
      </c>
      <c r="Q142" s="470">
        <v>2</v>
      </c>
      <c r="R142" s="473"/>
      <c r="S142" s="473"/>
      <c r="T142" s="274"/>
      <c r="U142" s="274"/>
      <c r="V142" s="275">
        <f t="shared" si="55"/>
        <v>0</v>
      </c>
      <c r="W142" s="275">
        <f t="shared" si="56"/>
        <v>0</v>
      </c>
      <c r="X142" s="275">
        <f t="shared" si="57"/>
        <v>3.3333333333333335</v>
      </c>
      <c r="Y142" s="678">
        <f t="shared" si="58"/>
        <v>10.333333333333334</v>
      </c>
      <c r="Z142" s="1275"/>
      <c r="AA142" s="1259"/>
      <c r="AB142" s="1259"/>
      <c r="AC142" s="1259"/>
      <c r="AD142" s="1259"/>
      <c r="AE142" s="1259"/>
      <c r="AF142" s="1259"/>
      <c r="AG142" s="1259"/>
      <c r="AH142" s="1259"/>
      <c r="AI142" s="1557"/>
      <c r="AJ142" s="1557"/>
    </row>
    <row r="143" spans="1:36" ht="31.5" x14ac:dyDescent="0.25">
      <c r="A143" s="1226"/>
      <c r="B143" s="1226"/>
      <c r="C143" s="1189"/>
      <c r="D143" s="1189"/>
      <c r="E143" s="688" t="s">
        <v>755</v>
      </c>
      <c r="F143" s="688">
        <v>47</v>
      </c>
      <c r="G143" s="688">
        <v>39</v>
      </c>
      <c r="H143" s="688">
        <v>25</v>
      </c>
      <c r="I143" s="688">
        <v>14</v>
      </c>
      <c r="J143" s="688">
        <v>20</v>
      </c>
      <c r="K143" s="688">
        <v>14</v>
      </c>
      <c r="L143" s="688">
        <v>44</v>
      </c>
      <c r="M143" s="688">
        <v>46</v>
      </c>
      <c r="N143" s="688">
        <v>30</v>
      </c>
      <c r="O143" s="688">
        <v>5</v>
      </c>
      <c r="P143" s="688">
        <v>16</v>
      </c>
      <c r="Q143" s="688">
        <v>13</v>
      </c>
      <c r="R143" s="473">
        <v>408</v>
      </c>
      <c r="S143" s="473">
        <v>400</v>
      </c>
      <c r="T143" s="274"/>
      <c r="U143" s="274"/>
      <c r="V143" s="275">
        <f t="shared" si="55"/>
        <v>37</v>
      </c>
      <c r="W143" s="275">
        <f t="shared" si="56"/>
        <v>16</v>
      </c>
      <c r="X143" s="275">
        <f t="shared" si="57"/>
        <v>40</v>
      </c>
      <c r="Y143" s="678">
        <f t="shared" si="58"/>
        <v>11.333333333333334</v>
      </c>
      <c r="Z143" s="1275"/>
      <c r="AA143" s="1259"/>
      <c r="AB143" s="1259"/>
      <c r="AC143" s="1259"/>
      <c r="AD143" s="1259"/>
      <c r="AE143" s="1259"/>
      <c r="AF143" s="1259"/>
      <c r="AG143" s="1259"/>
      <c r="AH143" s="1259"/>
      <c r="AI143" s="1557"/>
      <c r="AJ143" s="1557"/>
    </row>
    <row r="144" spans="1:36" ht="15.75" x14ac:dyDescent="0.25">
      <c r="A144" s="1226"/>
      <c r="B144" s="1226"/>
      <c r="C144" s="1189"/>
      <c r="D144" s="1189"/>
      <c r="E144" s="470" t="s">
        <v>756</v>
      </c>
      <c r="F144" s="470">
        <v>33</v>
      </c>
      <c r="G144" s="470">
        <v>35</v>
      </c>
      <c r="H144" s="470">
        <v>18</v>
      </c>
      <c r="I144" s="470">
        <v>63</v>
      </c>
      <c r="J144" s="470">
        <v>20</v>
      </c>
      <c r="K144" s="470">
        <v>24</v>
      </c>
      <c r="L144" s="470">
        <v>18</v>
      </c>
      <c r="M144" s="470">
        <v>9</v>
      </c>
      <c r="N144" s="470">
        <v>14</v>
      </c>
      <c r="O144" s="470">
        <v>30</v>
      </c>
      <c r="P144" s="470">
        <v>30</v>
      </c>
      <c r="Q144" s="470">
        <v>33</v>
      </c>
      <c r="R144" s="473">
        <v>408</v>
      </c>
      <c r="S144" s="473">
        <v>400</v>
      </c>
      <c r="T144" s="274"/>
      <c r="U144" s="274"/>
      <c r="V144" s="275">
        <f t="shared" si="55"/>
        <v>28.666666666666668</v>
      </c>
      <c r="W144" s="275">
        <f t="shared" si="56"/>
        <v>35.666666666666664</v>
      </c>
      <c r="X144" s="275">
        <f t="shared" si="57"/>
        <v>13.666666666666666</v>
      </c>
      <c r="Y144" s="678">
        <f t="shared" si="58"/>
        <v>31</v>
      </c>
      <c r="Z144" s="1275"/>
      <c r="AA144" s="1259"/>
      <c r="AB144" s="1259"/>
      <c r="AC144" s="1259"/>
      <c r="AD144" s="1259"/>
      <c r="AE144" s="1259"/>
      <c r="AF144" s="1259"/>
      <c r="AG144" s="1259"/>
      <c r="AH144" s="1259"/>
      <c r="AI144" s="1557"/>
      <c r="AJ144" s="1557"/>
    </row>
    <row r="145" spans="1:36" ht="31.5" x14ac:dyDescent="0.25">
      <c r="A145" s="1226"/>
      <c r="B145" s="1226"/>
      <c r="C145" s="1189"/>
      <c r="D145" s="1189"/>
      <c r="E145" s="688" t="s">
        <v>1011</v>
      </c>
      <c r="F145" s="688">
        <v>9</v>
      </c>
      <c r="G145" s="688">
        <v>34</v>
      </c>
      <c r="H145" s="688">
        <v>26</v>
      </c>
      <c r="I145" s="688">
        <v>10</v>
      </c>
      <c r="J145" s="688">
        <v>50</v>
      </c>
      <c r="K145" s="688">
        <v>54</v>
      </c>
      <c r="L145" s="688">
        <v>5</v>
      </c>
      <c r="M145" s="688">
        <v>29</v>
      </c>
      <c r="N145" s="688">
        <v>4</v>
      </c>
      <c r="O145" s="688">
        <v>19</v>
      </c>
      <c r="P145" s="688">
        <v>37</v>
      </c>
      <c r="Q145" s="688">
        <v>21</v>
      </c>
      <c r="R145" s="473">
        <v>408</v>
      </c>
      <c r="S145" s="473">
        <v>400</v>
      </c>
      <c r="T145" s="274"/>
      <c r="U145" s="274"/>
      <c r="V145" s="275">
        <f t="shared" si="55"/>
        <v>23</v>
      </c>
      <c r="W145" s="275">
        <f t="shared" si="56"/>
        <v>38</v>
      </c>
      <c r="X145" s="275">
        <f t="shared" si="57"/>
        <v>12.666666666666666</v>
      </c>
      <c r="Y145" s="678">
        <f t="shared" si="58"/>
        <v>25.666666666666668</v>
      </c>
      <c r="Z145" s="1275"/>
      <c r="AA145" s="1259"/>
      <c r="AB145" s="1259"/>
      <c r="AC145" s="1259"/>
      <c r="AD145" s="1259"/>
      <c r="AE145" s="1259"/>
      <c r="AF145" s="1259"/>
      <c r="AG145" s="1259"/>
      <c r="AH145" s="1259"/>
      <c r="AI145" s="1557"/>
      <c r="AJ145" s="1557"/>
    </row>
    <row r="146" spans="1:36" s="698" customFormat="1" ht="15.75" x14ac:dyDescent="0.25">
      <c r="A146" s="1226"/>
      <c r="B146" s="1226"/>
      <c r="C146" s="1189"/>
      <c r="D146" s="1189"/>
      <c r="E146" s="470" t="s">
        <v>757</v>
      </c>
      <c r="F146" s="470">
        <v>2</v>
      </c>
      <c r="G146" s="470">
        <v>8</v>
      </c>
      <c r="H146" s="470">
        <v>7</v>
      </c>
      <c r="I146" s="470">
        <v>9</v>
      </c>
      <c r="J146" s="470">
        <v>13</v>
      </c>
      <c r="K146" s="470">
        <v>4</v>
      </c>
      <c r="L146" s="470">
        <v>0</v>
      </c>
      <c r="M146" s="470">
        <v>0</v>
      </c>
      <c r="N146" s="470">
        <v>0</v>
      </c>
      <c r="O146" s="470">
        <v>18</v>
      </c>
      <c r="P146" s="470">
        <v>14</v>
      </c>
      <c r="Q146" s="470">
        <v>18</v>
      </c>
      <c r="R146" s="473">
        <v>408</v>
      </c>
      <c r="S146" s="473">
        <v>400</v>
      </c>
      <c r="T146" s="274"/>
      <c r="U146" s="274"/>
      <c r="V146" s="275">
        <f t="shared" si="55"/>
        <v>5.666666666666667</v>
      </c>
      <c r="W146" s="275">
        <f t="shared" si="56"/>
        <v>8.6666666666666661</v>
      </c>
      <c r="X146" s="275">
        <f t="shared" si="57"/>
        <v>0</v>
      </c>
      <c r="Y146" s="678">
        <f t="shared" si="58"/>
        <v>16.666666666666668</v>
      </c>
      <c r="Z146" s="1275"/>
      <c r="AA146" s="1259"/>
      <c r="AB146" s="1259"/>
      <c r="AC146" s="1259"/>
      <c r="AD146" s="1259"/>
      <c r="AE146" s="1259"/>
      <c r="AF146" s="1259"/>
      <c r="AG146" s="1259"/>
      <c r="AH146" s="1259"/>
      <c r="AI146" s="1557"/>
      <c r="AJ146" s="1557"/>
    </row>
    <row r="147" spans="1:36" ht="15.75" x14ac:dyDescent="0.25">
      <c r="A147" s="1226"/>
      <c r="B147" s="1226"/>
      <c r="C147" s="1189"/>
      <c r="D147" s="1189"/>
      <c r="E147" s="470" t="s">
        <v>1245</v>
      </c>
      <c r="F147" s="470"/>
      <c r="G147" s="470"/>
      <c r="H147" s="470"/>
      <c r="I147" s="470"/>
      <c r="J147" s="470"/>
      <c r="K147" s="470"/>
      <c r="L147" s="470">
        <v>1</v>
      </c>
      <c r="M147" s="470">
        <v>0</v>
      </c>
      <c r="N147" s="470">
        <v>0</v>
      </c>
      <c r="O147" s="470">
        <v>1</v>
      </c>
      <c r="P147" s="470">
        <v>0</v>
      </c>
      <c r="Q147" s="470">
        <v>0</v>
      </c>
      <c r="R147" s="473"/>
      <c r="S147" s="473"/>
      <c r="T147" s="274"/>
      <c r="U147" s="274"/>
      <c r="V147" s="275">
        <f t="shared" ref="V147:V151" si="59">IF(AND(F147=0,G147=0,H147=0),0,IF(AND(F147=0,G147=0),H147,IF(AND(F147=0,H147=0),G147,IF(AND(G147=0,H147=0),F147,IF(F147=0,(G147+H147)/2,IF(G147=0,(F147+H147)/2,IF(H147=0,(F147+G147)/2,(F147+G147+H147)/3)))))))</f>
        <v>0</v>
      </c>
      <c r="W147" s="275">
        <f t="shared" ref="W147:W151" si="60">IF(AND(I147=0,J147=0,K147=0),0,IF(AND(I147=0,J147=0),K147,IF(AND(I147=0,K147=0),J147,IF(AND(J147=0,K147=0),I147,IF(I147=0,(J147+K147)/2,IF(J147=0,(I147+K147)/2,IF(K147=0,(I147+J147)/2,(I147+J147+K147)/3)))))))</f>
        <v>0</v>
      </c>
      <c r="X147" s="275">
        <f t="shared" ref="X147:X151" si="61">IF(AND(L147=0,M147=0,N147=0),0,IF(AND(L147=0,M147=0),N147,IF(AND(L147=0,N147=0),M147,IF(AND(M147=0,N147=0),L147,IF(L147=0,(M147+N147)/2,IF(M147=0,(L147+N147)/2,IF(N147=0,(L147+M147)/2,(L147+M147+N147)/3)))))))</f>
        <v>1</v>
      </c>
      <c r="Y147" s="275">
        <f t="shared" ref="Y147:Y151" si="62">IF(AND(O147=0,P147=0,Q147=0),0,IF(AND(O147=0,P147=0),Q147,IF(AND(O147=0,Q147=0),P147,IF(AND(P147=0,Q147=0),O147,IF(O147=0,(P147+Q147)/2,IF(P147=0,(O147+Q147)/2,IF(Q147=0,(O147+P147)/2,(O147+P147+Q147)/3)))))))</f>
        <v>1</v>
      </c>
      <c r="Z147" s="1275"/>
      <c r="AA147" s="1259"/>
      <c r="AB147" s="1259"/>
      <c r="AC147" s="1259"/>
      <c r="AD147" s="1259"/>
      <c r="AE147" s="1259"/>
      <c r="AF147" s="1259"/>
      <c r="AG147" s="1259"/>
      <c r="AH147" s="1259"/>
      <c r="AI147" s="1557"/>
      <c r="AJ147" s="1557"/>
    </row>
    <row r="148" spans="1:36" ht="31.5" x14ac:dyDescent="0.25">
      <c r="A148" s="1226"/>
      <c r="B148" s="1226"/>
      <c r="C148" s="1189"/>
      <c r="D148" s="1189"/>
      <c r="E148" s="470" t="s">
        <v>1012</v>
      </c>
      <c r="F148" s="470">
        <v>0</v>
      </c>
      <c r="G148" s="470">
        <v>0</v>
      </c>
      <c r="H148" s="470">
        <v>0</v>
      </c>
      <c r="I148" s="470">
        <v>0</v>
      </c>
      <c r="J148" s="470">
        <v>0</v>
      </c>
      <c r="K148" s="470">
        <v>0</v>
      </c>
      <c r="L148" s="470">
        <v>0</v>
      </c>
      <c r="M148" s="470">
        <v>0</v>
      </c>
      <c r="N148" s="470">
        <v>0</v>
      </c>
      <c r="O148" s="470">
        <v>0</v>
      </c>
      <c r="P148" s="470">
        <v>0</v>
      </c>
      <c r="Q148" s="470">
        <v>0</v>
      </c>
      <c r="R148" s="473"/>
      <c r="S148" s="473"/>
      <c r="T148" s="699"/>
      <c r="U148" s="699"/>
      <c r="V148" s="275">
        <f t="shared" si="59"/>
        <v>0</v>
      </c>
      <c r="W148" s="275">
        <f t="shared" si="60"/>
        <v>0</v>
      </c>
      <c r="X148" s="275">
        <f t="shared" si="61"/>
        <v>0</v>
      </c>
      <c r="Y148" s="275">
        <f t="shared" si="62"/>
        <v>0</v>
      </c>
      <c r="Z148" s="1275"/>
      <c r="AA148" s="1259"/>
      <c r="AB148" s="1259"/>
      <c r="AC148" s="1259"/>
      <c r="AD148" s="1259"/>
      <c r="AE148" s="1259"/>
      <c r="AF148" s="1259"/>
      <c r="AG148" s="1259"/>
      <c r="AH148" s="1259"/>
      <c r="AI148" s="1557"/>
      <c r="AJ148" s="1557"/>
    </row>
    <row r="149" spans="1:36" ht="15.75" x14ac:dyDescent="0.25">
      <c r="A149" s="1226"/>
      <c r="B149" s="1226"/>
      <c r="C149" s="1189"/>
      <c r="D149" s="1189"/>
      <c r="E149" s="470" t="s">
        <v>1244</v>
      </c>
      <c r="F149" s="470"/>
      <c r="G149" s="470"/>
      <c r="H149" s="470"/>
      <c r="I149" s="470"/>
      <c r="J149" s="470"/>
      <c r="K149" s="470"/>
      <c r="L149" s="470">
        <v>16</v>
      </c>
      <c r="M149" s="470">
        <v>11</v>
      </c>
      <c r="N149" s="470">
        <v>3</v>
      </c>
      <c r="O149" s="470">
        <v>15</v>
      </c>
      <c r="P149" s="470">
        <v>26</v>
      </c>
      <c r="Q149" s="470">
        <v>10</v>
      </c>
      <c r="R149" s="473"/>
      <c r="S149" s="473"/>
      <c r="T149" s="699"/>
      <c r="U149" s="699"/>
      <c r="V149" s="275">
        <f t="shared" si="59"/>
        <v>0</v>
      </c>
      <c r="W149" s="275">
        <f t="shared" si="60"/>
        <v>0</v>
      </c>
      <c r="X149" s="275">
        <f t="shared" si="61"/>
        <v>10</v>
      </c>
      <c r="Y149" s="275">
        <f t="shared" si="62"/>
        <v>17</v>
      </c>
      <c r="Z149" s="1275"/>
      <c r="AA149" s="1259"/>
      <c r="AB149" s="1259"/>
      <c r="AC149" s="1259"/>
      <c r="AD149" s="1259"/>
      <c r="AE149" s="1259"/>
      <c r="AF149" s="1259"/>
      <c r="AG149" s="1259"/>
      <c r="AH149" s="1259"/>
      <c r="AI149" s="1557"/>
      <c r="AJ149" s="1557"/>
    </row>
    <row r="150" spans="1:36" ht="31.5" x14ac:dyDescent="0.25">
      <c r="A150" s="1226"/>
      <c r="B150" s="1226"/>
      <c r="C150" s="1189"/>
      <c r="D150" s="1189"/>
      <c r="E150" s="470" t="s">
        <v>1013</v>
      </c>
      <c r="F150" s="688">
        <v>0</v>
      </c>
      <c r="G150" s="688">
        <v>0</v>
      </c>
      <c r="H150" s="688">
        <v>0</v>
      </c>
      <c r="I150" s="688">
        <v>0</v>
      </c>
      <c r="J150" s="688">
        <v>0</v>
      </c>
      <c r="K150" s="688">
        <v>0</v>
      </c>
      <c r="L150" s="688">
        <v>0</v>
      </c>
      <c r="M150" s="688">
        <v>0</v>
      </c>
      <c r="N150" s="688">
        <v>0</v>
      </c>
      <c r="O150" s="688">
        <v>0</v>
      </c>
      <c r="P150" s="688">
        <v>0</v>
      </c>
      <c r="Q150" s="688">
        <v>0</v>
      </c>
      <c r="R150" s="473">
        <v>408</v>
      </c>
      <c r="S150" s="473">
        <v>400</v>
      </c>
      <c r="T150" s="699"/>
      <c r="U150" s="699"/>
      <c r="V150" s="275">
        <f t="shared" si="59"/>
        <v>0</v>
      </c>
      <c r="W150" s="275">
        <f t="shared" si="60"/>
        <v>0</v>
      </c>
      <c r="X150" s="275">
        <f t="shared" si="61"/>
        <v>0</v>
      </c>
      <c r="Y150" s="275">
        <f t="shared" si="62"/>
        <v>0</v>
      </c>
      <c r="Z150" s="1275"/>
      <c r="AA150" s="1259"/>
      <c r="AB150" s="1259"/>
      <c r="AC150" s="1259"/>
      <c r="AD150" s="1259"/>
      <c r="AE150" s="1259"/>
      <c r="AF150" s="1259"/>
      <c r="AG150" s="1259"/>
      <c r="AH150" s="1259"/>
      <c r="AI150" s="1557"/>
      <c r="AJ150" s="1557"/>
    </row>
    <row r="151" spans="1:36" ht="15.75" x14ac:dyDescent="0.25">
      <c r="A151" s="1226"/>
      <c r="B151" s="1226"/>
      <c r="C151" s="1189"/>
      <c r="D151" s="1189"/>
      <c r="E151" s="470" t="s">
        <v>659</v>
      </c>
      <c r="F151" s="470"/>
      <c r="G151" s="470"/>
      <c r="H151" s="470"/>
      <c r="I151" s="470"/>
      <c r="J151" s="470"/>
      <c r="K151" s="470"/>
      <c r="L151" s="470"/>
      <c r="M151" s="470"/>
      <c r="N151" s="470"/>
      <c r="O151" s="470"/>
      <c r="P151" s="470"/>
      <c r="Q151" s="470"/>
      <c r="R151" s="473"/>
      <c r="S151" s="473"/>
      <c r="T151" s="699"/>
      <c r="U151" s="699"/>
      <c r="V151" s="275">
        <f t="shared" si="59"/>
        <v>0</v>
      </c>
      <c r="W151" s="275">
        <f t="shared" si="60"/>
        <v>0</v>
      </c>
      <c r="X151" s="275">
        <f t="shared" si="61"/>
        <v>0</v>
      </c>
      <c r="Y151" s="275">
        <f t="shared" si="62"/>
        <v>0</v>
      </c>
      <c r="Z151" s="1275"/>
      <c r="AA151" s="1259"/>
      <c r="AB151" s="1259"/>
      <c r="AC151" s="1259"/>
      <c r="AD151" s="1259"/>
      <c r="AE151" s="1259"/>
      <c r="AF151" s="1259"/>
      <c r="AG151" s="1259"/>
      <c r="AH151" s="1259"/>
      <c r="AI151" s="1557"/>
      <c r="AJ151" s="1557"/>
    </row>
    <row r="152" spans="1:36" x14ac:dyDescent="0.25">
      <c r="AF152" s="302">
        <f>SUM(AF12:AF151)</f>
        <v>1120.5502699566853</v>
      </c>
      <c r="AG152" s="302">
        <f>SUM(AG12:AG151)</f>
        <v>1223.0287880373055</v>
      </c>
    </row>
  </sheetData>
  <sheetProtection formatCells="0" formatColumns="0" formatRows="0" insertRows="0"/>
  <mergeCells count="392">
    <mergeCell ref="AH130:AH134"/>
    <mergeCell ref="AI130:AI134"/>
    <mergeCell ref="AJ130:AJ134"/>
    <mergeCell ref="AD130:AD134"/>
    <mergeCell ref="AE130:AE134"/>
    <mergeCell ref="AF130:AF134"/>
    <mergeCell ref="AG130:AG134"/>
    <mergeCell ref="AD135:AD151"/>
    <mergeCell ref="AJ135:AJ151"/>
    <mergeCell ref="AI135:AI151"/>
    <mergeCell ref="AH135:AH151"/>
    <mergeCell ref="AG135:AG151"/>
    <mergeCell ref="AF135:AF151"/>
    <mergeCell ref="AE135:AE151"/>
    <mergeCell ref="AB130:AB134"/>
    <mergeCell ref="AC130:AC134"/>
    <mergeCell ref="A130:A134"/>
    <mergeCell ref="B130:B134"/>
    <mergeCell ref="C130:C134"/>
    <mergeCell ref="D130:D134"/>
    <mergeCell ref="Z130:Z134"/>
    <mergeCell ref="AA130:AA134"/>
    <mergeCell ref="AB135:AB151"/>
    <mergeCell ref="AC135:AC151"/>
    <mergeCell ref="C120:C124"/>
    <mergeCell ref="D120:D124"/>
    <mergeCell ref="Z120:Z124"/>
    <mergeCell ref="AA120:AA124"/>
    <mergeCell ref="D135:D151"/>
    <mergeCell ref="C135:C151"/>
    <mergeCell ref="B135:B151"/>
    <mergeCell ref="A135:A151"/>
    <mergeCell ref="Z135:Z151"/>
    <mergeCell ref="AA135:AA151"/>
    <mergeCell ref="AE125:AE129"/>
    <mergeCell ref="AF125:AF129"/>
    <mergeCell ref="AG125:AG129"/>
    <mergeCell ref="AH125:AH129"/>
    <mergeCell ref="AI125:AI129"/>
    <mergeCell ref="AJ125:AJ129"/>
    <mergeCell ref="AJ120:AJ124"/>
    <mergeCell ref="A125:A129"/>
    <mergeCell ref="B125:B129"/>
    <mergeCell ref="C125:C129"/>
    <mergeCell ref="D125:D129"/>
    <mergeCell ref="Z125:Z129"/>
    <mergeCell ref="AA125:AA129"/>
    <mergeCell ref="AB125:AB129"/>
    <mergeCell ref="AC125:AC129"/>
    <mergeCell ref="AD125:AD129"/>
    <mergeCell ref="AD120:AD124"/>
    <mergeCell ref="AE120:AE124"/>
    <mergeCell ref="AF120:AF124"/>
    <mergeCell ref="AG120:AG124"/>
    <mergeCell ref="AH120:AH124"/>
    <mergeCell ref="AI120:AI124"/>
    <mergeCell ref="A120:A124"/>
    <mergeCell ref="B120:B124"/>
    <mergeCell ref="AB120:AB124"/>
    <mergeCell ref="AC120:AC124"/>
    <mergeCell ref="AC117:AC119"/>
    <mergeCell ref="AH111:AH116"/>
    <mergeCell ref="AI111:AI116"/>
    <mergeCell ref="AJ111:AJ116"/>
    <mergeCell ref="A117:A119"/>
    <mergeCell ref="B117:B119"/>
    <mergeCell ref="C117:C119"/>
    <mergeCell ref="D117:D119"/>
    <mergeCell ref="Z117:Z119"/>
    <mergeCell ref="AA117:AA119"/>
    <mergeCell ref="AB117:AB119"/>
    <mergeCell ref="AB111:AB116"/>
    <mergeCell ref="AC111:AC116"/>
    <mergeCell ref="AD111:AD116"/>
    <mergeCell ref="AE111:AE116"/>
    <mergeCell ref="AF111:AF116"/>
    <mergeCell ref="AG111:AG116"/>
    <mergeCell ref="A111:A116"/>
    <mergeCell ref="B111:B116"/>
    <mergeCell ref="C111:C116"/>
    <mergeCell ref="D111:D116"/>
    <mergeCell ref="Z111:Z116"/>
    <mergeCell ref="AJ117:AJ119"/>
    <mergeCell ref="AJ109:AJ110"/>
    <mergeCell ref="AJ106:AJ108"/>
    <mergeCell ref="A109:A110"/>
    <mergeCell ref="B109:B110"/>
    <mergeCell ref="C109:C110"/>
    <mergeCell ref="D109:D110"/>
    <mergeCell ref="Z109:Z110"/>
    <mergeCell ref="AA109:AA110"/>
    <mergeCell ref="AB109:AB110"/>
    <mergeCell ref="AC109:AC110"/>
    <mergeCell ref="AD109:AD110"/>
    <mergeCell ref="AD106:AD108"/>
    <mergeCell ref="AE106:AE108"/>
    <mergeCell ref="AF106:AF108"/>
    <mergeCell ref="AG106:AG108"/>
    <mergeCell ref="AH106:AH108"/>
    <mergeCell ref="AI106:AI108"/>
    <mergeCell ref="A106:A108"/>
    <mergeCell ref="B106:B108"/>
    <mergeCell ref="C106:C108"/>
    <mergeCell ref="D106:D108"/>
    <mergeCell ref="AD117:AD119"/>
    <mergeCell ref="AE117:AE119"/>
    <mergeCell ref="AG104:AG105"/>
    <mergeCell ref="AH104:AH105"/>
    <mergeCell ref="AE109:AE110"/>
    <mergeCell ref="AF109:AF110"/>
    <mergeCell ref="AG109:AG110"/>
    <mergeCell ref="AH109:AH110"/>
    <mergeCell ref="AI109:AI110"/>
    <mergeCell ref="AA111:AA116"/>
    <mergeCell ref="AI117:AI119"/>
    <mergeCell ref="AF117:AF119"/>
    <mergeCell ref="AG117:AG119"/>
    <mergeCell ref="AH117:AH119"/>
    <mergeCell ref="D102:D103"/>
    <mergeCell ref="Z106:Z108"/>
    <mergeCell ref="AA106:AA108"/>
    <mergeCell ref="AB106:AB108"/>
    <mergeCell ref="AC106:AC108"/>
    <mergeCell ref="AC104:AC105"/>
    <mergeCell ref="AD89:AD101"/>
    <mergeCell ref="AE89:AE101"/>
    <mergeCell ref="AF89:AF101"/>
    <mergeCell ref="AE104:AE105"/>
    <mergeCell ref="AF104:AF105"/>
    <mergeCell ref="C85:C88"/>
    <mergeCell ref="AH89:AH101"/>
    <mergeCell ref="AI102:AI103"/>
    <mergeCell ref="AJ102:AJ103"/>
    <mergeCell ref="A104:A105"/>
    <mergeCell ref="B104:B105"/>
    <mergeCell ref="C104:C105"/>
    <mergeCell ref="D104:D105"/>
    <mergeCell ref="L104:Q104"/>
    <mergeCell ref="Z104:Z105"/>
    <mergeCell ref="AA104:AA105"/>
    <mergeCell ref="AB104:AB105"/>
    <mergeCell ref="AC102:AC103"/>
    <mergeCell ref="AD102:AD103"/>
    <mergeCell ref="AE102:AE103"/>
    <mergeCell ref="AF102:AF103"/>
    <mergeCell ref="AG102:AG103"/>
    <mergeCell ref="AH102:AH103"/>
    <mergeCell ref="AI104:AI105"/>
    <mergeCell ref="AJ104:AJ105"/>
    <mergeCell ref="AD104:AD105"/>
    <mergeCell ref="A102:A103"/>
    <mergeCell ref="B102:B103"/>
    <mergeCell ref="C102:C103"/>
    <mergeCell ref="A74:A79"/>
    <mergeCell ref="L102:Q102"/>
    <mergeCell ref="Z102:Z103"/>
    <mergeCell ref="AA102:AA103"/>
    <mergeCell ref="AB102:AB103"/>
    <mergeCell ref="AC89:AC101"/>
    <mergeCell ref="AH85:AH88"/>
    <mergeCell ref="AI85:AI88"/>
    <mergeCell ref="AJ85:AJ88"/>
    <mergeCell ref="A89:A101"/>
    <mergeCell ref="B89:B101"/>
    <mergeCell ref="C89:C101"/>
    <mergeCell ref="D89:D101"/>
    <mergeCell ref="Z89:Z101"/>
    <mergeCell ref="AA89:AA101"/>
    <mergeCell ref="AB89:AB101"/>
    <mergeCell ref="AB85:AB88"/>
    <mergeCell ref="AC85:AC88"/>
    <mergeCell ref="AD85:AD88"/>
    <mergeCell ref="AE85:AE88"/>
    <mergeCell ref="AF85:AF88"/>
    <mergeCell ref="AG85:AG88"/>
    <mergeCell ref="A85:A88"/>
    <mergeCell ref="B85:B88"/>
    <mergeCell ref="A80:A84"/>
    <mergeCell ref="B80:B84"/>
    <mergeCell ref="C80:C84"/>
    <mergeCell ref="D80:D84"/>
    <mergeCell ref="Z80:Z84"/>
    <mergeCell ref="AA80:AA84"/>
    <mergeCell ref="AB80:AB84"/>
    <mergeCell ref="AC80:AC84"/>
    <mergeCell ref="AD80:AD84"/>
    <mergeCell ref="AE80:AE84"/>
    <mergeCell ref="AF80:AF84"/>
    <mergeCell ref="AG80:AG84"/>
    <mergeCell ref="AH80:AH84"/>
    <mergeCell ref="D85:D88"/>
    <mergeCell ref="Z85:Z88"/>
    <mergeCell ref="AA85:AA88"/>
    <mergeCell ref="AI89:AI101"/>
    <mergeCell ref="AJ89:AJ101"/>
    <mergeCell ref="AI80:AI84"/>
    <mergeCell ref="AJ80:AJ84"/>
    <mergeCell ref="AG89:AG101"/>
    <mergeCell ref="AA62:AA69"/>
    <mergeCell ref="AI70:AI73"/>
    <mergeCell ref="AJ70:AJ73"/>
    <mergeCell ref="B74:B79"/>
    <mergeCell ref="C74:C79"/>
    <mergeCell ref="D74:D79"/>
    <mergeCell ref="Z74:Z79"/>
    <mergeCell ref="AA74:AA79"/>
    <mergeCell ref="AB74:AB79"/>
    <mergeCell ref="AC74:AC79"/>
    <mergeCell ref="AC70:AC73"/>
    <mergeCell ref="AH62:AH69"/>
    <mergeCell ref="AD70:AD73"/>
    <mergeCell ref="AE70:AE73"/>
    <mergeCell ref="AF70:AF73"/>
    <mergeCell ref="AG70:AG73"/>
    <mergeCell ref="AH70:AH73"/>
    <mergeCell ref="AJ74:AJ79"/>
    <mergeCell ref="AD74:AD79"/>
    <mergeCell ref="AE74:AE79"/>
    <mergeCell ref="AF74:AF79"/>
    <mergeCell ref="AG74:AG79"/>
    <mergeCell ref="AH74:AH79"/>
    <mergeCell ref="AI74:AI79"/>
    <mergeCell ref="C50:C55"/>
    <mergeCell ref="D50:D55"/>
    <mergeCell ref="Z50:Z55"/>
    <mergeCell ref="AA50:AA55"/>
    <mergeCell ref="AI62:AI69"/>
    <mergeCell ref="AJ62:AJ69"/>
    <mergeCell ref="A70:A73"/>
    <mergeCell ref="B70:B73"/>
    <mergeCell ref="C70:C73"/>
    <mergeCell ref="D70:D73"/>
    <mergeCell ref="Z70:Z73"/>
    <mergeCell ref="AA70:AA73"/>
    <mergeCell ref="AB70:AB73"/>
    <mergeCell ref="AB62:AB69"/>
    <mergeCell ref="AC62:AC69"/>
    <mergeCell ref="AD62:AD69"/>
    <mergeCell ref="AE62:AE69"/>
    <mergeCell ref="AF62:AF69"/>
    <mergeCell ref="AG62:AG69"/>
    <mergeCell ref="A62:A69"/>
    <mergeCell ref="B62:B69"/>
    <mergeCell ref="C62:C69"/>
    <mergeCell ref="D62:D69"/>
    <mergeCell ref="Z62:Z69"/>
    <mergeCell ref="AE56:AE61"/>
    <mergeCell ref="AF56:AF61"/>
    <mergeCell ref="AG56:AG61"/>
    <mergeCell ref="AH56:AH61"/>
    <mergeCell ref="AI56:AI61"/>
    <mergeCell ref="AJ56:AJ61"/>
    <mergeCell ref="AJ50:AJ55"/>
    <mergeCell ref="A56:A61"/>
    <mergeCell ref="B56:B61"/>
    <mergeCell ref="C56:C61"/>
    <mergeCell ref="D56:D61"/>
    <mergeCell ref="Z56:Z61"/>
    <mergeCell ref="AA56:AA61"/>
    <mergeCell ref="AB56:AB61"/>
    <mergeCell ref="AC56:AC61"/>
    <mergeCell ref="AD56:AD61"/>
    <mergeCell ref="AD50:AD55"/>
    <mergeCell ref="AE50:AE55"/>
    <mergeCell ref="AF50:AF55"/>
    <mergeCell ref="AG50:AG55"/>
    <mergeCell ref="AH50:AH55"/>
    <mergeCell ref="AI50:AI55"/>
    <mergeCell ref="A50:A55"/>
    <mergeCell ref="B50:B55"/>
    <mergeCell ref="A34:A41"/>
    <mergeCell ref="B34:B41"/>
    <mergeCell ref="C34:C41"/>
    <mergeCell ref="D34:D41"/>
    <mergeCell ref="Z34:Z41"/>
    <mergeCell ref="AD42:AD49"/>
    <mergeCell ref="AE42:AE49"/>
    <mergeCell ref="AF42:AF49"/>
    <mergeCell ref="AG42:AG49"/>
    <mergeCell ref="AG22:AG26"/>
    <mergeCell ref="AH22:AH26"/>
    <mergeCell ref="AI22:AI26"/>
    <mergeCell ref="A22:A26"/>
    <mergeCell ref="B22:B26"/>
    <mergeCell ref="C22:C26"/>
    <mergeCell ref="AB50:AB55"/>
    <mergeCell ref="AC50:AC55"/>
    <mergeCell ref="AC42:AC49"/>
    <mergeCell ref="AH34:AH41"/>
    <mergeCell ref="AI34:AI41"/>
    <mergeCell ref="A42:A49"/>
    <mergeCell ref="B42:B49"/>
    <mergeCell ref="C42:C49"/>
    <mergeCell ref="D42:D49"/>
    <mergeCell ref="Z42:Z49"/>
    <mergeCell ref="AA42:AA49"/>
    <mergeCell ref="AB42:AB49"/>
    <mergeCell ref="AB34:AB41"/>
    <mergeCell ref="AC34:AC41"/>
    <mergeCell ref="AD34:AD41"/>
    <mergeCell ref="AE34:AE41"/>
    <mergeCell ref="AF34:AF41"/>
    <mergeCell ref="AG34:AG41"/>
    <mergeCell ref="A27:A33"/>
    <mergeCell ref="B27:B33"/>
    <mergeCell ref="C27:C33"/>
    <mergeCell ref="D27:D33"/>
    <mergeCell ref="Z27:Z33"/>
    <mergeCell ref="AA27:AA33"/>
    <mergeCell ref="AB27:AB33"/>
    <mergeCell ref="AC27:AC33"/>
    <mergeCell ref="AD27:AD33"/>
    <mergeCell ref="AE27:AE33"/>
    <mergeCell ref="AF27:AF33"/>
    <mergeCell ref="AG27:AG33"/>
    <mergeCell ref="AH27:AH33"/>
    <mergeCell ref="AA34:AA41"/>
    <mergeCell ref="AI42:AI49"/>
    <mergeCell ref="AJ42:AJ49"/>
    <mergeCell ref="AI27:AI33"/>
    <mergeCell ref="AJ27:AJ33"/>
    <mergeCell ref="AJ34:AJ41"/>
    <mergeCell ref="AH42:AH49"/>
    <mergeCell ref="D22:D26"/>
    <mergeCell ref="Z22:Z26"/>
    <mergeCell ref="AA22:AA26"/>
    <mergeCell ref="AB22:AB26"/>
    <mergeCell ref="AC22:AC26"/>
    <mergeCell ref="AC18:AC21"/>
    <mergeCell ref="AH12:AH17"/>
    <mergeCell ref="AI12:AI17"/>
    <mergeCell ref="AJ12:AJ17"/>
    <mergeCell ref="AD12:AD17"/>
    <mergeCell ref="AE12:AE17"/>
    <mergeCell ref="AF12:AF17"/>
    <mergeCell ref="AG12:AG17"/>
    <mergeCell ref="AI18:AI21"/>
    <mergeCell ref="AJ18:AJ21"/>
    <mergeCell ref="AD18:AD21"/>
    <mergeCell ref="AE18:AE21"/>
    <mergeCell ref="AF18:AF21"/>
    <mergeCell ref="AG18:AG21"/>
    <mergeCell ref="AH18:AH21"/>
    <mergeCell ref="AJ22:AJ26"/>
    <mergeCell ref="AD22:AD26"/>
    <mergeCell ref="AE22:AE26"/>
    <mergeCell ref="AF22:AF26"/>
    <mergeCell ref="A18:A21"/>
    <mergeCell ref="B18:B21"/>
    <mergeCell ref="C18:C21"/>
    <mergeCell ref="D18:D21"/>
    <mergeCell ref="Z18:Z21"/>
    <mergeCell ref="AA18:AA21"/>
    <mergeCell ref="AB18:AB21"/>
    <mergeCell ref="AB12:AB17"/>
    <mergeCell ref="AC12:AC17"/>
    <mergeCell ref="A12:A17"/>
    <mergeCell ref="B12:B17"/>
    <mergeCell ref="C12:C17"/>
    <mergeCell ref="D12:D17"/>
    <mergeCell ref="Z12:Z17"/>
    <mergeCell ref="AA12:AA17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Z8:AC9"/>
    <mergeCell ref="A8:A11"/>
    <mergeCell ref="B8:B11"/>
    <mergeCell ref="C8:C11"/>
    <mergeCell ref="D8:D11"/>
    <mergeCell ref="E8:E11"/>
    <mergeCell ref="F8:Q8"/>
    <mergeCell ref="R8:U9"/>
    <mergeCell ref="AD8:AG9"/>
    <mergeCell ref="AH8:AH11"/>
  </mergeCells>
  <pageMargins left="0.7" right="0.7" top="0.75" bottom="0.75" header="0.3" footer="0.3"/>
  <pageSetup paperSize="9" orientation="portrait" r:id="rId1"/>
  <rowBreaks count="2" manualBreakCount="2">
    <brk id="41" max="16383" man="1"/>
    <brk id="119" max="16383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58"/>
  <sheetViews>
    <sheetView view="pageBreakPreview" topLeftCell="H71" zoomScale="80" zoomScaleNormal="70" zoomScaleSheetLayoutView="80" workbookViewId="0">
      <selection activeCell="AG12" sqref="AG12:AG157"/>
    </sheetView>
  </sheetViews>
  <sheetFormatPr defaultColWidth="9.140625" defaultRowHeight="15" x14ac:dyDescent="0.25"/>
  <cols>
    <col min="1" max="1" width="8" style="259" customWidth="1"/>
    <col min="2" max="2" width="20.42578125" style="259" customWidth="1"/>
    <col min="3" max="4" width="22.5703125" style="259" customWidth="1"/>
    <col min="5" max="5" width="25.140625" style="259" customWidth="1"/>
    <col min="6" max="17" width="9.140625" style="259"/>
    <col min="18" max="34" width="10.7109375" style="259" customWidth="1"/>
    <col min="35" max="35" width="11.28515625" style="259" customWidth="1"/>
    <col min="36" max="36" width="14.42578125" style="259" customWidth="1"/>
    <col min="37" max="16384" width="9.140625" style="259"/>
  </cols>
  <sheetData>
    <row r="1" spans="1:36" x14ac:dyDescent="0.2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8"/>
      <c r="V1" s="258"/>
    </row>
    <row r="2" spans="1:36" x14ac:dyDescent="0.25">
      <c r="A2" s="257"/>
      <c r="B2" s="1172" t="s">
        <v>812</v>
      </c>
      <c r="C2" s="1173"/>
      <c r="D2" s="1173"/>
      <c r="E2" s="1173"/>
      <c r="F2" s="1173"/>
      <c r="G2" s="1173"/>
      <c r="H2" s="1173"/>
      <c r="I2" s="1173"/>
      <c r="J2" s="1173"/>
      <c r="K2" s="1173"/>
      <c r="L2" s="1173"/>
      <c r="M2" s="1173"/>
      <c r="N2" s="1173"/>
      <c r="O2" s="1173"/>
      <c r="P2" s="1173"/>
      <c r="Q2" s="1174"/>
      <c r="R2" s="257"/>
      <c r="S2" s="257"/>
      <c r="T2" s="257"/>
      <c r="U2" s="258"/>
      <c r="V2" s="258"/>
    </row>
    <row r="3" spans="1:36" x14ac:dyDescent="0.25">
      <c r="A3" s="257"/>
      <c r="B3" s="1175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  <c r="P3" s="1176"/>
      <c r="Q3" s="1177"/>
      <c r="R3" s="257"/>
      <c r="S3" s="257"/>
      <c r="T3" s="257"/>
      <c r="U3" s="258"/>
      <c r="V3" s="258"/>
    </row>
    <row r="4" spans="1:36" ht="20.25" x14ac:dyDescent="0.25">
      <c r="A4" s="257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57"/>
      <c r="S4" s="257"/>
      <c r="T4" s="257"/>
      <c r="U4" s="258"/>
      <c r="V4" s="258"/>
    </row>
    <row r="5" spans="1:36" ht="20.25" x14ac:dyDescent="0.25">
      <c r="A5" s="257"/>
      <c r="B5" s="260"/>
      <c r="C5" s="260"/>
      <c r="D5" s="260"/>
      <c r="E5" s="260"/>
      <c r="F5" s="1178"/>
      <c r="G5" s="1178"/>
      <c r="H5" s="1178"/>
      <c r="I5" s="1178"/>
      <c r="J5" s="1178"/>
      <c r="K5" s="1178"/>
      <c r="L5" s="1178"/>
      <c r="M5" s="1178"/>
      <c r="N5" s="1178"/>
      <c r="O5" s="1178"/>
      <c r="P5" s="1178"/>
      <c r="Q5" s="1178"/>
      <c r="R5" s="1178"/>
      <c r="S5" s="1178"/>
      <c r="T5" s="1178"/>
      <c r="U5" s="1178"/>
      <c r="V5" s="1268" t="s">
        <v>1</v>
      </c>
      <c r="W5" s="1268"/>
      <c r="X5" s="1268"/>
      <c r="Y5" s="1268"/>
      <c r="Z5" s="1268"/>
      <c r="AA5" s="1268"/>
      <c r="AB5" s="1268"/>
      <c r="AC5" s="1268"/>
      <c r="AD5" s="1268"/>
      <c r="AE5" s="1268"/>
      <c r="AF5" s="1268"/>
      <c r="AG5" s="1268"/>
      <c r="AH5" s="1268"/>
    </row>
    <row r="6" spans="1:36" ht="30" customHeight="1" x14ac:dyDescent="0.25">
      <c r="A6" s="257"/>
      <c r="B6" s="260"/>
      <c r="C6" s="260"/>
      <c r="D6" s="260"/>
      <c r="E6" s="260"/>
      <c r="F6" s="1178"/>
      <c r="G6" s="1178"/>
      <c r="H6" s="1178"/>
      <c r="I6" s="1178"/>
      <c r="J6" s="1178"/>
      <c r="K6" s="1178"/>
      <c r="L6" s="1178"/>
      <c r="M6" s="1178"/>
      <c r="N6" s="1178"/>
      <c r="O6" s="1178"/>
      <c r="P6" s="1178"/>
      <c r="Q6" s="1178"/>
      <c r="R6" s="1178"/>
      <c r="S6" s="1178"/>
      <c r="T6" s="1178"/>
      <c r="U6" s="1178"/>
      <c r="V6" s="1268"/>
      <c r="W6" s="1268"/>
      <c r="X6" s="1268"/>
      <c r="Y6" s="1268"/>
      <c r="Z6" s="1268"/>
      <c r="AA6" s="1268"/>
      <c r="AB6" s="1268"/>
      <c r="AC6" s="1268"/>
      <c r="AD6" s="1268"/>
      <c r="AE6" s="1268"/>
      <c r="AF6" s="1268"/>
      <c r="AG6" s="1268"/>
      <c r="AH6" s="1268"/>
    </row>
    <row r="7" spans="1:36" ht="15.75" thickBot="1" x14ac:dyDescent="0.3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8"/>
      <c r="V7" s="258"/>
    </row>
    <row r="8" spans="1:36" ht="31.5" customHeight="1" thickBot="1" x14ac:dyDescent="0.3">
      <c r="A8" s="1140" t="s">
        <v>2</v>
      </c>
      <c r="B8" s="1143" t="s">
        <v>3</v>
      </c>
      <c r="C8" s="1146" t="s">
        <v>4</v>
      </c>
      <c r="D8" s="1206" t="s">
        <v>5</v>
      </c>
      <c r="E8" s="1143" t="s">
        <v>6</v>
      </c>
      <c r="F8" s="1149" t="s">
        <v>7</v>
      </c>
      <c r="G8" s="1150"/>
      <c r="H8" s="1150"/>
      <c r="I8" s="1150"/>
      <c r="J8" s="1150"/>
      <c r="K8" s="1150"/>
      <c r="L8" s="1150"/>
      <c r="M8" s="1150"/>
      <c r="N8" s="1150"/>
      <c r="O8" s="1150"/>
      <c r="P8" s="1150"/>
      <c r="Q8" s="1151"/>
      <c r="R8" s="1152" t="s">
        <v>8</v>
      </c>
      <c r="S8" s="1153"/>
      <c r="T8" s="1153"/>
      <c r="U8" s="1154"/>
      <c r="V8" s="1158" t="s">
        <v>9</v>
      </c>
      <c r="W8" s="1159"/>
      <c r="X8" s="1159"/>
      <c r="Y8" s="1160"/>
      <c r="Z8" s="1158" t="s">
        <v>10</v>
      </c>
      <c r="AA8" s="1159"/>
      <c r="AB8" s="1159"/>
      <c r="AC8" s="1160"/>
      <c r="AD8" s="1158" t="s">
        <v>11</v>
      </c>
      <c r="AE8" s="1159"/>
      <c r="AF8" s="1159"/>
      <c r="AG8" s="1160"/>
      <c r="AH8" s="1164" t="s">
        <v>12</v>
      </c>
      <c r="AI8" s="1167" t="s">
        <v>13</v>
      </c>
      <c r="AJ8" s="1160" t="s">
        <v>14</v>
      </c>
    </row>
    <row r="9" spans="1:36" ht="33" customHeight="1" thickBot="1" x14ac:dyDescent="0.3">
      <c r="A9" s="1141"/>
      <c r="B9" s="1144"/>
      <c r="C9" s="1147"/>
      <c r="D9" s="1207"/>
      <c r="E9" s="1144"/>
      <c r="F9" s="1149" t="s">
        <v>15</v>
      </c>
      <c r="G9" s="1181"/>
      <c r="H9" s="1181"/>
      <c r="I9" s="1181"/>
      <c r="J9" s="1181"/>
      <c r="K9" s="1180"/>
      <c r="L9" s="1149" t="s">
        <v>16</v>
      </c>
      <c r="M9" s="1181"/>
      <c r="N9" s="1181"/>
      <c r="O9" s="1181"/>
      <c r="P9" s="1181"/>
      <c r="Q9" s="1180"/>
      <c r="R9" s="1155"/>
      <c r="S9" s="1156"/>
      <c r="T9" s="1156"/>
      <c r="U9" s="1157"/>
      <c r="V9" s="1161"/>
      <c r="W9" s="1162"/>
      <c r="X9" s="1162"/>
      <c r="Y9" s="1163"/>
      <c r="Z9" s="1161"/>
      <c r="AA9" s="1162"/>
      <c r="AB9" s="1162"/>
      <c r="AC9" s="1163"/>
      <c r="AD9" s="1161"/>
      <c r="AE9" s="1162"/>
      <c r="AF9" s="1162"/>
      <c r="AG9" s="1163"/>
      <c r="AH9" s="1165"/>
      <c r="AI9" s="1168"/>
      <c r="AJ9" s="1543"/>
    </row>
    <row r="10" spans="1:36" ht="16.5" thickBot="1" x14ac:dyDescent="0.3">
      <c r="A10" s="1141"/>
      <c r="B10" s="1144"/>
      <c r="C10" s="1147"/>
      <c r="D10" s="1207"/>
      <c r="E10" s="1144"/>
      <c r="F10" s="1182">
        <v>1000.4166666666666</v>
      </c>
      <c r="G10" s="1183"/>
      <c r="H10" s="1184"/>
      <c r="I10" s="1182">
        <v>1000.7916666666666</v>
      </c>
      <c r="J10" s="1183"/>
      <c r="K10" s="1184"/>
      <c r="L10" s="1182">
        <v>1000.4166666666666</v>
      </c>
      <c r="M10" s="1183"/>
      <c r="N10" s="1184"/>
      <c r="O10" s="1182">
        <v>1000.7916666666666</v>
      </c>
      <c r="P10" s="1183"/>
      <c r="Q10" s="1184"/>
      <c r="R10" s="1149" t="s">
        <v>15</v>
      </c>
      <c r="S10" s="1180"/>
      <c r="T10" s="1149" t="s">
        <v>16</v>
      </c>
      <c r="U10" s="1180"/>
      <c r="V10" s="1170" t="s">
        <v>15</v>
      </c>
      <c r="W10" s="1171"/>
      <c r="X10" s="1170" t="s">
        <v>16</v>
      </c>
      <c r="Y10" s="1171"/>
      <c r="Z10" s="1170" t="s">
        <v>15</v>
      </c>
      <c r="AA10" s="1171"/>
      <c r="AB10" s="1170" t="s">
        <v>16</v>
      </c>
      <c r="AC10" s="1171"/>
      <c r="AD10" s="1170" t="s">
        <v>15</v>
      </c>
      <c r="AE10" s="1171"/>
      <c r="AF10" s="1170" t="s">
        <v>16</v>
      </c>
      <c r="AG10" s="1171"/>
      <c r="AH10" s="1165"/>
      <c r="AI10" s="1168"/>
      <c r="AJ10" s="1543"/>
    </row>
    <row r="11" spans="1:36" ht="16.5" thickBot="1" x14ac:dyDescent="0.3">
      <c r="A11" s="1142"/>
      <c r="B11" s="1145"/>
      <c r="C11" s="1148"/>
      <c r="D11" s="1188"/>
      <c r="E11" s="1145"/>
      <c r="F11" s="261" t="s">
        <v>17</v>
      </c>
      <c r="G11" s="262" t="s">
        <v>18</v>
      </c>
      <c r="H11" s="263" t="s">
        <v>19</v>
      </c>
      <c r="I11" s="261" t="s">
        <v>17</v>
      </c>
      <c r="J11" s="262" t="s">
        <v>18</v>
      </c>
      <c r="K11" s="263" t="s">
        <v>19</v>
      </c>
      <c r="L11" s="261" t="s">
        <v>17</v>
      </c>
      <c r="M11" s="262" t="s">
        <v>18</v>
      </c>
      <c r="N11" s="263" t="s">
        <v>19</v>
      </c>
      <c r="O11" s="261" t="s">
        <v>17</v>
      </c>
      <c r="P11" s="262" t="s">
        <v>18</v>
      </c>
      <c r="Q11" s="263" t="s">
        <v>19</v>
      </c>
      <c r="R11" s="264">
        <v>1000.4166666666666</v>
      </c>
      <c r="S11" s="264">
        <v>1000.7916666666666</v>
      </c>
      <c r="T11" s="264">
        <v>1000.4166666666666</v>
      </c>
      <c r="U11" s="264">
        <v>1000.7916666666666</v>
      </c>
      <c r="V11" s="265">
        <v>1000.4166666666666</v>
      </c>
      <c r="W11" s="265">
        <v>1000.7916666666666</v>
      </c>
      <c r="X11" s="294">
        <v>1000.4166666666666</v>
      </c>
      <c r="Y11" s="295">
        <v>1000.7916666666666</v>
      </c>
      <c r="Z11" s="265">
        <v>1000.4166666666666</v>
      </c>
      <c r="AA11" s="265">
        <v>1000.7916666666666</v>
      </c>
      <c r="AB11" s="265">
        <v>1000.4166666666666</v>
      </c>
      <c r="AC11" s="265">
        <v>1000.7916666666666</v>
      </c>
      <c r="AD11" s="265">
        <v>1000.4166666666666</v>
      </c>
      <c r="AE11" s="265">
        <v>1000.7916666666666</v>
      </c>
      <c r="AF11" s="265">
        <v>1000.4166666666666</v>
      </c>
      <c r="AG11" s="269">
        <v>1000.7916666666666</v>
      </c>
      <c r="AH11" s="1166"/>
      <c r="AI11" s="1169"/>
      <c r="AJ11" s="1543"/>
    </row>
    <row r="12" spans="1:36" ht="19.5" thickBot="1" x14ac:dyDescent="0.3">
      <c r="A12" s="347">
        <v>1</v>
      </c>
      <c r="B12" s="348" t="s">
        <v>813</v>
      </c>
      <c r="C12" s="349" t="s">
        <v>60</v>
      </c>
      <c r="D12" s="349">
        <f>400*0.9</f>
        <v>360</v>
      </c>
      <c r="E12" s="296" t="s">
        <v>814</v>
      </c>
      <c r="F12" s="296">
        <v>63</v>
      </c>
      <c r="G12" s="296">
        <v>78.75</v>
      </c>
      <c r="H12" s="296">
        <v>94.5</v>
      </c>
      <c r="I12" s="296">
        <v>15.75</v>
      </c>
      <c r="J12" s="296">
        <v>31.5</v>
      </c>
      <c r="K12" s="296">
        <v>47.25</v>
      </c>
      <c r="L12" s="296">
        <v>94.5</v>
      </c>
      <c r="M12" s="296">
        <v>78.75</v>
      </c>
      <c r="N12" s="296">
        <v>63</v>
      </c>
      <c r="O12" s="296">
        <v>63</v>
      </c>
      <c r="P12" s="296">
        <v>63</v>
      </c>
      <c r="Q12" s="296">
        <v>63</v>
      </c>
      <c r="R12" s="344">
        <v>0.38700000000000001</v>
      </c>
      <c r="S12" s="344">
        <v>0.38700000000000001</v>
      </c>
      <c r="T12" s="344">
        <v>0.4</v>
      </c>
      <c r="U12" s="344">
        <v>0.4</v>
      </c>
      <c r="V12" s="298">
        <f t="shared" ref="V12:V55" si="0">IF(AND(F12=0,G12=0,H12=0),0,IF(AND(F12=0,G12=0),H12,IF(AND(F12=0,H12=0),G12,IF(AND(G12=0,H12=0),F12,IF(F12=0,(G12+H12)/2,IF(G12=0,(F12+H12)/2,IF(H12=0,(F12+G12)/2,(F12+G12+H12)/3)))))))</f>
        <v>78.75</v>
      </c>
      <c r="W12" s="298">
        <f t="shared" ref="W12:W55" si="1">IF(AND(I12=0,J12=0,K12=0),0,IF(AND(I12=0,J12=0),K12,IF(AND(I12=0,K12=0),J12,IF(AND(J12=0,K12=0),I12,IF(I12=0,(J12+K12)/2,IF(J12=0,(I12+K12)/2,IF(K12=0,(I12+J12)/2,(I12+J12+K12)/3)))))))</f>
        <v>31.5</v>
      </c>
      <c r="X12" s="298">
        <f t="shared" ref="X12:X55" si="2">IF(AND(L12=0,M12=0,N12=0),0,IF(AND(L12=0,M12=0),N12,IF(AND(L12=0,N12=0),M12,IF(AND(M12=0,N12=0),L12,IF(L12=0,(M12+N12)/2,IF(M12=0,(L12+N12)/2,IF(N12=0,(L12+M12)/2,(L12+M12+N12)/3)))))))</f>
        <v>78.75</v>
      </c>
      <c r="Y12" s="299">
        <f t="shared" ref="Y12:Y55" si="3">IF(AND(O12=0,P12=0,Q12=0),0,IF(AND(O12=0,P12=0),Q12,IF(AND(O12=0,Q12=0),P12,IF(AND(P12=0,Q12=0),O12,IF(O12=0,(P12+Q12)/2,IF(P12=0,(O12+Q12)/2,IF(Q12=0,(O12+P12)/2,(O12+P12+Q12)/3)))))))</f>
        <v>63</v>
      </c>
      <c r="Z12" s="299">
        <f t="shared" ref="Z12:AC15" si="4">SUM(V12:V12)</f>
        <v>78.75</v>
      </c>
      <c r="AA12" s="350">
        <f t="shared" si="4"/>
        <v>31.5</v>
      </c>
      <c r="AB12" s="350">
        <f t="shared" si="4"/>
        <v>78.75</v>
      </c>
      <c r="AC12" s="350">
        <f t="shared" si="4"/>
        <v>63</v>
      </c>
      <c r="AD12" s="350">
        <f>Z12*0.38*0.9*SQRT(3)</f>
        <v>46.648458374848786</v>
      </c>
      <c r="AE12" s="350">
        <f t="shared" ref="AE12:AG12" si="5">AA12*0.38*0.9*SQRT(3)</f>
        <v>18.659383349939517</v>
      </c>
      <c r="AF12" s="350">
        <f t="shared" si="5"/>
        <v>46.648458374848786</v>
      </c>
      <c r="AG12" s="350">
        <f t="shared" si="5"/>
        <v>37.318766699879035</v>
      </c>
      <c r="AH12" s="350">
        <f>MAX(Z12:AC12)</f>
        <v>78.75</v>
      </c>
      <c r="AI12" s="351">
        <f>AH12*0.38*0.9*SQRT(3)</f>
        <v>46.648458374848786</v>
      </c>
      <c r="AJ12" s="351">
        <f>D12-AI12</f>
        <v>313.35154162515119</v>
      </c>
    </row>
    <row r="13" spans="1:36" ht="19.5" thickBot="1" x14ac:dyDescent="0.3">
      <c r="A13" s="352">
        <v>2</v>
      </c>
      <c r="B13" s="353" t="s">
        <v>144</v>
      </c>
      <c r="C13" s="349" t="s">
        <v>60</v>
      </c>
      <c r="D13" s="349">
        <f>400*0.9</f>
        <v>360</v>
      </c>
      <c r="E13" s="270" t="s">
        <v>815</v>
      </c>
      <c r="F13" s="550">
        <v>0</v>
      </c>
      <c r="G13" s="551">
        <v>0</v>
      </c>
      <c r="H13" s="551">
        <v>0</v>
      </c>
      <c r="I13" s="551">
        <v>0</v>
      </c>
      <c r="J13" s="551">
        <v>0</v>
      </c>
      <c r="K13" s="551">
        <v>0</v>
      </c>
      <c r="L13" s="270">
        <v>0</v>
      </c>
      <c r="M13" s="270">
        <v>0</v>
      </c>
      <c r="N13" s="270">
        <v>0</v>
      </c>
      <c r="O13" s="270">
        <v>0</v>
      </c>
      <c r="P13" s="270">
        <v>0</v>
      </c>
      <c r="Q13" s="270">
        <v>0</v>
      </c>
      <c r="R13" s="354">
        <v>0.38730158730158726</v>
      </c>
      <c r="S13" s="354">
        <v>0.38730158730158726</v>
      </c>
      <c r="T13" s="354">
        <v>0.39999999999999997</v>
      </c>
      <c r="U13" s="354">
        <v>0.39999999999999997</v>
      </c>
      <c r="V13" s="283">
        <f t="shared" si="0"/>
        <v>0</v>
      </c>
      <c r="W13" s="283">
        <f t="shared" si="1"/>
        <v>0</v>
      </c>
      <c r="X13" s="283">
        <f t="shared" si="2"/>
        <v>0</v>
      </c>
      <c r="Y13" s="284">
        <f t="shared" si="3"/>
        <v>0</v>
      </c>
      <c r="Z13" s="284">
        <f t="shared" si="4"/>
        <v>0</v>
      </c>
      <c r="AA13" s="355">
        <f t="shared" si="4"/>
        <v>0</v>
      </c>
      <c r="AB13" s="355">
        <f t="shared" si="4"/>
        <v>0</v>
      </c>
      <c r="AC13" s="355">
        <f t="shared" si="4"/>
        <v>0</v>
      </c>
      <c r="AD13" s="350">
        <f t="shared" ref="AD13:AG16" si="6">Z13*0.38*0.9*SQRT(3)</f>
        <v>0</v>
      </c>
      <c r="AE13" s="350">
        <f t="shared" si="6"/>
        <v>0</v>
      </c>
      <c r="AF13" s="350">
        <f t="shared" si="6"/>
        <v>0</v>
      </c>
      <c r="AG13" s="350">
        <f t="shared" si="6"/>
        <v>0</v>
      </c>
      <c r="AH13" s="355">
        <f>MAX(Z13:AC13)</f>
        <v>0</v>
      </c>
      <c r="AI13" s="351">
        <f t="shared" ref="AI13:AI16" si="7">AH13*0.38*0.9*SQRT(3)</f>
        <v>0</v>
      </c>
      <c r="AJ13" s="351">
        <f>D13-AI13</f>
        <v>360</v>
      </c>
    </row>
    <row r="14" spans="1:36" ht="19.5" customHeight="1" thickBot="1" x14ac:dyDescent="0.3">
      <c r="A14" s="356">
        <v>3</v>
      </c>
      <c r="B14" s="357" t="s">
        <v>73</v>
      </c>
      <c r="C14" s="358" t="s">
        <v>87</v>
      </c>
      <c r="D14" s="358">
        <f>160*0.9</f>
        <v>144</v>
      </c>
      <c r="E14" s="270" t="s">
        <v>816</v>
      </c>
      <c r="F14" s="552">
        <v>7.88</v>
      </c>
      <c r="G14" s="551">
        <v>0</v>
      </c>
      <c r="H14" s="551">
        <v>0</v>
      </c>
      <c r="I14" s="551">
        <v>0</v>
      </c>
      <c r="J14" s="551">
        <v>0</v>
      </c>
      <c r="K14" s="551">
        <v>0</v>
      </c>
      <c r="L14" s="270">
        <v>0</v>
      </c>
      <c r="M14" s="270">
        <v>0</v>
      </c>
      <c r="N14" s="270">
        <v>0</v>
      </c>
      <c r="O14" s="270">
        <v>0</v>
      </c>
      <c r="P14" s="270">
        <v>0</v>
      </c>
      <c r="Q14" s="270">
        <v>0</v>
      </c>
      <c r="R14" s="354">
        <v>0.38730158730158726</v>
      </c>
      <c r="S14" s="354">
        <v>0.38730158730158726</v>
      </c>
      <c r="T14" s="354">
        <v>0.39999999999999997</v>
      </c>
      <c r="U14" s="354">
        <v>0.39999999999999997</v>
      </c>
      <c r="V14" s="283">
        <f t="shared" si="0"/>
        <v>7.88</v>
      </c>
      <c r="W14" s="283">
        <f t="shared" si="1"/>
        <v>0</v>
      </c>
      <c r="X14" s="283">
        <f t="shared" si="2"/>
        <v>0</v>
      </c>
      <c r="Y14" s="284">
        <f t="shared" si="3"/>
        <v>0</v>
      </c>
      <c r="Z14" s="284">
        <f t="shared" si="4"/>
        <v>7.88</v>
      </c>
      <c r="AA14" s="355">
        <f t="shared" si="4"/>
        <v>0</v>
      </c>
      <c r="AB14" s="355">
        <f t="shared" si="4"/>
        <v>0</v>
      </c>
      <c r="AC14" s="355">
        <f t="shared" si="4"/>
        <v>0</v>
      </c>
      <c r="AD14" s="350">
        <f t="shared" si="6"/>
        <v>4.667807644365821</v>
      </c>
      <c r="AE14" s="350">
        <f t="shared" si="6"/>
        <v>0</v>
      </c>
      <c r="AF14" s="350">
        <f t="shared" si="6"/>
        <v>0</v>
      </c>
      <c r="AG14" s="350">
        <f t="shared" si="6"/>
        <v>0</v>
      </c>
      <c r="AH14" s="355">
        <f>MAX(Z14:AC14)</f>
        <v>7.88</v>
      </c>
      <c r="AI14" s="351">
        <f t="shared" si="7"/>
        <v>4.667807644365821</v>
      </c>
      <c r="AJ14" s="351">
        <f>D14-AI14</f>
        <v>139.33219235563419</v>
      </c>
    </row>
    <row r="15" spans="1:36" ht="19.5" thickBot="1" x14ac:dyDescent="0.3">
      <c r="A15" s="356">
        <v>4</v>
      </c>
      <c r="B15" s="357" t="s">
        <v>153</v>
      </c>
      <c r="C15" s="358" t="s">
        <v>60</v>
      </c>
      <c r="D15" s="358">
        <f>400*0.9</f>
        <v>360</v>
      </c>
      <c r="E15" s="270" t="s">
        <v>817</v>
      </c>
      <c r="F15" s="553">
        <v>31.5</v>
      </c>
      <c r="G15" s="553">
        <v>47.25</v>
      </c>
      <c r="H15" s="553">
        <v>47.25</v>
      </c>
      <c r="I15" s="553">
        <v>47.25</v>
      </c>
      <c r="J15" s="553">
        <v>31.5</v>
      </c>
      <c r="K15" s="553">
        <v>63</v>
      </c>
      <c r="L15" s="270">
        <v>0</v>
      </c>
      <c r="M15" s="270">
        <v>0</v>
      </c>
      <c r="N15" s="270">
        <v>0</v>
      </c>
      <c r="O15" s="270">
        <v>0</v>
      </c>
      <c r="P15" s="270">
        <v>0</v>
      </c>
      <c r="Q15" s="270">
        <v>0</v>
      </c>
      <c r="R15" s="354">
        <v>0.38700000000000001</v>
      </c>
      <c r="S15" s="354">
        <v>0.38700000000000001</v>
      </c>
      <c r="T15" s="354">
        <v>0.4</v>
      </c>
      <c r="U15" s="354">
        <v>0.4</v>
      </c>
      <c r="V15" s="283">
        <f t="shared" si="0"/>
        <v>42</v>
      </c>
      <c r="W15" s="283">
        <f t="shared" si="1"/>
        <v>47.25</v>
      </c>
      <c r="X15" s="283">
        <f t="shared" si="2"/>
        <v>0</v>
      </c>
      <c r="Y15" s="284">
        <f t="shared" si="3"/>
        <v>0</v>
      </c>
      <c r="Z15" s="284">
        <f t="shared" si="4"/>
        <v>42</v>
      </c>
      <c r="AA15" s="355">
        <f t="shared" si="4"/>
        <v>47.25</v>
      </c>
      <c r="AB15" s="355">
        <f t="shared" si="4"/>
        <v>0</v>
      </c>
      <c r="AC15" s="355">
        <f t="shared" si="4"/>
        <v>0</v>
      </c>
      <c r="AD15" s="350">
        <f t="shared" si="6"/>
        <v>24.879177799919354</v>
      </c>
      <c r="AE15" s="350">
        <f t="shared" si="6"/>
        <v>27.989075024909273</v>
      </c>
      <c r="AF15" s="350">
        <f t="shared" si="6"/>
        <v>0</v>
      </c>
      <c r="AG15" s="350">
        <f t="shared" si="6"/>
        <v>0</v>
      </c>
      <c r="AH15" s="355">
        <f>MAX(Z15:AC15)</f>
        <v>47.25</v>
      </c>
      <c r="AI15" s="351">
        <f t="shared" si="7"/>
        <v>27.989075024909273</v>
      </c>
      <c r="AJ15" s="351">
        <f>D15-AI15</f>
        <v>332.01092497509075</v>
      </c>
    </row>
    <row r="16" spans="1:36" ht="18.75" x14ac:dyDescent="0.25">
      <c r="A16" s="1223">
        <v>5</v>
      </c>
      <c r="B16" s="1225" t="s">
        <v>86</v>
      </c>
      <c r="C16" s="1221" t="s">
        <v>60</v>
      </c>
      <c r="D16" s="1221">
        <v>360</v>
      </c>
      <c r="E16" s="270" t="s">
        <v>506</v>
      </c>
      <c r="F16" s="554">
        <v>50.2</v>
      </c>
      <c r="G16" s="555">
        <v>60.4</v>
      </c>
      <c r="H16" s="555">
        <v>54.4</v>
      </c>
      <c r="I16" s="555">
        <v>49.7</v>
      </c>
      <c r="J16" s="555">
        <v>61.9</v>
      </c>
      <c r="K16" s="555">
        <v>54.4</v>
      </c>
      <c r="L16" s="270">
        <v>45.9</v>
      </c>
      <c r="M16" s="270">
        <v>45.7</v>
      </c>
      <c r="N16" s="270">
        <v>46.4</v>
      </c>
      <c r="O16" s="270">
        <v>64.400000000000006</v>
      </c>
      <c r="P16" s="270">
        <v>56.8</v>
      </c>
      <c r="Q16" s="270">
        <v>0</v>
      </c>
      <c r="R16" s="354">
        <v>0.39800000000000002</v>
      </c>
      <c r="S16" s="354">
        <v>0.40100000000000002</v>
      </c>
      <c r="T16" s="354">
        <v>0.40799999999999997</v>
      </c>
      <c r="U16" s="354">
        <v>0.40600000000000003</v>
      </c>
      <c r="V16" s="283">
        <f t="shared" si="0"/>
        <v>55</v>
      </c>
      <c r="W16" s="283">
        <f t="shared" si="1"/>
        <v>55.333333333333336</v>
      </c>
      <c r="X16" s="283">
        <f t="shared" si="2"/>
        <v>46</v>
      </c>
      <c r="Y16" s="284">
        <f t="shared" si="3"/>
        <v>60.6</v>
      </c>
      <c r="Z16" s="1197">
        <f>SUM(V16:V20)</f>
        <v>98.2</v>
      </c>
      <c r="AA16" s="1200">
        <f>SUM(W16:W20)</f>
        <v>77.566666666666663</v>
      </c>
      <c r="AB16" s="1200">
        <f>SUM(X16:X20)</f>
        <v>98.233333333333334</v>
      </c>
      <c r="AC16" s="1200">
        <f>SUM(Y16:Y20)</f>
        <v>85.066666666666663</v>
      </c>
      <c r="AD16" s="1203">
        <f t="shared" si="6"/>
        <v>58.169887141716202</v>
      </c>
      <c r="AE16" s="1203">
        <f t="shared" si="6"/>
        <v>45.947497413025658</v>
      </c>
      <c r="AF16" s="1203">
        <f t="shared" si="6"/>
        <v>58.189632520922494</v>
      </c>
      <c r="AG16" s="1203">
        <f t="shared" si="6"/>
        <v>50.390207734439834</v>
      </c>
      <c r="AH16" s="1200">
        <f>MAX(Z16:AC20)</f>
        <v>98.233333333333334</v>
      </c>
      <c r="AI16" s="1213">
        <f t="shared" si="7"/>
        <v>58.189632520922494</v>
      </c>
      <c r="AJ16" s="1213">
        <f>D16-AI16</f>
        <v>301.81036747907751</v>
      </c>
    </row>
    <row r="17" spans="1:36" ht="18.75" x14ac:dyDescent="0.25">
      <c r="A17" s="1224"/>
      <c r="B17" s="1226"/>
      <c r="C17" s="1227"/>
      <c r="D17" s="1227"/>
      <c r="E17" s="273" t="s">
        <v>818</v>
      </c>
      <c r="F17" s="556">
        <v>0.6</v>
      </c>
      <c r="G17" s="557">
        <v>0.2</v>
      </c>
      <c r="H17" s="557">
        <v>0.8</v>
      </c>
      <c r="I17" s="557">
        <v>0.7</v>
      </c>
      <c r="J17" s="557">
        <v>1.3</v>
      </c>
      <c r="K17" s="557">
        <v>10.1</v>
      </c>
      <c r="L17" s="273">
        <v>9.8000000000000007</v>
      </c>
      <c r="M17" s="273">
        <v>2.2999999999999998</v>
      </c>
      <c r="N17" s="273">
        <v>0.3</v>
      </c>
      <c r="O17" s="273">
        <v>1</v>
      </c>
      <c r="P17" s="273">
        <v>4.9000000000000004</v>
      </c>
      <c r="Q17" s="273">
        <v>13.1</v>
      </c>
      <c r="R17" s="274">
        <v>0.39800000000000002</v>
      </c>
      <c r="S17" s="274">
        <v>0.40100000000000002</v>
      </c>
      <c r="T17" s="274">
        <v>0.40799999999999997</v>
      </c>
      <c r="U17" s="274">
        <v>0.40600000000000003</v>
      </c>
      <c r="V17" s="285">
        <f t="shared" si="0"/>
        <v>0.53333333333333333</v>
      </c>
      <c r="W17" s="285">
        <f t="shared" si="1"/>
        <v>4.0333333333333332</v>
      </c>
      <c r="X17" s="285">
        <f t="shared" si="2"/>
        <v>4.1333333333333337</v>
      </c>
      <c r="Y17" s="286">
        <f t="shared" si="3"/>
        <v>6.333333333333333</v>
      </c>
      <c r="Z17" s="1198"/>
      <c r="AA17" s="1201"/>
      <c r="AB17" s="1201"/>
      <c r="AC17" s="1201"/>
      <c r="AD17" s="1201"/>
      <c r="AE17" s="1201"/>
      <c r="AF17" s="1201"/>
      <c r="AG17" s="1201"/>
      <c r="AH17" s="1201"/>
      <c r="AI17" s="1214"/>
      <c r="AJ17" s="1214"/>
    </row>
    <row r="18" spans="1:36" ht="18.75" x14ac:dyDescent="0.25">
      <c r="A18" s="1224"/>
      <c r="B18" s="1226"/>
      <c r="C18" s="1227"/>
      <c r="D18" s="1227"/>
      <c r="E18" s="277" t="s">
        <v>819</v>
      </c>
      <c r="F18" s="556">
        <v>1.7</v>
      </c>
      <c r="G18" s="557">
        <v>10.9</v>
      </c>
      <c r="H18" s="557">
        <v>17.600000000000001</v>
      </c>
      <c r="I18" s="557">
        <v>0.1</v>
      </c>
      <c r="J18" s="557">
        <v>5.0999999999999996</v>
      </c>
      <c r="K18" s="557">
        <v>2.8</v>
      </c>
      <c r="L18" s="277">
        <v>1.8</v>
      </c>
      <c r="M18" s="277">
        <v>27.6</v>
      </c>
      <c r="N18" s="277">
        <v>20.399999999999999</v>
      </c>
      <c r="O18" s="277">
        <v>0</v>
      </c>
      <c r="P18" s="277">
        <v>9.6</v>
      </c>
      <c r="Q18" s="277">
        <v>5.5</v>
      </c>
      <c r="R18" s="274">
        <v>0.39800000000000002</v>
      </c>
      <c r="S18" s="274">
        <v>0.40100000000000002</v>
      </c>
      <c r="T18" s="274">
        <v>0.40799999999999997</v>
      </c>
      <c r="U18" s="274">
        <v>0.40600000000000003</v>
      </c>
      <c r="V18" s="285">
        <f t="shared" si="0"/>
        <v>10.066666666666668</v>
      </c>
      <c r="W18" s="285">
        <f t="shared" si="1"/>
        <v>2.6666666666666665</v>
      </c>
      <c r="X18" s="285">
        <f t="shared" si="2"/>
        <v>16.599999999999998</v>
      </c>
      <c r="Y18" s="286">
        <f t="shared" si="3"/>
        <v>7.55</v>
      </c>
      <c r="Z18" s="1198"/>
      <c r="AA18" s="1201"/>
      <c r="AB18" s="1201"/>
      <c r="AC18" s="1201"/>
      <c r="AD18" s="1201"/>
      <c r="AE18" s="1201"/>
      <c r="AF18" s="1201"/>
      <c r="AG18" s="1201"/>
      <c r="AH18" s="1201"/>
      <c r="AI18" s="1214"/>
      <c r="AJ18" s="1214"/>
    </row>
    <row r="19" spans="1:36" ht="18.75" x14ac:dyDescent="0.25">
      <c r="A19" s="1224"/>
      <c r="B19" s="1226"/>
      <c r="C19" s="1227"/>
      <c r="D19" s="1227"/>
      <c r="E19" s="273" t="s">
        <v>820</v>
      </c>
      <c r="F19" s="556">
        <v>2.4</v>
      </c>
      <c r="G19" s="557">
        <v>0.2</v>
      </c>
      <c r="H19" s="557">
        <v>0.1</v>
      </c>
      <c r="I19" s="557">
        <v>2.6</v>
      </c>
      <c r="J19" s="557">
        <v>5.6</v>
      </c>
      <c r="K19" s="557">
        <v>0</v>
      </c>
      <c r="L19" s="273">
        <v>2.2999999999999998</v>
      </c>
      <c r="M19" s="273">
        <v>0</v>
      </c>
      <c r="N19" s="273">
        <v>0</v>
      </c>
      <c r="O19" s="273">
        <v>3.1</v>
      </c>
      <c r="P19" s="273">
        <v>6</v>
      </c>
      <c r="Q19" s="273">
        <v>0</v>
      </c>
      <c r="R19" s="274">
        <v>0.39800000000000002</v>
      </c>
      <c r="S19" s="274">
        <v>0.40100000000000002</v>
      </c>
      <c r="T19" s="274">
        <v>0.40799999999999997</v>
      </c>
      <c r="U19" s="274">
        <v>0.40600000000000003</v>
      </c>
      <c r="V19" s="285">
        <f t="shared" si="0"/>
        <v>0.9</v>
      </c>
      <c r="W19" s="285">
        <f t="shared" si="1"/>
        <v>4.0999999999999996</v>
      </c>
      <c r="X19" s="285">
        <f t="shared" si="2"/>
        <v>2.2999999999999998</v>
      </c>
      <c r="Y19" s="286">
        <f t="shared" si="3"/>
        <v>4.55</v>
      </c>
      <c r="Z19" s="1198"/>
      <c r="AA19" s="1201"/>
      <c r="AB19" s="1201"/>
      <c r="AC19" s="1201"/>
      <c r="AD19" s="1201"/>
      <c r="AE19" s="1201"/>
      <c r="AF19" s="1201"/>
      <c r="AG19" s="1201"/>
      <c r="AH19" s="1201"/>
      <c r="AI19" s="1214"/>
      <c r="AJ19" s="1214"/>
    </row>
    <row r="20" spans="1:36" ht="19.5" thickBot="1" x14ac:dyDescent="0.3">
      <c r="A20" s="1224"/>
      <c r="B20" s="1226"/>
      <c r="C20" s="1227"/>
      <c r="D20" s="1227"/>
      <c r="E20" s="277" t="s">
        <v>821</v>
      </c>
      <c r="F20" s="558">
        <v>17.399999999999999</v>
      </c>
      <c r="G20" s="559">
        <v>25.2</v>
      </c>
      <c r="H20" s="559">
        <v>52.5</v>
      </c>
      <c r="I20" s="559">
        <v>11.7</v>
      </c>
      <c r="J20" s="559">
        <v>1.7</v>
      </c>
      <c r="K20" s="559">
        <v>20.9</v>
      </c>
      <c r="L20" s="277">
        <v>25</v>
      </c>
      <c r="M20" s="277">
        <v>29.4</v>
      </c>
      <c r="N20" s="277">
        <v>33.200000000000003</v>
      </c>
      <c r="O20" s="277">
        <v>14.6</v>
      </c>
      <c r="P20" s="277">
        <v>1.9</v>
      </c>
      <c r="Q20" s="277">
        <v>1.6</v>
      </c>
      <c r="R20" s="278">
        <v>0.39800000000000002</v>
      </c>
      <c r="S20" s="278">
        <v>0.40100000000000002</v>
      </c>
      <c r="T20" s="278">
        <v>0.40799999999999997</v>
      </c>
      <c r="U20" s="278">
        <v>0.40600000000000003</v>
      </c>
      <c r="V20" s="285">
        <f t="shared" si="0"/>
        <v>31.7</v>
      </c>
      <c r="W20" s="285">
        <f t="shared" si="1"/>
        <v>11.433333333333332</v>
      </c>
      <c r="X20" s="285">
        <f t="shared" si="2"/>
        <v>29.2</v>
      </c>
      <c r="Y20" s="286">
        <f t="shared" si="3"/>
        <v>6.0333333333333341</v>
      </c>
      <c r="Z20" s="1198"/>
      <c r="AA20" s="1201"/>
      <c r="AB20" s="1201"/>
      <c r="AC20" s="1201"/>
      <c r="AD20" s="1201"/>
      <c r="AE20" s="1201"/>
      <c r="AF20" s="1201"/>
      <c r="AG20" s="1201"/>
      <c r="AH20" s="1201"/>
      <c r="AI20" s="1214"/>
      <c r="AJ20" s="1214"/>
    </row>
    <row r="21" spans="1:36" ht="18.75" x14ac:dyDescent="0.25">
      <c r="A21" s="1223">
        <v>6</v>
      </c>
      <c r="B21" s="1225" t="s">
        <v>91</v>
      </c>
      <c r="C21" s="1221" t="s">
        <v>87</v>
      </c>
      <c r="D21" s="1221">
        <f>160*0.9</f>
        <v>144</v>
      </c>
      <c r="E21" s="270" t="s">
        <v>822</v>
      </c>
      <c r="F21" s="560">
        <v>5.6</v>
      </c>
      <c r="G21" s="561">
        <v>1.8</v>
      </c>
      <c r="H21" s="561">
        <v>1.8</v>
      </c>
      <c r="I21" s="561">
        <v>5.4</v>
      </c>
      <c r="J21" s="561">
        <v>1.8</v>
      </c>
      <c r="K21" s="561">
        <v>1.6</v>
      </c>
      <c r="L21" s="270">
        <v>10</v>
      </c>
      <c r="M21" s="270">
        <v>2</v>
      </c>
      <c r="N21" s="270">
        <v>15</v>
      </c>
      <c r="O21" s="270">
        <v>3.4</v>
      </c>
      <c r="P21" s="270">
        <v>2.2999999999999998</v>
      </c>
      <c r="Q21" s="270">
        <v>1.8</v>
      </c>
      <c r="R21" s="354">
        <v>0.40300000000000002</v>
      </c>
      <c r="S21" s="354">
        <v>0.39800000000000002</v>
      </c>
      <c r="T21" s="354">
        <v>0.41499999999999998</v>
      </c>
      <c r="U21" s="354">
        <v>0.41199999999999998</v>
      </c>
      <c r="V21" s="283">
        <f t="shared" si="0"/>
        <v>3.0666666666666664</v>
      </c>
      <c r="W21" s="283">
        <f t="shared" si="1"/>
        <v>2.9333333333333336</v>
      </c>
      <c r="X21" s="283">
        <f t="shared" si="2"/>
        <v>9</v>
      </c>
      <c r="Y21" s="284">
        <f t="shared" si="3"/>
        <v>2.4999999999999996</v>
      </c>
      <c r="Z21" s="1197">
        <f>SUM(V21:V23)</f>
        <v>24.433333333333337</v>
      </c>
      <c r="AA21" s="1200">
        <f>SUM(W21:W23)</f>
        <v>23.9</v>
      </c>
      <c r="AB21" s="1200">
        <f>SUM(X21:X23)</f>
        <v>30.333333333333336</v>
      </c>
      <c r="AC21" s="1200">
        <f>SUM(Y21:Y23)</f>
        <v>27.700000000000003</v>
      </c>
      <c r="AD21" s="1203">
        <f t="shared" ref="AD21:AG32" si="8">Z21*0.38*0.9*SQRT(3)</f>
        <v>14.473362958207053</v>
      </c>
      <c r="AE21" s="1203">
        <f t="shared" si="8"/>
        <v>14.157436890906489</v>
      </c>
      <c r="AF21" s="1203">
        <f t="shared" si="8"/>
        <v>17.968295077719532</v>
      </c>
      <c r="AG21" s="1203">
        <f t="shared" si="8"/>
        <v>16.408410120423003</v>
      </c>
      <c r="AH21" s="1200">
        <f>MAX(Z21:AC23)</f>
        <v>30.333333333333336</v>
      </c>
      <c r="AI21" s="1213">
        <f t="shared" ref="AI21" si="9">AH21*0.38*0.9*SQRT(3)</f>
        <v>17.968295077719532</v>
      </c>
      <c r="AJ21" s="1213">
        <f>D21-AI21</f>
        <v>126.03170492228047</v>
      </c>
    </row>
    <row r="22" spans="1:36" ht="18.75" x14ac:dyDescent="0.25">
      <c r="A22" s="1224"/>
      <c r="B22" s="1226"/>
      <c r="C22" s="1227"/>
      <c r="D22" s="1227"/>
      <c r="E22" s="273" t="s">
        <v>823</v>
      </c>
      <c r="F22" s="562">
        <v>14.2</v>
      </c>
      <c r="G22" s="563">
        <v>4.2</v>
      </c>
      <c r="H22" s="563">
        <v>3.1</v>
      </c>
      <c r="I22" s="563">
        <v>16.5</v>
      </c>
      <c r="J22" s="563">
        <v>4.2</v>
      </c>
      <c r="K22" s="563">
        <v>2.9</v>
      </c>
      <c r="L22" s="273">
        <v>9</v>
      </c>
      <c r="M22" s="273">
        <v>5</v>
      </c>
      <c r="N22" s="273">
        <v>4</v>
      </c>
      <c r="O22" s="273">
        <v>14.8</v>
      </c>
      <c r="P22" s="273">
        <v>9.1</v>
      </c>
      <c r="Q22" s="273">
        <v>3</v>
      </c>
      <c r="R22" s="274">
        <v>0.40300000000000002</v>
      </c>
      <c r="S22" s="274">
        <v>0.39800000000000002</v>
      </c>
      <c r="T22" s="274">
        <v>0.41499999999999998</v>
      </c>
      <c r="U22" s="274">
        <v>0.41199999999999998</v>
      </c>
      <c r="V22" s="285">
        <f t="shared" si="0"/>
        <v>7.166666666666667</v>
      </c>
      <c r="W22" s="285">
        <f t="shared" si="1"/>
        <v>7.8666666666666663</v>
      </c>
      <c r="X22" s="285">
        <f t="shared" si="2"/>
        <v>6</v>
      </c>
      <c r="Y22" s="286">
        <f t="shared" si="3"/>
        <v>8.9666666666666668</v>
      </c>
      <c r="Z22" s="1198"/>
      <c r="AA22" s="1201"/>
      <c r="AB22" s="1201"/>
      <c r="AC22" s="1201"/>
      <c r="AD22" s="1201"/>
      <c r="AE22" s="1201"/>
      <c r="AF22" s="1201"/>
      <c r="AG22" s="1201"/>
      <c r="AH22" s="1201"/>
      <c r="AI22" s="1214"/>
      <c r="AJ22" s="1214"/>
    </row>
    <row r="23" spans="1:36" ht="19.5" thickBot="1" x14ac:dyDescent="0.3">
      <c r="A23" s="1224"/>
      <c r="B23" s="1226"/>
      <c r="C23" s="1227"/>
      <c r="D23" s="1227"/>
      <c r="E23" s="277" t="s">
        <v>824</v>
      </c>
      <c r="F23" s="564">
        <v>22.8</v>
      </c>
      <c r="G23" s="565">
        <v>5.4</v>
      </c>
      <c r="H23" s="565">
        <v>14.4</v>
      </c>
      <c r="I23" s="565">
        <v>6.8</v>
      </c>
      <c r="J23" s="565">
        <v>8</v>
      </c>
      <c r="K23" s="565">
        <v>24.5</v>
      </c>
      <c r="L23" s="277">
        <v>5</v>
      </c>
      <c r="M23" s="277">
        <v>11</v>
      </c>
      <c r="N23" s="277">
        <v>30</v>
      </c>
      <c r="O23" s="277">
        <v>4.5</v>
      </c>
      <c r="P23" s="277">
        <v>12.8</v>
      </c>
      <c r="Q23" s="277">
        <v>31.4</v>
      </c>
      <c r="R23" s="278">
        <v>0.40300000000000002</v>
      </c>
      <c r="S23" s="278">
        <v>0.39800000000000002</v>
      </c>
      <c r="T23" s="278">
        <v>0.41499999999999998</v>
      </c>
      <c r="U23" s="278">
        <v>0.41199999999999998</v>
      </c>
      <c r="V23" s="285">
        <f t="shared" si="0"/>
        <v>14.200000000000001</v>
      </c>
      <c r="W23" s="285">
        <f t="shared" si="1"/>
        <v>13.1</v>
      </c>
      <c r="X23" s="285">
        <f t="shared" si="2"/>
        <v>15.333333333333334</v>
      </c>
      <c r="Y23" s="286">
        <f t="shared" si="3"/>
        <v>16.233333333333334</v>
      </c>
      <c r="Z23" s="1198"/>
      <c r="AA23" s="1201"/>
      <c r="AB23" s="1201"/>
      <c r="AC23" s="1201"/>
      <c r="AD23" s="1201"/>
      <c r="AE23" s="1201"/>
      <c r="AF23" s="1201"/>
      <c r="AG23" s="1201"/>
      <c r="AH23" s="1201"/>
      <c r="AI23" s="1214"/>
      <c r="AJ23" s="1214"/>
    </row>
    <row r="24" spans="1:36" ht="18.75" x14ac:dyDescent="0.25">
      <c r="A24" s="1223">
        <v>7</v>
      </c>
      <c r="B24" s="1225" t="s">
        <v>96</v>
      </c>
      <c r="C24" s="1221" t="s">
        <v>103</v>
      </c>
      <c r="D24" s="1221">
        <f>250*0.9</f>
        <v>225</v>
      </c>
      <c r="E24" s="270" t="s">
        <v>30</v>
      </c>
      <c r="F24" s="566">
        <v>20.6</v>
      </c>
      <c r="G24" s="567">
        <v>12</v>
      </c>
      <c r="H24" s="567">
        <v>16</v>
      </c>
      <c r="I24" s="567">
        <v>19.100000000000001</v>
      </c>
      <c r="J24" s="567">
        <v>7.3</v>
      </c>
      <c r="K24" s="567">
        <v>6.3</v>
      </c>
      <c r="L24" s="270">
        <v>1.5</v>
      </c>
      <c r="M24" s="270">
        <v>25</v>
      </c>
      <c r="N24" s="270">
        <v>20</v>
      </c>
      <c r="O24" s="270">
        <v>2.8</v>
      </c>
      <c r="P24" s="270">
        <v>23.6</v>
      </c>
      <c r="Q24" s="270">
        <v>13.5</v>
      </c>
      <c r="R24" s="354">
        <v>0.40200000000000002</v>
      </c>
      <c r="S24" s="354">
        <v>0.39900000000000002</v>
      </c>
      <c r="T24" s="354">
        <v>0.40400000000000003</v>
      </c>
      <c r="U24" s="354">
        <v>0.40899999999999997</v>
      </c>
      <c r="V24" s="283">
        <f t="shared" si="0"/>
        <v>16.2</v>
      </c>
      <c r="W24" s="283">
        <f t="shared" si="1"/>
        <v>10.9</v>
      </c>
      <c r="X24" s="283">
        <f t="shared" si="2"/>
        <v>15.5</v>
      </c>
      <c r="Y24" s="284">
        <f t="shared" si="3"/>
        <v>13.300000000000002</v>
      </c>
      <c r="Z24" s="1197">
        <f>SUM(V24:V28)</f>
        <v>29.266666666666669</v>
      </c>
      <c r="AA24" s="1200">
        <f>SUM(W24:W28)</f>
        <v>37.799999999999997</v>
      </c>
      <c r="AB24" s="1200">
        <f>SUM(X24:X28)</f>
        <v>57.250000000000007</v>
      </c>
      <c r="AC24" s="1200">
        <f>SUM(Y24:Y28)</f>
        <v>55.733333333333334</v>
      </c>
      <c r="AD24" s="1203">
        <f t="shared" ref="AD24" si="10">Z24*0.38*0.9*SQRT(3)</f>
        <v>17.33644294311841</v>
      </c>
      <c r="AE24" s="1203">
        <f t="shared" si="8"/>
        <v>22.391260019927415</v>
      </c>
      <c r="AF24" s="1203">
        <f t="shared" si="8"/>
        <v>33.912688786794838</v>
      </c>
      <c r="AG24" s="1203">
        <f t="shared" si="8"/>
        <v>33.014274032908858</v>
      </c>
      <c r="AH24" s="1200">
        <f>MAX(Z24:AC28)</f>
        <v>57.250000000000007</v>
      </c>
      <c r="AI24" s="1213">
        <f t="shared" ref="AI24" si="11">AH24*0.38*0.9*SQRT(3)</f>
        <v>33.912688786794838</v>
      </c>
      <c r="AJ24" s="1213">
        <f>D24-AI24</f>
        <v>191.08731121320517</v>
      </c>
    </row>
    <row r="25" spans="1:36" ht="18.75" x14ac:dyDescent="0.25">
      <c r="A25" s="1224"/>
      <c r="B25" s="1226"/>
      <c r="C25" s="1227"/>
      <c r="D25" s="1227"/>
      <c r="E25" s="273" t="s">
        <v>825</v>
      </c>
      <c r="F25" s="568">
        <v>3.8</v>
      </c>
      <c r="G25" s="569">
        <v>0</v>
      </c>
      <c r="H25" s="569">
        <v>0</v>
      </c>
      <c r="I25" s="569">
        <v>9.9</v>
      </c>
      <c r="J25" s="569">
        <v>0</v>
      </c>
      <c r="K25" s="569">
        <v>0</v>
      </c>
      <c r="L25" s="273">
        <v>10</v>
      </c>
      <c r="M25" s="273">
        <v>0</v>
      </c>
      <c r="N25" s="273">
        <v>0</v>
      </c>
      <c r="O25" s="273">
        <v>12.3</v>
      </c>
      <c r="P25" s="273">
        <v>0</v>
      </c>
      <c r="Q25" s="273">
        <v>0</v>
      </c>
      <c r="R25" s="274">
        <v>0.40200000000000002</v>
      </c>
      <c r="S25" s="274">
        <v>0.39900000000000002</v>
      </c>
      <c r="T25" s="274">
        <v>0.40400000000000003</v>
      </c>
      <c r="U25" s="274">
        <v>0.40899999999999997</v>
      </c>
      <c r="V25" s="285">
        <f t="shared" si="0"/>
        <v>3.8</v>
      </c>
      <c r="W25" s="285">
        <f t="shared" si="1"/>
        <v>9.9</v>
      </c>
      <c r="X25" s="285">
        <f t="shared" si="2"/>
        <v>10</v>
      </c>
      <c r="Y25" s="286">
        <f t="shared" si="3"/>
        <v>12.3</v>
      </c>
      <c r="Z25" s="1198"/>
      <c r="AA25" s="1201"/>
      <c r="AB25" s="1201"/>
      <c r="AC25" s="1201"/>
      <c r="AD25" s="1201"/>
      <c r="AE25" s="1201"/>
      <c r="AF25" s="1201"/>
      <c r="AG25" s="1201"/>
      <c r="AH25" s="1201"/>
      <c r="AI25" s="1214"/>
      <c r="AJ25" s="1214"/>
    </row>
    <row r="26" spans="1:36" ht="18.75" x14ac:dyDescent="0.25">
      <c r="A26" s="1224"/>
      <c r="B26" s="1226"/>
      <c r="C26" s="1227"/>
      <c r="D26" s="1227"/>
      <c r="E26" s="277" t="s">
        <v>621</v>
      </c>
      <c r="F26" s="566">
        <v>0</v>
      </c>
      <c r="G26" s="567">
        <v>1.1000000000000001</v>
      </c>
      <c r="H26" s="567">
        <v>0</v>
      </c>
      <c r="I26" s="567">
        <v>0.2</v>
      </c>
      <c r="J26" s="567">
        <v>0.8</v>
      </c>
      <c r="K26" s="567">
        <v>0</v>
      </c>
      <c r="L26" s="277">
        <v>1</v>
      </c>
      <c r="M26" s="277">
        <v>0.5</v>
      </c>
      <c r="N26" s="277">
        <v>0</v>
      </c>
      <c r="O26" s="277">
        <v>0</v>
      </c>
      <c r="P26" s="277">
        <v>0</v>
      </c>
      <c r="Q26" s="277">
        <v>0</v>
      </c>
      <c r="R26" s="278">
        <v>0.40200000000000002</v>
      </c>
      <c r="S26" s="278">
        <v>0.39900000000000002</v>
      </c>
      <c r="T26" s="278">
        <v>0.40400000000000003</v>
      </c>
      <c r="U26" s="278">
        <v>0.40899999999999997</v>
      </c>
      <c r="V26" s="285">
        <f t="shared" si="0"/>
        <v>1.1000000000000001</v>
      </c>
      <c r="W26" s="285">
        <f t="shared" si="1"/>
        <v>0.5</v>
      </c>
      <c r="X26" s="285">
        <f t="shared" si="2"/>
        <v>0.75</v>
      </c>
      <c r="Y26" s="286">
        <f t="shared" si="3"/>
        <v>0</v>
      </c>
      <c r="Z26" s="1198"/>
      <c r="AA26" s="1201"/>
      <c r="AB26" s="1201"/>
      <c r="AC26" s="1201"/>
      <c r="AD26" s="1201"/>
      <c r="AE26" s="1201"/>
      <c r="AF26" s="1201"/>
      <c r="AG26" s="1201"/>
      <c r="AH26" s="1201"/>
      <c r="AI26" s="1214"/>
      <c r="AJ26" s="1214"/>
    </row>
    <row r="27" spans="1:36" ht="18.75" x14ac:dyDescent="0.25">
      <c r="A27" s="1224"/>
      <c r="B27" s="1226"/>
      <c r="C27" s="1227"/>
      <c r="D27" s="1227"/>
      <c r="E27" s="273" t="s">
        <v>620</v>
      </c>
      <c r="F27" s="568">
        <v>0.5</v>
      </c>
      <c r="G27" s="569">
        <v>13.8</v>
      </c>
      <c r="H27" s="569">
        <v>3.8</v>
      </c>
      <c r="I27" s="569">
        <v>0.2</v>
      </c>
      <c r="J27" s="569">
        <v>16.600000000000001</v>
      </c>
      <c r="K27" s="569">
        <v>13.2</v>
      </c>
      <c r="L27" s="273">
        <v>15</v>
      </c>
      <c r="M27" s="273">
        <v>45</v>
      </c>
      <c r="N27" s="273">
        <v>20</v>
      </c>
      <c r="O27" s="273">
        <v>15.2</v>
      </c>
      <c r="P27" s="273">
        <v>36</v>
      </c>
      <c r="Q27" s="273">
        <v>13</v>
      </c>
      <c r="R27" s="274">
        <v>0.40200000000000002</v>
      </c>
      <c r="S27" s="274">
        <v>0.39900000000000002</v>
      </c>
      <c r="T27" s="274">
        <v>0.40400000000000003</v>
      </c>
      <c r="U27" s="274">
        <v>0.40899999999999997</v>
      </c>
      <c r="V27" s="285">
        <f t="shared" si="0"/>
        <v>6.0333333333333341</v>
      </c>
      <c r="W27" s="285">
        <f t="shared" si="1"/>
        <v>10</v>
      </c>
      <c r="X27" s="285">
        <f t="shared" si="2"/>
        <v>26.666666666666668</v>
      </c>
      <c r="Y27" s="286">
        <f t="shared" si="3"/>
        <v>21.400000000000002</v>
      </c>
      <c r="Z27" s="1198"/>
      <c r="AA27" s="1201"/>
      <c r="AB27" s="1201"/>
      <c r="AC27" s="1201"/>
      <c r="AD27" s="1201"/>
      <c r="AE27" s="1201"/>
      <c r="AF27" s="1201"/>
      <c r="AG27" s="1201"/>
      <c r="AH27" s="1201"/>
      <c r="AI27" s="1214"/>
      <c r="AJ27" s="1214"/>
    </row>
    <row r="28" spans="1:36" ht="19.5" thickBot="1" x14ac:dyDescent="0.3">
      <c r="A28" s="1224"/>
      <c r="B28" s="1226"/>
      <c r="C28" s="1227"/>
      <c r="D28" s="1227"/>
      <c r="E28" s="277" t="s">
        <v>826</v>
      </c>
      <c r="F28" s="566">
        <v>0.5</v>
      </c>
      <c r="G28" s="567">
        <v>4</v>
      </c>
      <c r="H28" s="567">
        <v>1.9</v>
      </c>
      <c r="I28" s="567">
        <v>0.1</v>
      </c>
      <c r="J28" s="567">
        <v>5.7</v>
      </c>
      <c r="K28" s="567">
        <v>13.7</v>
      </c>
      <c r="L28" s="277">
        <v>1</v>
      </c>
      <c r="M28" s="277">
        <v>10</v>
      </c>
      <c r="N28" s="277">
        <v>2</v>
      </c>
      <c r="O28" s="277">
        <v>1.1000000000000001</v>
      </c>
      <c r="P28" s="277">
        <v>12.9</v>
      </c>
      <c r="Q28" s="277">
        <v>12.2</v>
      </c>
      <c r="R28" s="278">
        <v>0.40200000000000002</v>
      </c>
      <c r="S28" s="278">
        <v>0.39900000000000002</v>
      </c>
      <c r="T28" s="278">
        <v>0.40400000000000003</v>
      </c>
      <c r="U28" s="278">
        <v>0.40899999999999997</v>
      </c>
      <c r="V28" s="285">
        <f t="shared" si="0"/>
        <v>2.1333333333333333</v>
      </c>
      <c r="W28" s="285">
        <f t="shared" si="1"/>
        <v>6.5</v>
      </c>
      <c r="X28" s="285">
        <f t="shared" si="2"/>
        <v>4.333333333333333</v>
      </c>
      <c r="Y28" s="286">
        <f t="shared" si="3"/>
        <v>8.7333333333333325</v>
      </c>
      <c r="Z28" s="1198"/>
      <c r="AA28" s="1201"/>
      <c r="AB28" s="1201"/>
      <c r="AC28" s="1201"/>
      <c r="AD28" s="1201"/>
      <c r="AE28" s="1201"/>
      <c r="AF28" s="1201"/>
      <c r="AG28" s="1201"/>
      <c r="AH28" s="1201"/>
      <c r="AI28" s="1214"/>
      <c r="AJ28" s="1214"/>
    </row>
    <row r="29" spans="1:36" ht="18.75" x14ac:dyDescent="0.25">
      <c r="A29" s="1223">
        <v>8</v>
      </c>
      <c r="B29" s="1225" t="s">
        <v>200</v>
      </c>
      <c r="C29" s="1221" t="s">
        <v>87</v>
      </c>
      <c r="D29" s="1221">
        <f>160*0.9</f>
        <v>144</v>
      </c>
      <c r="E29" s="570" t="s">
        <v>289</v>
      </c>
      <c r="F29" s="554">
        <v>0</v>
      </c>
      <c r="G29" s="555">
        <v>3.5</v>
      </c>
      <c r="H29" s="555">
        <v>0</v>
      </c>
      <c r="I29" s="555">
        <v>0.1</v>
      </c>
      <c r="J29" s="555">
        <v>4</v>
      </c>
      <c r="K29" s="555">
        <v>0</v>
      </c>
      <c r="L29" s="270">
        <v>20</v>
      </c>
      <c r="M29" s="270">
        <v>8</v>
      </c>
      <c r="N29" s="270">
        <v>40</v>
      </c>
      <c r="O29" s="270">
        <v>8</v>
      </c>
      <c r="P29" s="270">
        <v>21</v>
      </c>
      <c r="Q29" s="270">
        <v>35</v>
      </c>
      <c r="R29" s="354">
        <v>0.40200000000000002</v>
      </c>
      <c r="S29" s="354">
        <v>0.40300000000000002</v>
      </c>
      <c r="T29" s="354">
        <v>0.39300000000000002</v>
      </c>
      <c r="U29" s="354">
        <v>0.39400000000000002</v>
      </c>
      <c r="V29" s="283">
        <f t="shared" si="0"/>
        <v>3.5</v>
      </c>
      <c r="W29" s="283">
        <f t="shared" si="1"/>
        <v>2.0499999999999998</v>
      </c>
      <c r="X29" s="283">
        <f t="shared" si="2"/>
        <v>22.666666666666668</v>
      </c>
      <c r="Y29" s="284">
        <f t="shared" si="3"/>
        <v>21.333333333333332</v>
      </c>
      <c r="Z29" s="1197">
        <f>SUM(V29:V31)</f>
        <v>36.333333333333336</v>
      </c>
      <c r="AA29" s="1200">
        <f>SUM(W29:W31)</f>
        <v>40.583333333333329</v>
      </c>
      <c r="AB29" s="1200">
        <f>SUM(X29:X31)</f>
        <v>64.333333333333329</v>
      </c>
      <c r="AC29" s="1200">
        <f>SUM(Y29:Y31)</f>
        <v>91</v>
      </c>
      <c r="AD29" s="1203">
        <f t="shared" ref="AD29" si="12">Z29*0.38*0.9*SQRT(3)</f>
        <v>21.522463334850872</v>
      </c>
      <c r="AE29" s="1203">
        <f t="shared" si="8"/>
        <v>24.039999183652228</v>
      </c>
      <c r="AF29" s="1203">
        <f t="shared" si="8"/>
        <v>38.108581868130436</v>
      </c>
      <c r="AG29" s="1203">
        <f t="shared" si="8"/>
        <v>53.904885233158595</v>
      </c>
      <c r="AH29" s="1200">
        <f>MAX(Z29:AC31)</f>
        <v>91</v>
      </c>
      <c r="AI29" s="1213">
        <f t="shared" ref="AI29" si="13">AH29*0.38*0.9*SQRT(3)</f>
        <v>53.904885233158595</v>
      </c>
      <c r="AJ29" s="1213">
        <f>D29-AI29</f>
        <v>90.095114766841405</v>
      </c>
    </row>
    <row r="30" spans="1:36" ht="18.75" x14ac:dyDescent="0.25">
      <c r="A30" s="1224"/>
      <c r="B30" s="1226"/>
      <c r="C30" s="1227"/>
      <c r="D30" s="1227"/>
      <c r="E30" s="571" t="s">
        <v>1083</v>
      </c>
      <c r="F30" s="556">
        <v>23.4</v>
      </c>
      <c r="G30" s="557">
        <v>28.3</v>
      </c>
      <c r="H30" s="557">
        <v>44.3</v>
      </c>
      <c r="I30" s="557">
        <v>6.7</v>
      </c>
      <c r="J30" s="557">
        <v>43.1</v>
      </c>
      <c r="K30" s="557">
        <v>63.3</v>
      </c>
      <c r="L30" s="273">
        <v>50</v>
      </c>
      <c r="M30" s="273">
        <v>35</v>
      </c>
      <c r="N30" s="273">
        <v>40</v>
      </c>
      <c r="O30" s="273">
        <v>56</v>
      </c>
      <c r="P30" s="273">
        <v>86</v>
      </c>
      <c r="Q30" s="273">
        <v>67</v>
      </c>
      <c r="R30" s="274">
        <v>0.40200000000000002</v>
      </c>
      <c r="S30" s="274">
        <v>0.40300000000000002</v>
      </c>
      <c r="T30" s="274">
        <v>0.39300000000000002</v>
      </c>
      <c r="U30" s="274">
        <v>0.39400000000000002</v>
      </c>
      <c r="V30" s="285">
        <f t="shared" si="0"/>
        <v>32</v>
      </c>
      <c r="W30" s="285">
        <f t="shared" si="1"/>
        <v>37.699999999999996</v>
      </c>
      <c r="X30" s="285">
        <f t="shared" si="2"/>
        <v>41.666666666666664</v>
      </c>
      <c r="Y30" s="286">
        <f t="shared" si="3"/>
        <v>69.666666666666671</v>
      </c>
      <c r="Z30" s="1198"/>
      <c r="AA30" s="1201"/>
      <c r="AB30" s="1201"/>
      <c r="AC30" s="1201"/>
      <c r="AD30" s="1201"/>
      <c r="AE30" s="1201"/>
      <c r="AF30" s="1201"/>
      <c r="AG30" s="1201"/>
      <c r="AH30" s="1201"/>
      <c r="AI30" s="1214"/>
      <c r="AJ30" s="1214"/>
    </row>
    <row r="31" spans="1:36" ht="19.5" thickBot="1" x14ac:dyDescent="0.3">
      <c r="A31" s="1224"/>
      <c r="B31" s="1226"/>
      <c r="C31" s="1227"/>
      <c r="D31" s="1227"/>
      <c r="E31" s="572" t="s">
        <v>29</v>
      </c>
      <c r="F31" s="558">
        <v>0.7</v>
      </c>
      <c r="G31" s="559">
        <v>0.7</v>
      </c>
      <c r="H31" s="559">
        <v>1.1000000000000001</v>
      </c>
      <c r="I31" s="559">
        <v>0.7</v>
      </c>
      <c r="J31" s="559">
        <v>0.7</v>
      </c>
      <c r="K31" s="559">
        <v>1.1000000000000001</v>
      </c>
      <c r="L31" s="277">
        <v>0</v>
      </c>
      <c r="M31" s="277">
        <v>0</v>
      </c>
      <c r="N31" s="277">
        <v>0</v>
      </c>
      <c r="O31" s="277">
        <v>0</v>
      </c>
      <c r="P31" s="277">
        <v>0</v>
      </c>
      <c r="Q31" s="277">
        <v>0</v>
      </c>
      <c r="R31" s="278">
        <v>0.40200000000000002</v>
      </c>
      <c r="S31" s="278">
        <v>0.40300000000000002</v>
      </c>
      <c r="T31" s="278">
        <v>0.39300000000000002</v>
      </c>
      <c r="U31" s="278">
        <v>0.39400000000000002</v>
      </c>
      <c r="V31" s="285">
        <f t="shared" si="0"/>
        <v>0.83333333333333337</v>
      </c>
      <c r="W31" s="285">
        <f t="shared" si="1"/>
        <v>0.83333333333333337</v>
      </c>
      <c r="X31" s="285">
        <f t="shared" si="2"/>
        <v>0</v>
      </c>
      <c r="Y31" s="286">
        <f t="shared" si="3"/>
        <v>0</v>
      </c>
      <c r="Z31" s="1198"/>
      <c r="AA31" s="1201"/>
      <c r="AB31" s="1201"/>
      <c r="AC31" s="1201"/>
      <c r="AD31" s="1201"/>
      <c r="AE31" s="1201"/>
      <c r="AF31" s="1201"/>
      <c r="AG31" s="1201"/>
      <c r="AH31" s="1201"/>
      <c r="AI31" s="1214"/>
      <c r="AJ31" s="1214"/>
    </row>
    <row r="32" spans="1:36" ht="18.75" x14ac:dyDescent="0.25">
      <c r="A32" s="1223">
        <v>9</v>
      </c>
      <c r="B32" s="1225" t="s">
        <v>102</v>
      </c>
      <c r="C32" s="1221" t="s">
        <v>60</v>
      </c>
      <c r="D32" s="1221">
        <f>400*0.9</f>
        <v>360</v>
      </c>
      <c r="E32" s="270" t="s">
        <v>827</v>
      </c>
      <c r="F32" s="573">
        <v>34</v>
      </c>
      <c r="G32" s="574">
        <v>40.5</v>
      </c>
      <c r="H32" s="574">
        <v>28</v>
      </c>
      <c r="I32" s="574">
        <v>24.6</v>
      </c>
      <c r="J32" s="574">
        <v>36.6</v>
      </c>
      <c r="K32" s="574">
        <v>29.5</v>
      </c>
      <c r="L32" s="270">
        <v>1</v>
      </c>
      <c r="M32" s="270">
        <v>2.5</v>
      </c>
      <c r="N32" s="270">
        <v>12</v>
      </c>
      <c r="O32" s="270">
        <v>7</v>
      </c>
      <c r="P32" s="270">
        <v>21</v>
      </c>
      <c r="Q32" s="270">
        <v>18</v>
      </c>
      <c r="R32" s="354">
        <v>0.40200000000000002</v>
      </c>
      <c r="S32" s="354">
        <v>0.40200000000000002</v>
      </c>
      <c r="T32" s="354">
        <v>0.39800000000000002</v>
      </c>
      <c r="U32" s="354">
        <v>0.39900000000000002</v>
      </c>
      <c r="V32" s="283">
        <f t="shared" si="0"/>
        <v>34.166666666666664</v>
      </c>
      <c r="W32" s="283">
        <f t="shared" si="1"/>
        <v>30.233333333333334</v>
      </c>
      <c r="X32" s="283">
        <f t="shared" si="2"/>
        <v>5.166666666666667</v>
      </c>
      <c r="Y32" s="284">
        <f t="shared" si="3"/>
        <v>15.333333333333334</v>
      </c>
      <c r="Z32" s="1197">
        <f>SUM(V32:V33)</f>
        <v>39.566666666666663</v>
      </c>
      <c r="AA32" s="1200">
        <f>SUM(W32:W33)</f>
        <v>34.06666666666667</v>
      </c>
      <c r="AB32" s="1200">
        <f>SUM(X32:X33)</f>
        <v>7.666666666666667</v>
      </c>
      <c r="AC32" s="1200">
        <f>SUM(Y32:Y33)</f>
        <v>19.833333333333336</v>
      </c>
      <c r="AD32" s="1203">
        <f t="shared" ref="AD32" si="14">Z32*0.38*0.9*SQRT(3)</f>
        <v>23.437765117860529</v>
      </c>
      <c r="AE32" s="1203">
        <f t="shared" si="8"/>
        <v>20.179777548823473</v>
      </c>
      <c r="AF32" s="1203">
        <f t="shared" si="8"/>
        <v>4.5414372174455968</v>
      </c>
      <c r="AG32" s="1203">
        <f t="shared" si="8"/>
        <v>11.748500627739697</v>
      </c>
      <c r="AH32" s="1200">
        <f>MAX(Z32:AC33)</f>
        <v>39.566666666666663</v>
      </c>
      <c r="AI32" s="1213">
        <f t="shared" ref="AI32" si="15">AH32*0.38*0.9*SQRT(3)</f>
        <v>23.437765117860529</v>
      </c>
      <c r="AJ32" s="1213">
        <f>D32-AI32</f>
        <v>336.56223488213948</v>
      </c>
    </row>
    <row r="33" spans="1:36" ht="19.5" thickBot="1" x14ac:dyDescent="0.3">
      <c r="A33" s="1224"/>
      <c r="B33" s="1226"/>
      <c r="C33" s="1227"/>
      <c r="D33" s="1227"/>
      <c r="E33" s="273" t="s">
        <v>828</v>
      </c>
      <c r="F33" s="573">
        <v>0.7</v>
      </c>
      <c r="G33" s="574">
        <v>7.5</v>
      </c>
      <c r="H33" s="574">
        <v>8</v>
      </c>
      <c r="I33" s="574">
        <v>1.3</v>
      </c>
      <c r="J33" s="574">
        <v>5.8</v>
      </c>
      <c r="K33" s="574">
        <v>4.4000000000000004</v>
      </c>
      <c r="L33" s="273">
        <v>3.5</v>
      </c>
      <c r="M33" s="273">
        <v>1</v>
      </c>
      <c r="N33" s="273">
        <v>3</v>
      </c>
      <c r="O33" s="273">
        <v>2</v>
      </c>
      <c r="P33" s="273">
        <v>3</v>
      </c>
      <c r="Q33" s="273">
        <v>8.5</v>
      </c>
      <c r="R33" s="274">
        <v>0.40200000000000002</v>
      </c>
      <c r="S33" s="274">
        <v>0.40200000000000002</v>
      </c>
      <c r="T33" s="274">
        <v>0.39800000000000002</v>
      </c>
      <c r="U33" s="274">
        <v>0.39900000000000002</v>
      </c>
      <c r="V33" s="285">
        <f t="shared" si="0"/>
        <v>5.3999999999999995</v>
      </c>
      <c r="W33" s="285">
        <f t="shared" si="1"/>
        <v>3.8333333333333335</v>
      </c>
      <c r="X33" s="285">
        <f t="shared" si="2"/>
        <v>2.5</v>
      </c>
      <c r="Y33" s="286">
        <f t="shared" si="3"/>
        <v>4.5</v>
      </c>
      <c r="Z33" s="1198"/>
      <c r="AA33" s="1201"/>
      <c r="AB33" s="1201"/>
      <c r="AC33" s="1201"/>
      <c r="AD33" s="1201"/>
      <c r="AE33" s="1201"/>
      <c r="AF33" s="1201"/>
      <c r="AG33" s="1201"/>
      <c r="AH33" s="1201"/>
      <c r="AI33" s="1214"/>
      <c r="AJ33" s="1214"/>
    </row>
    <row r="34" spans="1:36" ht="18.75" x14ac:dyDescent="0.25">
      <c r="A34" s="1223">
        <v>10</v>
      </c>
      <c r="B34" s="1225" t="s">
        <v>107</v>
      </c>
      <c r="C34" s="1221" t="s">
        <v>103</v>
      </c>
      <c r="D34" s="1221">
        <f>250*0.9</f>
        <v>225</v>
      </c>
      <c r="E34" s="270" t="s">
        <v>829</v>
      </c>
      <c r="F34" s="554">
        <v>53.3</v>
      </c>
      <c r="G34" s="555">
        <v>43.1</v>
      </c>
      <c r="H34" s="555">
        <v>54.1</v>
      </c>
      <c r="I34" s="555">
        <v>34.799999999999997</v>
      </c>
      <c r="J34" s="555">
        <v>52.2</v>
      </c>
      <c r="K34" s="555">
        <v>52.1</v>
      </c>
      <c r="L34" s="270">
        <v>55</v>
      </c>
      <c r="M34" s="270">
        <v>32</v>
      </c>
      <c r="N34" s="270">
        <v>38</v>
      </c>
      <c r="O34" s="270">
        <v>70</v>
      </c>
      <c r="P34" s="270">
        <v>65</v>
      </c>
      <c r="Q34" s="270">
        <v>50</v>
      </c>
      <c r="R34" s="354">
        <v>0.39</v>
      </c>
      <c r="S34" s="354">
        <v>0.38500000000000001</v>
      </c>
      <c r="T34" s="354">
        <v>0.39500000000000002</v>
      </c>
      <c r="U34" s="354">
        <v>0.4</v>
      </c>
      <c r="V34" s="283">
        <f t="shared" si="0"/>
        <v>50.166666666666664</v>
      </c>
      <c r="W34" s="283">
        <f t="shared" si="1"/>
        <v>46.366666666666667</v>
      </c>
      <c r="X34" s="283">
        <f t="shared" si="2"/>
        <v>41.666666666666664</v>
      </c>
      <c r="Y34" s="284">
        <f t="shared" si="3"/>
        <v>61.666666666666664</v>
      </c>
      <c r="Z34" s="1197">
        <f>SUM(V34:V36)</f>
        <v>64.533333333333331</v>
      </c>
      <c r="AA34" s="1200">
        <f>SUM(W34:W36)</f>
        <v>61.033333333333339</v>
      </c>
      <c r="AB34" s="1200">
        <f>SUM(X34:X36)</f>
        <v>59.666666666666671</v>
      </c>
      <c r="AC34" s="1200">
        <f>SUM(Y34:Y36)</f>
        <v>79.466666666666669</v>
      </c>
      <c r="AD34" s="1203">
        <f t="shared" ref="AD34:AG45" si="16">Z34*0.38*0.9*SQRT(3)</f>
        <v>38.227054143368143</v>
      </c>
      <c r="AE34" s="1203">
        <f t="shared" si="16"/>
        <v>36.1537893267082</v>
      </c>
      <c r="AF34" s="1203">
        <f t="shared" si="16"/>
        <v>35.344228779250514</v>
      </c>
      <c r="AG34" s="1203">
        <f t="shared" si="16"/>
        <v>47.072984027783917</v>
      </c>
      <c r="AH34" s="1200">
        <f>MAX(Z34:AC36)</f>
        <v>79.466666666666669</v>
      </c>
      <c r="AI34" s="1213">
        <f t="shared" ref="AI34" si="17">AH34*0.38*0.9*SQRT(3)</f>
        <v>47.072984027783917</v>
      </c>
      <c r="AJ34" s="1213">
        <f>D34-AI34</f>
        <v>177.92701597221608</v>
      </c>
    </row>
    <row r="35" spans="1:36" ht="18.75" x14ac:dyDescent="0.25">
      <c r="A35" s="1224"/>
      <c r="B35" s="1226"/>
      <c r="C35" s="1227"/>
      <c r="D35" s="1227"/>
      <c r="E35" s="273" t="s">
        <v>497</v>
      </c>
      <c r="F35" s="556">
        <v>0.2</v>
      </c>
      <c r="G35" s="557">
        <v>0.2</v>
      </c>
      <c r="H35" s="557">
        <v>0.2</v>
      </c>
      <c r="I35" s="557">
        <v>0.1</v>
      </c>
      <c r="J35" s="557">
        <v>0.1</v>
      </c>
      <c r="K35" s="557">
        <v>0.1</v>
      </c>
      <c r="L35" s="273">
        <v>0.5</v>
      </c>
      <c r="M35" s="273">
        <v>0.3</v>
      </c>
      <c r="N35" s="273">
        <v>0.2</v>
      </c>
      <c r="O35" s="273">
        <v>0.1</v>
      </c>
      <c r="P35" s="273">
        <v>0.2</v>
      </c>
      <c r="Q35" s="273">
        <v>0.1</v>
      </c>
      <c r="R35" s="274">
        <v>0.39</v>
      </c>
      <c r="S35" s="274">
        <v>0.38500000000000001</v>
      </c>
      <c r="T35" s="274">
        <v>0.39500000000000002</v>
      </c>
      <c r="U35" s="274">
        <v>0.4</v>
      </c>
      <c r="V35" s="285">
        <f t="shared" si="0"/>
        <v>0.20000000000000004</v>
      </c>
      <c r="W35" s="285">
        <f t="shared" si="1"/>
        <v>0.10000000000000002</v>
      </c>
      <c r="X35" s="285">
        <f t="shared" si="2"/>
        <v>0.33333333333333331</v>
      </c>
      <c r="Y35" s="286">
        <f t="shared" si="3"/>
        <v>0.13333333333333333</v>
      </c>
      <c r="Z35" s="1198"/>
      <c r="AA35" s="1201"/>
      <c r="AB35" s="1201"/>
      <c r="AC35" s="1201"/>
      <c r="AD35" s="1201"/>
      <c r="AE35" s="1201"/>
      <c r="AF35" s="1201"/>
      <c r="AG35" s="1201"/>
      <c r="AH35" s="1201"/>
      <c r="AI35" s="1214"/>
      <c r="AJ35" s="1214"/>
    </row>
    <row r="36" spans="1:36" ht="19.5" thickBot="1" x14ac:dyDescent="0.3">
      <c r="A36" s="1224"/>
      <c r="B36" s="1226"/>
      <c r="C36" s="1227"/>
      <c r="D36" s="1227"/>
      <c r="E36" s="277" t="s">
        <v>830</v>
      </c>
      <c r="F36" s="575">
        <v>17.3</v>
      </c>
      <c r="G36" s="576">
        <v>12.4</v>
      </c>
      <c r="H36" s="576">
        <v>12.8</v>
      </c>
      <c r="I36" s="576">
        <v>17.7</v>
      </c>
      <c r="J36" s="576">
        <v>12.7</v>
      </c>
      <c r="K36" s="576">
        <v>13.3</v>
      </c>
      <c r="L36" s="277">
        <v>25</v>
      </c>
      <c r="M36" s="277">
        <v>16</v>
      </c>
      <c r="N36" s="277">
        <v>12</v>
      </c>
      <c r="O36" s="277">
        <v>26</v>
      </c>
      <c r="P36" s="277">
        <v>12</v>
      </c>
      <c r="Q36" s="277">
        <v>15</v>
      </c>
      <c r="R36" s="278">
        <v>0.39</v>
      </c>
      <c r="S36" s="278">
        <v>0.38500000000000001</v>
      </c>
      <c r="T36" s="278">
        <v>0.39500000000000002</v>
      </c>
      <c r="U36" s="278">
        <v>0.4</v>
      </c>
      <c r="V36" s="285">
        <f t="shared" si="0"/>
        <v>14.166666666666666</v>
      </c>
      <c r="W36" s="285">
        <f t="shared" si="1"/>
        <v>14.566666666666668</v>
      </c>
      <c r="X36" s="285">
        <f t="shared" si="2"/>
        <v>17.666666666666668</v>
      </c>
      <c r="Y36" s="286">
        <f t="shared" si="3"/>
        <v>17.666666666666668</v>
      </c>
      <c r="Z36" s="1198"/>
      <c r="AA36" s="1201"/>
      <c r="AB36" s="1201"/>
      <c r="AC36" s="1201"/>
      <c r="AD36" s="1201"/>
      <c r="AE36" s="1201"/>
      <c r="AF36" s="1201"/>
      <c r="AG36" s="1201"/>
      <c r="AH36" s="1201"/>
      <c r="AI36" s="1214"/>
      <c r="AJ36" s="1214"/>
    </row>
    <row r="37" spans="1:36" ht="18.75" x14ac:dyDescent="0.25">
      <c r="A37" s="1223">
        <v>11</v>
      </c>
      <c r="B37" s="1225" t="s">
        <v>110</v>
      </c>
      <c r="C37" s="1206" t="s">
        <v>831</v>
      </c>
      <c r="D37" s="1206">
        <f>(300+300)*0.9</f>
        <v>540</v>
      </c>
      <c r="E37" s="270" t="s">
        <v>48</v>
      </c>
      <c r="F37" s="554">
        <v>7.1</v>
      </c>
      <c r="G37" s="555">
        <v>11.2</v>
      </c>
      <c r="H37" s="555">
        <v>0</v>
      </c>
      <c r="I37" s="555">
        <v>7.1</v>
      </c>
      <c r="J37" s="555">
        <v>4</v>
      </c>
      <c r="K37" s="555">
        <v>0</v>
      </c>
      <c r="L37" s="270">
        <v>6</v>
      </c>
      <c r="M37" s="270">
        <v>3.3</v>
      </c>
      <c r="N37" s="270">
        <v>0</v>
      </c>
      <c r="O37" s="270">
        <v>6.5</v>
      </c>
      <c r="P37" s="270">
        <v>3.4</v>
      </c>
      <c r="Q37" s="270">
        <v>0</v>
      </c>
      <c r="R37" s="354">
        <v>0.40300000000000002</v>
      </c>
      <c r="S37" s="354">
        <v>0.40300000000000002</v>
      </c>
      <c r="T37" s="354">
        <v>0.04</v>
      </c>
      <c r="U37" s="354">
        <v>0.04</v>
      </c>
      <c r="V37" s="283">
        <f t="shared" si="0"/>
        <v>9.1499999999999986</v>
      </c>
      <c r="W37" s="283">
        <f t="shared" si="1"/>
        <v>5.55</v>
      </c>
      <c r="X37" s="283">
        <f t="shared" si="2"/>
        <v>4.6500000000000004</v>
      </c>
      <c r="Y37" s="284">
        <f t="shared" si="3"/>
        <v>4.95</v>
      </c>
      <c r="Z37" s="1197">
        <f>SUM(V37:V41)</f>
        <v>43.85</v>
      </c>
      <c r="AA37" s="1200">
        <f>SUM(W37:W41)</f>
        <v>35.916666666666671</v>
      </c>
      <c r="AB37" s="1200">
        <f>SUM(X37:X41)</f>
        <v>43.150000000000006</v>
      </c>
      <c r="AC37" s="1200">
        <f>SUM(Y37:Y41)</f>
        <v>52.916666666666664</v>
      </c>
      <c r="AD37" s="1203">
        <f t="shared" ref="AD37" si="18">Z37*0.38*0.9*SQRT(3)</f>
        <v>25.975046345868183</v>
      </c>
      <c r="AE37" s="1203">
        <f t="shared" si="16"/>
        <v>21.275646094772306</v>
      </c>
      <c r="AF37" s="1203">
        <f t="shared" si="16"/>
        <v>25.560393382536194</v>
      </c>
      <c r="AG37" s="1203">
        <f t="shared" si="16"/>
        <v>31.345789489977754</v>
      </c>
      <c r="AH37" s="1200">
        <f>MAX(Z37:AC41)</f>
        <v>52.916666666666664</v>
      </c>
      <c r="AI37" s="1213">
        <f t="shared" ref="AI37" si="19">AH37*0.38*0.9*SQRT(3)</f>
        <v>31.345789489977754</v>
      </c>
      <c r="AJ37" s="1213">
        <f>D37-AI37</f>
        <v>508.65421051002227</v>
      </c>
    </row>
    <row r="38" spans="1:36" ht="18.75" x14ac:dyDescent="0.25">
      <c r="A38" s="1224"/>
      <c r="B38" s="1226"/>
      <c r="C38" s="1207"/>
      <c r="D38" s="1207"/>
      <c r="E38" s="273" t="s">
        <v>617</v>
      </c>
      <c r="F38" s="556">
        <v>2.5</v>
      </c>
      <c r="G38" s="557">
        <v>2.9</v>
      </c>
      <c r="H38" s="557">
        <v>2.4</v>
      </c>
      <c r="I38" s="557">
        <v>2.5</v>
      </c>
      <c r="J38" s="557">
        <v>2.8</v>
      </c>
      <c r="K38" s="557">
        <v>2.4</v>
      </c>
      <c r="L38" s="273">
        <v>2.2999999999999998</v>
      </c>
      <c r="M38" s="273">
        <v>3.8</v>
      </c>
      <c r="N38" s="273">
        <v>2.5</v>
      </c>
      <c r="O38" s="273">
        <v>2.5</v>
      </c>
      <c r="P38" s="273">
        <v>2.2000000000000002</v>
      </c>
      <c r="Q38" s="273">
        <v>2.1</v>
      </c>
      <c r="R38" s="274">
        <v>0.40300000000000002</v>
      </c>
      <c r="S38" s="274">
        <v>0.40300000000000002</v>
      </c>
      <c r="T38" s="274">
        <v>0.04</v>
      </c>
      <c r="U38" s="274">
        <v>0.04</v>
      </c>
      <c r="V38" s="285">
        <f t="shared" si="0"/>
        <v>2.6</v>
      </c>
      <c r="W38" s="285">
        <f t="shared" si="1"/>
        <v>2.5666666666666664</v>
      </c>
      <c r="X38" s="285">
        <f t="shared" si="2"/>
        <v>2.8666666666666667</v>
      </c>
      <c r="Y38" s="286">
        <f t="shared" si="3"/>
        <v>2.2666666666666671</v>
      </c>
      <c r="Z38" s="1198"/>
      <c r="AA38" s="1201"/>
      <c r="AB38" s="1201"/>
      <c r="AC38" s="1201"/>
      <c r="AD38" s="1201"/>
      <c r="AE38" s="1201"/>
      <c r="AF38" s="1201"/>
      <c r="AG38" s="1201"/>
      <c r="AH38" s="1201"/>
      <c r="AI38" s="1214"/>
      <c r="AJ38" s="1214"/>
    </row>
    <row r="39" spans="1:36" ht="18.75" x14ac:dyDescent="0.25">
      <c r="A39" s="1224"/>
      <c r="B39" s="1226"/>
      <c r="C39" s="1207"/>
      <c r="D39" s="1207"/>
      <c r="E39" s="277" t="s">
        <v>832</v>
      </c>
      <c r="F39" s="575">
        <v>6.8</v>
      </c>
      <c r="G39" s="576">
        <v>5.8</v>
      </c>
      <c r="H39" s="576">
        <v>43.5</v>
      </c>
      <c r="I39" s="576">
        <v>11</v>
      </c>
      <c r="J39" s="576">
        <v>3.6</v>
      </c>
      <c r="K39" s="576">
        <v>18.399999999999999</v>
      </c>
      <c r="L39" s="277">
        <v>3.3</v>
      </c>
      <c r="M39" s="277">
        <v>7.9</v>
      </c>
      <c r="N39" s="277">
        <v>36.200000000000003</v>
      </c>
      <c r="O39" s="277">
        <v>16</v>
      </c>
      <c r="P39" s="277">
        <v>5.8</v>
      </c>
      <c r="Q39" s="277">
        <v>47.7</v>
      </c>
      <c r="R39" s="274">
        <v>0.40300000000000002</v>
      </c>
      <c r="S39" s="274">
        <v>0.40300000000000002</v>
      </c>
      <c r="T39" s="274">
        <v>0.04</v>
      </c>
      <c r="U39" s="274">
        <v>0.04</v>
      </c>
      <c r="V39" s="285">
        <f t="shared" si="0"/>
        <v>18.7</v>
      </c>
      <c r="W39" s="285">
        <f t="shared" si="1"/>
        <v>11</v>
      </c>
      <c r="X39" s="285">
        <f t="shared" si="2"/>
        <v>15.800000000000002</v>
      </c>
      <c r="Y39" s="286">
        <f t="shared" si="3"/>
        <v>23.166666666666668</v>
      </c>
      <c r="Z39" s="1198"/>
      <c r="AA39" s="1201"/>
      <c r="AB39" s="1201"/>
      <c r="AC39" s="1201"/>
      <c r="AD39" s="1201"/>
      <c r="AE39" s="1201"/>
      <c r="AF39" s="1201"/>
      <c r="AG39" s="1201"/>
      <c r="AH39" s="1201"/>
      <c r="AI39" s="1214"/>
      <c r="AJ39" s="1214"/>
    </row>
    <row r="40" spans="1:36" ht="18.75" x14ac:dyDescent="0.25">
      <c r="A40" s="1224"/>
      <c r="B40" s="1226"/>
      <c r="C40" s="1207"/>
      <c r="D40" s="1207"/>
      <c r="E40" s="273" t="s">
        <v>833</v>
      </c>
      <c r="F40" s="556">
        <v>1.5</v>
      </c>
      <c r="G40" s="557">
        <v>1.5</v>
      </c>
      <c r="H40" s="557">
        <v>2.5</v>
      </c>
      <c r="I40" s="557">
        <v>1.7</v>
      </c>
      <c r="J40" s="557">
        <v>1.7</v>
      </c>
      <c r="K40" s="557">
        <v>1.8</v>
      </c>
      <c r="L40" s="273">
        <v>2.2999999999999998</v>
      </c>
      <c r="M40" s="273">
        <v>1.6</v>
      </c>
      <c r="N40" s="273">
        <v>2.2000000000000002</v>
      </c>
      <c r="O40" s="273">
        <v>1.5</v>
      </c>
      <c r="P40" s="273">
        <v>1.4</v>
      </c>
      <c r="Q40" s="273">
        <v>1.7</v>
      </c>
      <c r="R40" s="274">
        <v>0.40300000000000002</v>
      </c>
      <c r="S40" s="274">
        <v>0.40300000000000002</v>
      </c>
      <c r="T40" s="274">
        <v>0.04</v>
      </c>
      <c r="U40" s="274">
        <v>0.04</v>
      </c>
      <c r="V40" s="285">
        <f t="shared" si="0"/>
        <v>1.8333333333333333</v>
      </c>
      <c r="W40" s="285">
        <f t="shared" si="1"/>
        <v>1.7333333333333334</v>
      </c>
      <c r="X40" s="285">
        <f t="shared" si="2"/>
        <v>2.0333333333333332</v>
      </c>
      <c r="Y40" s="286">
        <f t="shared" si="3"/>
        <v>1.5333333333333332</v>
      </c>
      <c r="Z40" s="1198"/>
      <c r="AA40" s="1201"/>
      <c r="AB40" s="1201"/>
      <c r="AC40" s="1201"/>
      <c r="AD40" s="1201"/>
      <c r="AE40" s="1201"/>
      <c r="AF40" s="1201"/>
      <c r="AG40" s="1201"/>
      <c r="AH40" s="1201"/>
      <c r="AI40" s="1214"/>
      <c r="AJ40" s="1214"/>
    </row>
    <row r="41" spans="1:36" ht="19.5" thickBot="1" x14ac:dyDescent="0.3">
      <c r="A41" s="1224"/>
      <c r="B41" s="1226"/>
      <c r="C41" s="1207"/>
      <c r="D41" s="1207"/>
      <c r="E41" s="277" t="s">
        <v>834</v>
      </c>
      <c r="F41" s="575">
        <v>5.2</v>
      </c>
      <c r="G41" s="576">
        <v>14.8</v>
      </c>
      <c r="H41" s="576">
        <v>14.7</v>
      </c>
      <c r="I41" s="576">
        <v>6.1</v>
      </c>
      <c r="J41" s="576">
        <v>26.9</v>
      </c>
      <c r="K41" s="576">
        <v>12.2</v>
      </c>
      <c r="L41" s="277">
        <v>6.9</v>
      </c>
      <c r="M41" s="277">
        <v>5</v>
      </c>
      <c r="N41" s="277">
        <v>41.5</v>
      </c>
      <c r="O41" s="277">
        <v>9.6999999999999993</v>
      </c>
      <c r="P41" s="277">
        <v>14.4</v>
      </c>
      <c r="Q41" s="277">
        <v>38.9</v>
      </c>
      <c r="R41" s="274">
        <v>0.40300000000000002</v>
      </c>
      <c r="S41" s="274">
        <v>0.40300000000000002</v>
      </c>
      <c r="T41" s="274">
        <v>0.04</v>
      </c>
      <c r="U41" s="274">
        <v>0.04</v>
      </c>
      <c r="V41" s="285">
        <f t="shared" si="0"/>
        <v>11.566666666666668</v>
      </c>
      <c r="W41" s="285">
        <f t="shared" si="1"/>
        <v>15.066666666666668</v>
      </c>
      <c r="X41" s="285">
        <f t="shared" si="2"/>
        <v>17.8</v>
      </c>
      <c r="Y41" s="286">
        <f t="shared" si="3"/>
        <v>21</v>
      </c>
      <c r="Z41" s="1198"/>
      <c r="AA41" s="1201"/>
      <c r="AB41" s="1201"/>
      <c r="AC41" s="1201"/>
      <c r="AD41" s="1201"/>
      <c r="AE41" s="1201"/>
      <c r="AF41" s="1201"/>
      <c r="AG41" s="1201"/>
      <c r="AH41" s="1201"/>
      <c r="AI41" s="1214"/>
      <c r="AJ41" s="1214"/>
    </row>
    <row r="42" spans="1:36" ht="18.75" x14ac:dyDescent="0.25">
      <c r="A42" s="1223">
        <v>12</v>
      </c>
      <c r="B42" s="1225" t="s">
        <v>397</v>
      </c>
      <c r="C42" s="1221" t="s">
        <v>87</v>
      </c>
      <c r="D42" s="1221">
        <f>160*0.9</f>
        <v>144</v>
      </c>
      <c r="E42" s="270" t="s">
        <v>835</v>
      </c>
      <c r="F42" s="554">
        <v>22.5</v>
      </c>
      <c r="G42" s="555">
        <v>20.8</v>
      </c>
      <c r="H42" s="555">
        <v>25</v>
      </c>
      <c r="I42" s="555">
        <v>20.3</v>
      </c>
      <c r="J42" s="555">
        <v>22.5</v>
      </c>
      <c r="K42" s="555">
        <v>22.7</v>
      </c>
      <c r="L42" s="270">
        <v>22.4</v>
      </c>
      <c r="M42" s="270">
        <v>76.599999999999994</v>
      </c>
      <c r="N42" s="270">
        <v>19.8</v>
      </c>
      <c r="O42" s="270">
        <v>22.5</v>
      </c>
      <c r="P42" s="270">
        <v>29.4</v>
      </c>
      <c r="Q42" s="270">
        <v>22.8</v>
      </c>
      <c r="R42" s="354">
        <v>0.40899999999999997</v>
      </c>
      <c r="S42" s="354">
        <v>0.40500000000000003</v>
      </c>
      <c r="T42" s="354">
        <v>0.40799999999999997</v>
      </c>
      <c r="U42" s="354">
        <v>0.41</v>
      </c>
      <c r="V42" s="283">
        <f t="shared" si="0"/>
        <v>22.766666666666666</v>
      </c>
      <c r="W42" s="283">
        <f t="shared" si="1"/>
        <v>21.833333333333332</v>
      </c>
      <c r="X42" s="283">
        <f t="shared" si="2"/>
        <v>39.6</v>
      </c>
      <c r="Y42" s="284">
        <f t="shared" si="3"/>
        <v>24.900000000000002</v>
      </c>
      <c r="Z42" s="1197">
        <f>SUM(V42:V44)</f>
        <v>42.633333333333333</v>
      </c>
      <c r="AA42" s="1200">
        <f>SUM(W42:W44)</f>
        <v>33.566666666666663</v>
      </c>
      <c r="AB42" s="1200">
        <f>SUM(X42:X44)</f>
        <v>83.36666666666666</v>
      </c>
      <c r="AC42" s="1200">
        <f>SUM(Y42:Y44)</f>
        <v>63.333333333333343</v>
      </c>
      <c r="AD42" s="1203">
        <f t="shared" ref="AD42" si="20">Z42*0.38*0.9*SQRT(3)</f>
        <v>25.25434000483877</v>
      </c>
      <c r="AE42" s="1203">
        <f t="shared" si="16"/>
        <v>19.883596860729195</v>
      </c>
      <c r="AF42" s="1203">
        <f t="shared" si="16"/>
        <v>49.383193394919282</v>
      </c>
      <c r="AG42" s="1203">
        <f t="shared" si="16"/>
        <v>37.516220491941887</v>
      </c>
      <c r="AH42" s="1200">
        <f>MAX(Z42:AC44)</f>
        <v>83.36666666666666</v>
      </c>
      <c r="AI42" s="1213">
        <f t="shared" ref="AI42" si="21">AH42*0.38*0.9*SQRT(3)</f>
        <v>49.383193394919282</v>
      </c>
      <c r="AJ42" s="1213">
        <f>D42-AI42</f>
        <v>94.616806605080711</v>
      </c>
    </row>
    <row r="43" spans="1:36" ht="18.75" x14ac:dyDescent="0.25">
      <c r="A43" s="1224"/>
      <c r="B43" s="1226"/>
      <c r="C43" s="1227"/>
      <c r="D43" s="1227"/>
      <c r="E43" s="273" t="s">
        <v>836</v>
      </c>
      <c r="F43" s="556">
        <v>0</v>
      </c>
      <c r="G43" s="557">
        <v>0.4</v>
      </c>
      <c r="H43" s="557">
        <v>0.2</v>
      </c>
      <c r="I43" s="557">
        <v>0</v>
      </c>
      <c r="J43" s="557">
        <v>0.4</v>
      </c>
      <c r="K43" s="557">
        <v>0.2</v>
      </c>
      <c r="L43" s="273">
        <v>7.6</v>
      </c>
      <c r="M43" s="273">
        <v>5.8</v>
      </c>
      <c r="N43" s="273">
        <v>0</v>
      </c>
      <c r="O43" s="273">
        <v>3.8</v>
      </c>
      <c r="P43" s="273">
        <v>1.2</v>
      </c>
      <c r="Q43" s="273">
        <v>0</v>
      </c>
      <c r="R43" s="274">
        <v>0.40899999999999997</v>
      </c>
      <c r="S43" s="274">
        <v>0.40500000000000003</v>
      </c>
      <c r="T43" s="274">
        <v>0.40799999999999997</v>
      </c>
      <c r="U43" s="274">
        <v>0.41</v>
      </c>
      <c r="V43" s="285">
        <f t="shared" si="0"/>
        <v>0.30000000000000004</v>
      </c>
      <c r="W43" s="285">
        <f t="shared" si="1"/>
        <v>0.30000000000000004</v>
      </c>
      <c r="X43" s="285">
        <f t="shared" si="2"/>
        <v>6.6999999999999993</v>
      </c>
      <c r="Y43" s="286">
        <f t="shared" si="3"/>
        <v>2.5</v>
      </c>
      <c r="Z43" s="1198"/>
      <c r="AA43" s="1201"/>
      <c r="AB43" s="1201"/>
      <c r="AC43" s="1201"/>
      <c r="AD43" s="1201"/>
      <c r="AE43" s="1201"/>
      <c r="AF43" s="1201"/>
      <c r="AG43" s="1201"/>
      <c r="AH43" s="1201"/>
      <c r="AI43" s="1214"/>
      <c r="AJ43" s="1214"/>
    </row>
    <row r="44" spans="1:36" ht="19.5" thickBot="1" x14ac:dyDescent="0.3">
      <c r="A44" s="1224"/>
      <c r="B44" s="1226"/>
      <c r="C44" s="1227"/>
      <c r="D44" s="1227"/>
      <c r="E44" s="277" t="s">
        <v>837</v>
      </c>
      <c r="F44" s="575">
        <v>22.5</v>
      </c>
      <c r="G44" s="576">
        <v>15.1</v>
      </c>
      <c r="H44" s="576">
        <v>21.1</v>
      </c>
      <c r="I44" s="576">
        <v>22.5</v>
      </c>
      <c r="J44" s="576">
        <v>3.7</v>
      </c>
      <c r="K44" s="576">
        <v>8.1</v>
      </c>
      <c r="L44" s="277">
        <v>53.8</v>
      </c>
      <c r="M44" s="277">
        <v>7.1</v>
      </c>
      <c r="N44" s="277">
        <v>50.3</v>
      </c>
      <c r="O44" s="277">
        <v>25.6</v>
      </c>
      <c r="P44" s="277">
        <v>24.3</v>
      </c>
      <c r="Q44" s="277">
        <v>57.9</v>
      </c>
      <c r="R44" s="278">
        <v>0.40899999999999997</v>
      </c>
      <c r="S44" s="278">
        <v>0.40500000000000003</v>
      </c>
      <c r="T44" s="278">
        <v>0.40799999999999997</v>
      </c>
      <c r="U44" s="278">
        <v>0.41</v>
      </c>
      <c r="V44" s="285">
        <f t="shared" si="0"/>
        <v>19.566666666666666</v>
      </c>
      <c r="W44" s="285">
        <f t="shared" si="1"/>
        <v>11.433333333333332</v>
      </c>
      <c r="X44" s="285">
        <f t="shared" si="2"/>
        <v>37.066666666666663</v>
      </c>
      <c r="Y44" s="286">
        <f t="shared" si="3"/>
        <v>35.933333333333337</v>
      </c>
      <c r="Z44" s="1198"/>
      <c r="AA44" s="1201"/>
      <c r="AB44" s="1201"/>
      <c r="AC44" s="1201"/>
      <c r="AD44" s="1201"/>
      <c r="AE44" s="1201"/>
      <c r="AF44" s="1201"/>
      <c r="AG44" s="1201"/>
      <c r="AH44" s="1201"/>
      <c r="AI44" s="1214"/>
      <c r="AJ44" s="1214"/>
    </row>
    <row r="45" spans="1:36" ht="18.75" x14ac:dyDescent="0.25">
      <c r="A45" s="1223">
        <v>13</v>
      </c>
      <c r="B45" s="1225" t="s">
        <v>112</v>
      </c>
      <c r="C45" s="1221" t="s">
        <v>60</v>
      </c>
      <c r="D45" s="1221">
        <f>400*0.9</f>
        <v>360</v>
      </c>
      <c r="E45" s="270" t="s">
        <v>838</v>
      </c>
      <c r="F45" s="554">
        <v>15.5</v>
      </c>
      <c r="G45" s="555">
        <v>26</v>
      </c>
      <c r="H45" s="555">
        <v>40.5</v>
      </c>
      <c r="I45" s="555">
        <v>35.5</v>
      </c>
      <c r="J45" s="555">
        <v>21.3</v>
      </c>
      <c r="K45" s="555">
        <v>20.2</v>
      </c>
      <c r="L45" s="270">
        <v>44.8</v>
      </c>
      <c r="M45" s="270">
        <v>27.6</v>
      </c>
      <c r="N45" s="270">
        <v>58.2</v>
      </c>
      <c r="O45" s="270">
        <v>16.5</v>
      </c>
      <c r="P45" s="270">
        <v>39</v>
      </c>
      <c r="Q45" s="270">
        <v>64.2</v>
      </c>
      <c r="R45" s="354">
        <v>0.40899999999999997</v>
      </c>
      <c r="S45" s="354">
        <v>0.40500000000000003</v>
      </c>
      <c r="T45" s="354">
        <v>0.40200000000000002</v>
      </c>
      <c r="U45" s="354">
        <v>0.40200000000000002</v>
      </c>
      <c r="V45" s="283">
        <f t="shared" si="0"/>
        <v>27.333333333333332</v>
      </c>
      <c r="W45" s="283">
        <f t="shared" si="1"/>
        <v>25.666666666666668</v>
      </c>
      <c r="X45" s="283">
        <f t="shared" si="2"/>
        <v>43.533333333333339</v>
      </c>
      <c r="Y45" s="284">
        <f t="shared" si="3"/>
        <v>39.9</v>
      </c>
      <c r="Z45" s="1197">
        <f>SUM(V45:V47)</f>
        <v>75.333333333333329</v>
      </c>
      <c r="AA45" s="1200">
        <f>SUM(W45:W47)</f>
        <v>72.433333333333337</v>
      </c>
      <c r="AB45" s="1200">
        <f>SUM(X45:X47)</f>
        <v>85</v>
      </c>
      <c r="AC45" s="1200">
        <f>SUM(Y45:Y47)</f>
        <v>91.833333333333343</v>
      </c>
      <c r="AD45" s="1203">
        <f t="shared" ref="AD45" si="22">Z45*0.38*0.9*SQRT(3)</f>
        <v>44.624557006204547</v>
      </c>
      <c r="AE45" s="1203">
        <f t="shared" si="16"/>
        <v>42.906709015257739</v>
      </c>
      <c r="AF45" s="1203">
        <f t="shared" si="16"/>
        <v>50.350716976027257</v>
      </c>
      <c r="AG45" s="1203">
        <f t="shared" si="16"/>
        <v>54.398519713315736</v>
      </c>
      <c r="AH45" s="1200">
        <f>MAX(Z45:AC47)</f>
        <v>91.833333333333343</v>
      </c>
      <c r="AI45" s="1213">
        <f t="shared" ref="AI45" si="23">AH45*0.38*0.9*SQRT(3)</f>
        <v>54.398519713315736</v>
      </c>
      <c r="AJ45" s="1213">
        <f>D45-AI45</f>
        <v>305.60148028668425</v>
      </c>
    </row>
    <row r="46" spans="1:36" ht="18.75" x14ac:dyDescent="0.25">
      <c r="A46" s="1224"/>
      <c r="B46" s="1226"/>
      <c r="C46" s="1227"/>
      <c r="D46" s="1227"/>
      <c r="E46" s="273" t="s">
        <v>839</v>
      </c>
      <c r="F46" s="556">
        <v>20</v>
      </c>
      <c r="G46" s="557">
        <v>26.6</v>
      </c>
      <c r="H46" s="557">
        <v>32.6</v>
      </c>
      <c r="I46" s="557">
        <v>15.5</v>
      </c>
      <c r="J46" s="557">
        <v>31</v>
      </c>
      <c r="K46" s="557">
        <v>32.799999999999997</v>
      </c>
      <c r="L46" s="273">
        <v>12</v>
      </c>
      <c r="M46" s="273">
        <v>34.799999999999997</v>
      </c>
      <c r="N46" s="273">
        <v>24.7</v>
      </c>
      <c r="O46" s="273">
        <v>11.9</v>
      </c>
      <c r="P46" s="273">
        <v>52.2</v>
      </c>
      <c r="Q46" s="273">
        <v>22.7</v>
      </c>
      <c r="R46" s="274">
        <v>0.40899999999999997</v>
      </c>
      <c r="S46" s="274">
        <v>0.40500000000000003</v>
      </c>
      <c r="T46" s="274">
        <v>0.40200000000000002</v>
      </c>
      <c r="U46" s="274">
        <v>0.40200000000000002</v>
      </c>
      <c r="V46" s="285">
        <f t="shared" si="0"/>
        <v>26.400000000000002</v>
      </c>
      <c r="W46" s="285">
        <f t="shared" si="1"/>
        <v>26.433333333333334</v>
      </c>
      <c r="X46" s="285">
        <f t="shared" si="2"/>
        <v>23.833333333333332</v>
      </c>
      <c r="Y46" s="286">
        <f t="shared" si="3"/>
        <v>28.933333333333337</v>
      </c>
      <c r="Z46" s="1198"/>
      <c r="AA46" s="1201"/>
      <c r="AB46" s="1201"/>
      <c r="AC46" s="1201"/>
      <c r="AD46" s="1201"/>
      <c r="AE46" s="1201"/>
      <c r="AF46" s="1201"/>
      <c r="AG46" s="1201"/>
      <c r="AH46" s="1201"/>
      <c r="AI46" s="1214"/>
      <c r="AJ46" s="1214"/>
    </row>
    <row r="47" spans="1:36" ht="19.5" thickBot="1" x14ac:dyDescent="0.3">
      <c r="A47" s="1224"/>
      <c r="B47" s="1226"/>
      <c r="C47" s="1227"/>
      <c r="D47" s="1227"/>
      <c r="E47" s="277" t="s">
        <v>840</v>
      </c>
      <c r="F47" s="575">
        <v>16.7</v>
      </c>
      <c r="G47" s="576">
        <v>33.5</v>
      </c>
      <c r="H47" s="576">
        <v>14.6</v>
      </c>
      <c r="I47" s="576">
        <v>16.399999999999999</v>
      </c>
      <c r="J47" s="576">
        <v>30.7</v>
      </c>
      <c r="K47" s="576">
        <v>13.9</v>
      </c>
      <c r="L47" s="277">
        <v>11.6</v>
      </c>
      <c r="M47" s="277">
        <v>10.8</v>
      </c>
      <c r="N47" s="277">
        <v>30.5</v>
      </c>
      <c r="O47" s="277">
        <v>41.8</v>
      </c>
      <c r="P47" s="277">
        <v>18.600000000000001</v>
      </c>
      <c r="Q47" s="277">
        <v>8.6</v>
      </c>
      <c r="R47" s="274">
        <v>0.40899999999999997</v>
      </c>
      <c r="S47" s="274">
        <v>0.40500000000000003</v>
      </c>
      <c r="T47" s="274">
        <v>0.40200000000000002</v>
      </c>
      <c r="U47" s="274">
        <v>0.40200000000000002</v>
      </c>
      <c r="V47" s="285">
        <f t="shared" si="0"/>
        <v>21.599999999999998</v>
      </c>
      <c r="W47" s="285">
        <f t="shared" si="1"/>
        <v>20.333333333333332</v>
      </c>
      <c r="X47" s="285">
        <f t="shared" si="2"/>
        <v>17.633333333333333</v>
      </c>
      <c r="Y47" s="286">
        <f t="shared" si="3"/>
        <v>23</v>
      </c>
      <c r="Z47" s="1198"/>
      <c r="AA47" s="1201"/>
      <c r="AB47" s="1201"/>
      <c r="AC47" s="1201"/>
      <c r="AD47" s="1201"/>
      <c r="AE47" s="1201"/>
      <c r="AF47" s="1201"/>
      <c r="AG47" s="1201"/>
      <c r="AH47" s="1201"/>
      <c r="AI47" s="1214"/>
      <c r="AJ47" s="1214"/>
    </row>
    <row r="48" spans="1:36" ht="18.75" x14ac:dyDescent="0.25">
      <c r="A48" s="1223">
        <v>14</v>
      </c>
      <c r="B48" s="1225" t="s">
        <v>119</v>
      </c>
      <c r="C48" s="1221" t="s">
        <v>103</v>
      </c>
      <c r="D48" s="1221">
        <f>250*0.9</f>
        <v>225</v>
      </c>
      <c r="E48" s="270" t="s">
        <v>841</v>
      </c>
      <c r="F48" s="554">
        <v>11.5</v>
      </c>
      <c r="G48" s="555">
        <v>1.2</v>
      </c>
      <c r="H48" s="555">
        <v>11.6</v>
      </c>
      <c r="I48" s="555">
        <v>7.2</v>
      </c>
      <c r="J48" s="555">
        <v>0.1</v>
      </c>
      <c r="K48" s="555">
        <v>7.6</v>
      </c>
      <c r="L48" s="270">
        <v>1.3</v>
      </c>
      <c r="M48" s="270">
        <v>0</v>
      </c>
      <c r="N48" s="270">
        <v>15.6</v>
      </c>
      <c r="O48" s="270">
        <v>18.7</v>
      </c>
      <c r="P48" s="270">
        <v>0.8</v>
      </c>
      <c r="Q48" s="270">
        <v>2</v>
      </c>
      <c r="R48" s="354">
        <v>0.42099999999999999</v>
      </c>
      <c r="S48" s="354">
        <v>0.41699999999999998</v>
      </c>
      <c r="T48" s="354">
        <v>0.41799999999999998</v>
      </c>
      <c r="U48" s="354">
        <v>0.42</v>
      </c>
      <c r="V48" s="283">
        <f t="shared" si="0"/>
        <v>8.1</v>
      </c>
      <c r="W48" s="283">
        <f t="shared" si="1"/>
        <v>4.9666666666666659</v>
      </c>
      <c r="X48" s="283">
        <f t="shared" si="2"/>
        <v>8.4499999999999993</v>
      </c>
      <c r="Y48" s="284">
        <f t="shared" si="3"/>
        <v>7.166666666666667</v>
      </c>
      <c r="Z48" s="1197">
        <f>SUM(V48:V52)</f>
        <v>78.966666666666654</v>
      </c>
      <c r="AA48" s="1200">
        <f>SUM(W48:W52)</f>
        <v>64.7</v>
      </c>
      <c r="AB48" s="1200">
        <f>SUM(X48:X52)</f>
        <v>95.116666666666674</v>
      </c>
      <c r="AC48" s="1200">
        <f>SUM(Y48:Y52)</f>
        <v>102.21666666666667</v>
      </c>
      <c r="AD48" s="1203">
        <f t="shared" ref="AD48:AG53" si="24">Z48*0.38*0.9*SQRT(3)</f>
        <v>46.776803339689629</v>
      </c>
      <c r="AE48" s="1203">
        <f t="shared" si="24"/>
        <v>38.325781039399573</v>
      </c>
      <c r="AF48" s="1203">
        <f t="shared" si="24"/>
        <v>56.34343956513483</v>
      </c>
      <c r="AG48" s="1203">
        <f t="shared" si="24"/>
        <v>60.54920533607357</v>
      </c>
      <c r="AH48" s="1200">
        <f>MAX(Z48:AC52)</f>
        <v>102.21666666666667</v>
      </c>
      <c r="AI48" s="1213">
        <f t="shared" ref="AI48" si="25">AH48*0.38*0.9*SQRT(3)</f>
        <v>60.54920533607357</v>
      </c>
      <c r="AJ48" s="1213">
        <f>D48-AI48</f>
        <v>164.45079466392644</v>
      </c>
    </row>
    <row r="49" spans="1:36" ht="18.75" x14ac:dyDescent="0.25">
      <c r="A49" s="1224"/>
      <c r="B49" s="1226"/>
      <c r="C49" s="1227"/>
      <c r="D49" s="1227"/>
      <c r="E49" s="273" t="s">
        <v>842</v>
      </c>
      <c r="F49" s="577">
        <v>29.5</v>
      </c>
      <c r="G49" s="578">
        <v>13.8</v>
      </c>
      <c r="H49" s="578">
        <v>27</v>
      </c>
      <c r="I49" s="578">
        <v>43.4</v>
      </c>
      <c r="J49" s="578">
        <v>30.6</v>
      </c>
      <c r="K49" s="578">
        <v>19</v>
      </c>
      <c r="L49" s="273">
        <v>21.4</v>
      </c>
      <c r="M49" s="273">
        <v>14.8</v>
      </c>
      <c r="N49" s="273">
        <v>17.2</v>
      </c>
      <c r="O49" s="273">
        <v>20.3</v>
      </c>
      <c r="P49" s="273">
        <v>24.4</v>
      </c>
      <c r="Q49" s="273">
        <v>0</v>
      </c>
      <c r="R49" s="274">
        <v>0.42099999999999999</v>
      </c>
      <c r="S49" s="274">
        <v>0.41699999999999998</v>
      </c>
      <c r="T49" s="274">
        <v>0.41799999999999998</v>
      </c>
      <c r="U49" s="274">
        <v>0.42</v>
      </c>
      <c r="V49" s="285">
        <f t="shared" si="0"/>
        <v>23.433333333333334</v>
      </c>
      <c r="W49" s="285">
        <f t="shared" si="1"/>
        <v>31</v>
      </c>
      <c r="X49" s="285">
        <f t="shared" si="2"/>
        <v>17.8</v>
      </c>
      <c r="Y49" s="286">
        <f t="shared" si="3"/>
        <v>22.35</v>
      </c>
      <c r="Z49" s="1198"/>
      <c r="AA49" s="1201"/>
      <c r="AB49" s="1201"/>
      <c r="AC49" s="1201"/>
      <c r="AD49" s="1201"/>
      <c r="AE49" s="1201"/>
      <c r="AF49" s="1201"/>
      <c r="AG49" s="1201"/>
      <c r="AH49" s="1201"/>
      <c r="AI49" s="1214"/>
      <c r="AJ49" s="1214"/>
    </row>
    <row r="50" spans="1:36" ht="18.75" x14ac:dyDescent="0.25">
      <c r="A50" s="1224"/>
      <c r="B50" s="1226"/>
      <c r="C50" s="1227"/>
      <c r="D50" s="1227"/>
      <c r="E50" s="277" t="s">
        <v>843</v>
      </c>
      <c r="F50" s="556">
        <v>8.5</v>
      </c>
      <c r="G50" s="557">
        <v>32.4</v>
      </c>
      <c r="H50" s="557">
        <v>18.600000000000001</v>
      </c>
      <c r="I50" s="557">
        <v>0.1</v>
      </c>
      <c r="J50" s="557">
        <v>5.4</v>
      </c>
      <c r="K50" s="557">
        <v>4.0999999999999996</v>
      </c>
      <c r="L50" s="277">
        <v>8.8000000000000007</v>
      </c>
      <c r="M50" s="277">
        <v>49.1</v>
      </c>
      <c r="N50" s="277">
        <v>21.3</v>
      </c>
      <c r="O50" s="277">
        <v>1.9</v>
      </c>
      <c r="P50" s="277">
        <v>14.8</v>
      </c>
      <c r="Q50" s="277">
        <v>9.3000000000000007</v>
      </c>
      <c r="R50" s="278">
        <v>0.42099999999999999</v>
      </c>
      <c r="S50" s="278">
        <v>0.41699999999999998</v>
      </c>
      <c r="T50" s="278">
        <v>0.41799999999999998</v>
      </c>
      <c r="U50" s="278">
        <v>0.42</v>
      </c>
      <c r="V50" s="285">
        <f t="shared" si="0"/>
        <v>19.833333333333332</v>
      </c>
      <c r="W50" s="285">
        <f t="shared" si="1"/>
        <v>3.1999999999999997</v>
      </c>
      <c r="X50" s="285">
        <f t="shared" si="2"/>
        <v>26.400000000000002</v>
      </c>
      <c r="Y50" s="286">
        <f t="shared" si="3"/>
        <v>8.6666666666666661</v>
      </c>
      <c r="Z50" s="1198"/>
      <c r="AA50" s="1201"/>
      <c r="AB50" s="1201"/>
      <c r="AC50" s="1201"/>
      <c r="AD50" s="1201"/>
      <c r="AE50" s="1201"/>
      <c r="AF50" s="1201"/>
      <c r="AG50" s="1201"/>
      <c r="AH50" s="1201"/>
      <c r="AI50" s="1214"/>
      <c r="AJ50" s="1214"/>
    </row>
    <row r="51" spans="1:36" ht="18.75" x14ac:dyDescent="0.25">
      <c r="A51" s="1224"/>
      <c r="B51" s="1226"/>
      <c r="C51" s="1227"/>
      <c r="D51" s="1227"/>
      <c r="E51" s="273" t="s">
        <v>844</v>
      </c>
      <c r="F51" s="573">
        <v>2.8</v>
      </c>
      <c r="G51" s="574">
        <v>7.1</v>
      </c>
      <c r="H51" s="574">
        <v>7.7</v>
      </c>
      <c r="I51" s="574">
        <v>2.8</v>
      </c>
      <c r="J51" s="574">
        <v>7.8</v>
      </c>
      <c r="K51" s="574">
        <v>0</v>
      </c>
      <c r="L51" s="273">
        <v>20.8</v>
      </c>
      <c r="M51" s="273">
        <v>50.7</v>
      </c>
      <c r="N51" s="273">
        <v>22.8</v>
      </c>
      <c r="O51" s="273">
        <v>57.2</v>
      </c>
      <c r="P51" s="273">
        <v>59</v>
      </c>
      <c r="Q51" s="273">
        <v>23.8</v>
      </c>
      <c r="R51" s="274">
        <v>0.42099999999999999</v>
      </c>
      <c r="S51" s="274">
        <v>0.41699999999999998</v>
      </c>
      <c r="T51" s="274">
        <v>0.41799999999999998</v>
      </c>
      <c r="U51" s="274">
        <v>0.42</v>
      </c>
      <c r="V51" s="285">
        <f t="shared" si="0"/>
        <v>5.8666666666666663</v>
      </c>
      <c r="W51" s="285">
        <f t="shared" si="1"/>
        <v>5.3</v>
      </c>
      <c r="X51" s="285">
        <f t="shared" si="2"/>
        <v>31.433333333333334</v>
      </c>
      <c r="Y51" s="286">
        <f t="shared" si="3"/>
        <v>46.666666666666664</v>
      </c>
      <c r="Z51" s="1198"/>
      <c r="AA51" s="1201"/>
      <c r="AB51" s="1201"/>
      <c r="AC51" s="1201"/>
      <c r="AD51" s="1201"/>
      <c r="AE51" s="1201"/>
      <c r="AF51" s="1201"/>
      <c r="AG51" s="1201"/>
      <c r="AH51" s="1201"/>
      <c r="AI51" s="1214"/>
      <c r="AJ51" s="1214"/>
    </row>
    <row r="52" spans="1:36" ht="19.5" thickBot="1" x14ac:dyDescent="0.3">
      <c r="A52" s="1224"/>
      <c r="B52" s="1226"/>
      <c r="C52" s="1227"/>
      <c r="D52" s="1227"/>
      <c r="E52" s="277" t="s">
        <v>845</v>
      </c>
      <c r="F52" s="558">
        <v>37.9</v>
      </c>
      <c r="G52" s="559">
        <v>7.4</v>
      </c>
      <c r="H52" s="559">
        <v>19.899999999999999</v>
      </c>
      <c r="I52" s="559">
        <v>16.8</v>
      </c>
      <c r="J52" s="559">
        <v>17.8</v>
      </c>
      <c r="K52" s="579">
        <v>26.1</v>
      </c>
      <c r="L52" s="277">
        <v>17.600000000000001</v>
      </c>
      <c r="M52" s="277">
        <v>0.9</v>
      </c>
      <c r="N52" s="277">
        <v>14.6</v>
      </c>
      <c r="O52" s="277">
        <v>21.8</v>
      </c>
      <c r="P52" s="277">
        <v>0.3</v>
      </c>
      <c r="Q52" s="277">
        <v>30</v>
      </c>
      <c r="R52" s="278">
        <v>0.42099999999999999</v>
      </c>
      <c r="S52" s="278">
        <v>0.41699999999999998</v>
      </c>
      <c r="T52" s="278">
        <v>0.41799999999999998</v>
      </c>
      <c r="U52" s="278">
        <v>0.42</v>
      </c>
      <c r="V52" s="285">
        <f t="shared" si="0"/>
        <v>21.733333333333331</v>
      </c>
      <c r="W52" s="285">
        <f t="shared" si="1"/>
        <v>20.233333333333334</v>
      </c>
      <c r="X52" s="285">
        <f t="shared" si="2"/>
        <v>11.033333333333333</v>
      </c>
      <c r="Y52" s="286">
        <f t="shared" si="3"/>
        <v>17.366666666666667</v>
      </c>
      <c r="Z52" s="1198"/>
      <c r="AA52" s="1201"/>
      <c r="AB52" s="1201"/>
      <c r="AC52" s="1201"/>
      <c r="AD52" s="1201"/>
      <c r="AE52" s="1201"/>
      <c r="AF52" s="1201"/>
      <c r="AG52" s="1201"/>
      <c r="AH52" s="1201"/>
      <c r="AI52" s="1214"/>
      <c r="AJ52" s="1214"/>
    </row>
    <row r="53" spans="1:36" ht="18.75" x14ac:dyDescent="0.25">
      <c r="A53" s="1223">
        <v>15</v>
      </c>
      <c r="B53" s="1225" t="s">
        <v>122</v>
      </c>
      <c r="C53" s="1221" t="s">
        <v>103</v>
      </c>
      <c r="D53" s="1221">
        <f>250*0.9</f>
        <v>225</v>
      </c>
      <c r="E53" s="270" t="s">
        <v>846</v>
      </c>
      <c r="F53" s="580">
        <v>47</v>
      </c>
      <c r="G53" s="581">
        <v>48.2</v>
      </c>
      <c r="H53" s="581">
        <v>25.6</v>
      </c>
      <c r="I53" s="581">
        <v>69.2</v>
      </c>
      <c r="J53" s="581">
        <v>33.200000000000003</v>
      </c>
      <c r="K53" s="581">
        <v>19.100000000000001</v>
      </c>
      <c r="L53" s="270">
        <v>45</v>
      </c>
      <c r="M53" s="270">
        <v>40</v>
      </c>
      <c r="N53" s="270">
        <v>25</v>
      </c>
      <c r="O53" s="270">
        <v>85</v>
      </c>
      <c r="P53" s="270">
        <v>60</v>
      </c>
      <c r="Q53" s="270">
        <v>45</v>
      </c>
      <c r="R53" s="354">
        <v>0.39</v>
      </c>
      <c r="S53" s="354">
        <v>0.38700000000000001</v>
      </c>
      <c r="T53" s="354">
        <v>0.40300000000000002</v>
      </c>
      <c r="U53" s="354">
        <v>0.40799999999999997</v>
      </c>
      <c r="V53" s="283">
        <f t="shared" si="0"/>
        <v>40.266666666666673</v>
      </c>
      <c r="W53" s="283">
        <f t="shared" si="1"/>
        <v>40.5</v>
      </c>
      <c r="X53" s="283">
        <f t="shared" si="2"/>
        <v>36.666666666666664</v>
      </c>
      <c r="Y53" s="284">
        <f t="shared" si="3"/>
        <v>63.333333333333336</v>
      </c>
      <c r="Z53" s="1197">
        <f>SUM(V53:V55)</f>
        <v>55.833333333333343</v>
      </c>
      <c r="AA53" s="1200">
        <f>SUM(W53:W55)</f>
        <v>65.566666666666663</v>
      </c>
      <c r="AB53" s="1200">
        <f>SUM(X53:X55)</f>
        <v>89</v>
      </c>
      <c r="AC53" s="1200">
        <f>SUM(Y53:Y55)</f>
        <v>120.33333333333334</v>
      </c>
      <c r="AD53" s="1203">
        <f t="shared" ref="AD53" si="26">Z53*0.38*0.9*SQRT(3)</f>
        <v>33.073510170527719</v>
      </c>
      <c r="AE53" s="1203">
        <f t="shared" si="24"/>
        <v>38.839160898762991</v>
      </c>
      <c r="AF53" s="1203">
        <f t="shared" si="24"/>
        <v>52.720162480781489</v>
      </c>
      <c r="AG53" s="1203">
        <f t="shared" si="24"/>
        <v>71.280818934689592</v>
      </c>
      <c r="AH53" s="1200">
        <f>MAX(Z53:AC55)</f>
        <v>120.33333333333334</v>
      </c>
      <c r="AI53" s="1213">
        <f t="shared" ref="AI53" si="27">AH53*0.38*0.9*SQRT(3)</f>
        <v>71.280818934689592</v>
      </c>
      <c r="AJ53" s="1213">
        <f>D53-AI53</f>
        <v>153.71918106531041</v>
      </c>
    </row>
    <row r="54" spans="1:36" ht="18.75" x14ac:dyDescent="0.25">
      <c r="A54" s="1224"/>
      <c r="B54" s="1226"/>
      <c r="C54" s="1227"/>
      <c r="D54" s="1227"/>
      <c r="E54" s="273" t="s">
        <v>834</v>
      </c>
      <c r="F54" s="556">
        <v>11.6</v>
      </c>
      <c r="G54" s="557">
        <v>6.7</v>
      </c>
      <c r="H54" s="557">
        <v>4.2</v>
      </c>
      <c r="I54" s="557">
        <v>15.1</v>
      </c>
      <c r="J54" s="557">
        <v>10.4</v>
      </c>
      <c r="K54" s="557">
        <v>4.5</v>
      </c>
      <c r="L54" s="273">
        <v>9</v>
      </c>
      <c r="M54" s="273">
        <v>15</v>
      </c>
      <c r="N54" s="273">
        <v>8</v>
      </c>
      <c r="O54" s="273">
        <v>11</v>
      </c>
      <c r="P54" s="273">
        <v>15</v>
      </c>
      <c r="Q54" s="273">
        <v>10</v>
      </c>
      <c r="R54" s="274">
        <v>0.39</v>
      </c>
      <c r="S54" s="274">
        <v>0.38700000000000001</v>
      </c>
      <c r="T54" s="274">
        <v>0.40300000000000002</v>
      </c>
      <c r="U54" s="274">
        <v>0.40799999999999997</v>
      </c>
      <c r="V54" s="285">
        <f t="shared" si="0"/>
        <v>7.5</v>
      </c>
      <c r="W54" s="285">
        <f t="shared" si="1"/>
        <v>10</v>
      </c>
      <c r="X54" s="285">
        <f t="shared" si="2"/>
        <v>10.666666666666666</v>
      </c>
      <c r="Y54" s="286">
        <f t="shared" si="3"/>
        <v>12</v>
      </c>
      <c r="Z54" s="1198"/>
      <c r="AA54" s="1201"/>
      <c r="AB54" s="1201"/>
      <c r="AC54" s="1201"/>
      <c r="AD54" s="1201"/>
      <c r="AE54" s="1201"/>
      <c r="AF54" s="1201"/>
      <c r="AG54" s="1201"/>
      <c r="AH54" s="1201"/>
      <c r="AI54" s="1214"/>
      <c r="AJ54" s="1214"/>
    </row>
    <row r="55" spans="1:36" ht="19.5" thickBot="1" x14ac:dyDescent="0.3">
      <c r="A55" s="1224"/>
      <c r="B55" s="1226"/>
      <c r="C55" s="1227"/>
      <c r="D55" s="1227"/>
      <c r="E55" s="277" t="s">
        <v>36</v>
      </c>
      <c r="F55" s="577">
        <v>0.9</v>
      </c>
      <c r="G55" s="578">
        <v>0.7</v>
      </c>
      <c r="H55" s="578">
        <v>22.6</v>
      </c>
      <c r="I55" s="578">
        <v>8.9</v>
      </c>
      <c r="J55" s="578">
        <v>12.7</v>
      </c>
      <c r="K55" s="582">
        <v>23.6</v>
      </c>
      <c r="L55" s="277">
        <v>20</v>
      </c>
      <c r="M55" s="277">
        <v>30</v>
      </c>
      <c r="N55" s="277">
        <v>75</v>
      </c>
      <c r="O55" s="277">
        <v>25</v>
      </c>
      <c r="P55" s="277">
        <v>30</v>
      </c>
      <c r="Q55" s="277">
        <v>80</v>
      </c>
      <c r="R55" s="274">
        <v>0.39</v>
      </c>
      <c r="S55" s="274">
        <v>0.38700000000000001</v>
      </c>
      <c r="T55" s="274">
        <v>0.40300000000000002</v>
      </c>
      <c r="U55" s="274">
        <v>0.40799999999999997</v>
      </c>
      <c r="V55" s="285">
        <f t="shared" si="0"/>
        <v>8.0666666666666682</v>
      </c>
      <c r="W55" s="285">
        <f t="shared" si="1"/>
        <v>15.066666666666668</v>
      </c>
      <c r="X55" s="285">
        <f t="shared" si="2"/>
        <v>41.666666666666664</v>
      </c>
      <c r="Y55" s="286">
        <f t="shared" si="3"/>
        <v>45</v>
      </c>
      <c r="Z55" s="1198"/>
      <c r="AA55" s="1201"/>
      <c r="AB55" s="1201"/>
      <c r="AC55" s="1201"/>
      <c r="AD55" s="1201"/>
      <c r="AE55" s="1201"/>
      <c r="AF55" s="1201"/>
      <c r="AG55" s="1201"/>
      <c r="AH55" s="1201"/>
      <c r="AI55" s="1214"/>
      <c r="AJ55" s="1214"/>
    </row>
    <row r="56" spans="1:36" ht="18.75" x14ac:dyDescent="0.25">
      <c r="A56" s="1223">
        <v>16</v>
      </c>
      <c r="B56" s="1225" t="s">
        <v>363</v>
      </c>
      <c r="C56" s="1221" t="s">
        <v>847</v>
      </c>
      <c r="D56" s="1221">
        <f>100*0.9</f>
        <v>90</v>
      </c>
      <c r="E56" s="270" t="s">
        <v>834</v>
      </c>
      <c r="F56" s="583">
        <v>2.9</v>
      </c>
      <c r="G56" s="584">
        <v>27.6</v>
      </c>
      <c r="H56" s="584">
        <v>46.8</v>
      </c>
      <c r="I56" s="584">
        <v>15.5</v>
      </c>
      <c r="J56" s="584">
        <v>43.5</v>
      </c>
      <c r="K56" s="584">
        <v>48</v>
      </c>
      <c r="L56" s="270">
        <v>12</v>
      </c>
      <c r="M56" s="270">
        <v>40</v>
      </c>
      <c r="N56" s="270">
        <v>38</v>
      </c>
      <c r="O56" s="270">
        <v>21.5</v>
      </c>
      <c r="P56" s="270">
        <v>43.8</v>
      </c>
      <c r="Q56" s="270">
        <v>76.3</v>
      </c>
      <c r="R56" s="354">
        <v>0.41199999999999998</v>
      </c>
      <c r="S56" s="354">
        <v>0.41099999999999998</v>
      </c>
      <c r="T56" s="354">
        <v>0.40400000000000003</v>
      </c>
      <c r="U56" s="354">
        <v>0.40799999999999997</v>
      </c>
      <c r="V56" s="283">
        <f t="shared" ref="V56:V102" si="28">IF(AND(F56=0,G56=0,H56=0),0,IF(AND(F56=0,G56=0),H56,IF(AND(F56=0,H56=0),G56,IF(AND(G56=0,H56=0),F56,IF(F56=0,(G56+H56)/2,IF(G56=0,(F56+H56)/2,IF(H56=0,(F56+G56)/2,(F56+G56+H56)/3)))))))</f>
        <v>25.766666666666666</v>
      </c>
      <c r="W56" s="283">
        <f t="shared" ref="W56:W102" si="29">IF(AND(I56=0,J56=0,K56=0),0,IF(AND(I56=0,J56=0),K56,IF(AND(I56=0,K56=0),J56,IF(AND(J56=0,K56=0),I56,IF(I56=0,(J56+K56)/2,IF(J56=0,(I56+K56)/2,IF(K56=0,(I56+J56)/2,(I56+J56+K56)/3)))))))</f>
        <v>35.666666666666664</v>
      </c>
      <c r="X56" s="283">
        <f t="shared" ref="X56:X102" si="30">IF(AND(L56=0,M56=0,N56=0),0,IF(AND(L56=0,M56=0),N56,IF(AND(L56=0,N56=0),M56,IF(AND(M56=0,N56=0),L56,IF(L56=0,(M56+N56)/2,IF(M56=0,(L56+N56)/2,IF(N56=0,(L56+M56)/2,(L56+M56+N56)/3)))))))</f>
        <v>30</v>
      </c>
      <c r="Y56" s="284">
        <f t="shared" ref="Y56:Y102" si="31">IF(AND(O56=0,P56=0,Q56=0),0,IF(AND(O56=0,P56=0),Q56,IF(AND(O56=0,Q56=0),P56,IF(AND(P56=0,Q56=0),O56,IF(O56=0,(P56+Q56)/2,IF(P56=0,(O56+Q56)/2,IF(Q56=0,(O56+P56)/2,(O56+P56+Q56)/3)))))))</f>
        <v>47.199999999999996</v>
      </c>
      <c r="Z56" s="1197">
        <f>SUM(V56:V58)</f>
        <v>27.016666666666666</v>
      </c>
      <c r="AA56" s="1200">
        <f>SUM(W56:W58)</f>
        <v>38.416666666666664</v>
      </c>
      <c r="AB56" s="1200">
        <f>SUM(X56:X58)</f>
        <v>32.666666666666664</v>
      </c>
      <c r="AC56" s="1200">
        <f>SUM(Y56:Y58)</f>
        <v>56.633333333333326</v>
      </c>
      <c r="AD56" s="1203">
        <f t="shared" ref="AD56:AG59" si="32">Z56*0.38*0.9*SQRT(3)</f>
        <v>16.003629846694157</v>
      </c>
      <c r="AE56" s="1203">
        <f t="shared" si="32"/>
        <v>22.756549535243693</v>
      </c>
      <c r="AF56" s="1203">
        <f t="shared" si="32"/>
        <v>19.350471622159493</v>
      </c>
      <c r="AG56" s="1203">
        <f t="shared" si="32"/>
        <v>33.547399271478547</v>
      </c>
      <c r="AH56" s="1200">
        <f>MAX(Z56:AC58)</f>
        <v>56.633333333333326</v>
      </c>
      <c r="AI56" s="1213">
        <f t="shared" ref="AI56" si="33">AH56*0.38*0.9*SQRT(3)</f>
        <v>33.547399271478547</v>
      </c>
      <c r="AJ56" s="1213">
        <f>D56-AI56</f>
        <v>56.452600728521453</v>
      </c>
    </row>
    <row r="57" spans="1:36" ht="18.75" x14ac:dyDescent="0.25">
      <c r="A57" s="1224"/>
      <c r="B57" s="1226"/>
      <c r="C57" s="1227"/>
      <c r="D57" s="1227"/>
      <c r="E57" s="273" t="s">
        <v>848</v>
      </c>
      <c r="F57" s="585">
        <v>0</v>
      </c>
      <c r="G57" s="586">
        <v>1.7</v>
      </c>
      <c r="H57" s="586">
        <v>0.8</v>
      </c>
      <c r="I57" s="586">
        <v>0</v>
      </c>
      <c r="J57" s="586">
        <v>4.7</v>
      </c>
      <c r="K57" s="586">
        <v>0.8</v>
      </c>
      <c r="L57" s="273">
        <v>4</v>
      </c>
      <c r="M57" s="273">
        <v>3</v>
      </c>
      <c r="N57" s="273">
        <v>1</v>
      </c>
      <c r="O57" s="273">
        <v>13</v>
      </c>
      <c r="P57" s="273">
        <v>14.6</v>
      </c>
      <c r="Q57" s="273">
        <v>0.7</v>
      </c>
      <c r="R57" s="274">
        <v>0.41199999999999998</v>
      </c>
      <c r="S57" s="274">
        <v>0.41099999999999998</v>
      </c>
      <c r="T57" s="274">
        <v>0.40400000000000003</v>
      </c>
      <c r="U57" s="274">
        <v>0.40799999999999997</v>
      </c>
      <c r="V57" s="285">
        <f t="shared" si="28"/>
        <v>1.25</v>
      </c>
      <c r="W57" s="285">
        <f t="shared" si="29"/>
        <v>2.75</v>
      </c>
      <c r="X57" s="285">
        <f t="shared" si="30"/>
        <v>2.6666666666666665</v>
      </c>
      <c r="Y57" s="286">
        <f t="shared" si="31"/>
        <v>9.4333333333333336</v>
      </c>
      <c r="Z57" s="1198"/>
      <c r="AA57" s="1201"/>
      <c r="AB57" s="1201"/>
      <c r="AC57" s="1201"/>
      <c r="AD57" s="1201"/>
      <c r="AE57" s="1201"/>
      <c r="AF57" s="1201"/>
      <c r="AG57" s="1201"/>
      <c r="AH57" s="1201"/>
      <c r="AI57" s="1214"/>
      <c r="AJ57" s="1214"/>
    </row>
    <row r="58" spans="1:36" ht="19.5" thickBot="1" x14ac:dyDescent="0.3">
      <c r="A58" s="1224"/>
      <c r="B58" s="1226"/>
      <c r="C58" s="1227"/>
      <c r="D58" s="1227"/>
      <c r="E58" s="277" t="s">
        <v>829</v>
      </c>
      <c r="F58" s="587">
        <v>0</v>
      </c>
      <c r="G58" s="588">
        <v>0</v>
      </c>
      <c r="H58" s="588">
        <v>0</v>
      </c>
      <c r="I58" s="588">
        <v>0</v>
      </c>
      <c r="J58" s="588">
        <v>0</v>
      </c>
      <c r="K58" s="588">
        <v>0</v>
      </c>
      <c r="L58" s="277">
        <v>0</v>
      </c>
      <c r="M58" s="277">
        <v>0</v>
      </c>
      <c r="N58" s="277">
        <v>0</v>
      </c>
      <c r="O58" s="277">
        <v>0</v>
      </c>
      <c r="P58" s="277">
        <v>0</v>
      </c>
      <c r="Q58" s="277">
        <v>0</v>
      </c>
      <c r="R58" s="274">
        <v>0.41199999999999998</v>
      </c>
      <c r="S58" s="274">
        <v>0.41099999999999998</v>
      </c>
      <c r="T58" s="274">
        <v>0.40400000000000003</v>
      </c>
      <c r="U58" s="274">
        <v>0.40799999999999997</v>
      </c>
      <c r="V58" s="285">
        <f t="shared" si="28"/>
        <v>0</v>
      </c>
      <c r="W58" s="285">
        <f t="shared" si="29"/>
        <v>0</v>
      </c>
      <c r="X58" s="285">
        <f t="shared" si="30"/>
        <v>0</v>
      </c>
      <c r="Y58" s="286">
        <f t="shared" si="31"/>
        <v>0</v>
      </c>
      <c r="Z58" s="1198"/>
      <c r="AA58" s="1201"/>
      <c r="AB58" s="1201"/>
      <c r="AC58" s="1201"/>
      <c r="AD58" s="1201"/>
      <c r="AE58" s="1201"/>
      <c r="AF58" s="1201"/>
      <c r="AG58" s="1201"/>
      <c r="AH58" s="1201"/>
      <c r="AI58" s="1214"/>
      <c r="AJ58" s="1214"/>
    </row>
    <row r="59" spans="1:36" ht="19.5" thickBot="1" x14ac:dyDescent="0.3">
      <c r="A59" s="675">
        <v>17</v>
      </c>
      <c r="B59" s="676" t="s">
        <v>275</v>
      </c>
      <c r="C59" s="674" t="s">
        <v>300</v>
      </c>
      <c r="D59" s="674">
        <f>40*0.9</f>
        <v>36</v>
      </c>
      <c r="E59" s="270" t="s">
        <v>816</v>
      </c>
      <c r="F59" s="589">
        <v>0</v>
      </c>
      <c r="G59" s="590">
        <v>0</v>
      </c>
      <c r="H59" s="590">
        <v>0</v>
      </c>
      <c r="I59" s="590">
        <v>0</v>
      </c>
      <c r="J59" s="590">
        <v>0</v>
      </c>
      <c r="K59" s="590">
        <v>0</v>
      </c>
      <c r="L59" s="270">
        <v>0</v>
      </c>
      <c r="M59" s="270">
        <v>0</v>
      </c>
      <c r="N59" s="270">
        <v>0</v>
      </c>
      <c r="O59" s="270">
        <v>0</v>
      </c>
      <c r="P59" s="270">
        <v>0</v>
      </c>
      <c r="Q59" s="270">
        <v>0</v>
      </c>
      <c r="R59" s="354">
        <v>0.38730158730158726</v>
      </c>
      <c r="S59" s="354">
        <v>0.38730158730158726</v>
      </c>
      <c r="T59" s="354">
        <v>0.39999999999999997</v>
      </c>
      <c r="U59" s="354">
        <v>0.39999999999999997</v>
      </c>
      <c r="V59" s="283">
        <f t="shared" si="28"/>
        <v>0</v>
      </c>
      <c r="W59" s="283">
        <f t="shared" si="29"/>
        <v>0</v>
      </c>
      <c r="X59" s="283">
        <f t="shared" si="30"/>
        <v>0</v>
      </c>
      <c r="Y59" s="284">
        <f t="shared" si="31"/>
        <v>0</v>
      </c>
      <c r="Z59" s="666">
        <f>SUM(V59:V59)</f>
        <v>0</v>
      </c>
      <c r="AA59" s="667">
        <f>SUM(W59:W59)</f>
        <v>0</v>
      </c>
      <c r="AB59" s="667">
        <f>SUM(X59:X59)</f>
        <v>0</v>
      </c>
      <c r="AC59" s="667">
        <f>SUM(Y59:Y59)</f>
        <v>0</v>
      </c>
      <c r="AD59" s="668">
        <f t="shared" ref="AD59" si="34">Z59*0.38*0.9*SQRT(3)</f>
        <v>0</v>
      </c>
      <c r="AE59" s="668">
        <f t="shared" si="32"/>
        <v>0</v>
      </c>
      <c r="AF59" s="668">
        <f t="shared" si="32"/>
        <v>0</v>
      </c>
      <c r="AG59" s="668">
        <f t="shared" si="32"/>
        <v>0</v>
      </c>
      <c r="AH59" s="667">
        <f>MAX(Z59:AC59)</f>
        <v>0</v>
      </c>
      <c r="AI59" s="672">
        <f t="shared" ref="AI59" si="35">AH59*0.38*0.9*SQRT(3)</f>
        <v>0</v>
      </c>
      <c r="AJ59" s="672">
        <f>D59-AI59</f>
        <v>36</v>
      </c>
    </row>
    <row r="60" spans="1:36" ht="18.75" x14ac:dyDescent="0.25">
      <c r="A60" s="1223">
        <v>18</v>
      </c>
      <c r="B60" s="1225" t="s">
        <v>280</v>
      </c>
      <c r="C60" s="1221" t="s">
        <v>60</v>
      </c>
      <c r="D60" s="1221">
        <f>400*0.9</f>
        <v>360</v>
      </c>
      <c r="E60" s="270" t="s">
        <v>45</v>
      </c>
      <c r="F60" s="591">
        <v>9.5</v>
      </c>
      <c r="G60" s="592">
        <v>44</v>
      </c>
      <c r="H60" s="592">
        <v>21.6</v>
      </c>
      <c r="I60" s="592">
        <v>17.8</v>
      </c>
      <c r="J60" s="592">
        <v>24.5</v>
      </c>
      <c r="K60" s="592">
        <v>12.9</v>
      </c>
      <c r="L60" s="270">
        <v>95</v>
      </c>
      <c r="M60" s="270">
        <v>60</v>
      </c>
      <c r="N60" s="270">
        <v>45</v>
      </c>
      <c r="O60" s="270">
        <v>45</v>
      </c>
      <c r="P60" s="270">
        <v>50</v>
      </c>
      <c r="Q60" s="270">
        <v>53</v>
      </c>
      <c r="R60" s="354">
        <v>0.39800000000000002</v>
      </c>
      <c r="S60" s="354">
        <v>0.39500000000000002</v>
      </c>
      <c r="T60" s="354">
        <v>0.41</v>
      </c>
      <c r="U60" s="354">
        <v>0.41</v>
      </c>
      <c r="V60" s="283">
        <f t="shared" si="28"/>
        <v>25.033333333333331</v>
      </c>
      <c r="W60" s="283">
        <f t="shared" si="29"/>
        <v>18.399999999999999</v>
      </c>
      <c r="X60" s="283">
        <f t="shared" si="30"/>
        <v>66.666666666666671</v>
      </c>
      <c r="Y60" s="284">
        <f t="shared" si="31"/>
        <v>49.333333333333336</v>
      </c>
      <c r="Z60" s="1197">
        <f>SUM(V60:V63)</f>
        <v>59.266666666666666</v>
      </c>
      <c r="AA60" s="1200">
        <f>SUM(W60:W63)</f>
        <v>33.366666666666667</v>
      </c>
      <c r="AB60" s="1200">
        <f>SUM(X60:X63)</f>
        <v>73.166666666666671</v>
      </c>
      <c r="AC60" s="1200">
        <f>SUM(Y60:Y63)</f>
        <v>57.9</v>
      </c>
      <c r="AD60" s="1203">
        <f t="shared" ref="AD60:AG64" si="36">Z60*0.38*0.9*SQRT(3)</f>
        <v>35.107284228775086</v>
      </c>
      <c r="AE60" s="1203">
        <f t="shared" si="36"/>
        <v>19.765124585491485</v>
      </c>
      <c r="AF60" s="1203">
        <f t="shared" si="36"/>
        <v>43.34110735779602</v>
      </c>
      <c r="AG60" s="1203">
        <f t="shared" si="36"/>
        <v>34.297723681317393</v>
      </c>
      <c r="AH60" s="1200">
        <f>MAX(Z60:AC63)</f>
        <v>73.166666666666671</v>
      </c>
      <c r="AI60" s="1213">
        <f t="shared" ref="AI60" si="37">AH60*0.38*0.9*SQRT(3)</f>
        <v>43.34110735779602</v>
      </c>
      <c r="AJ60" s="1213">
        <f>D60-AI60</f>
        <v>316.65889264220397</v>
      </c>
    </row>
    <row r="61" spans="1:36" ht="18.75" x14ac:dyDescent="0.25">
      <c r="A61" s="1224"/>
      <c r="B61" s="1226"/>
      <c r="C61" s="1227"/>
      <c r="D61" s="1227"/>
      <c r="E61" s="273" t="s">
        <v>849</v>
      </c>
      <c r="F61" s="591">
        <v>0</v>
      </c>
      <c r="G61" s="592">
        <v>0</v>
      </c>
      <c r="H61" s="592">
        <v>0</v>
      </c>
      <c r="I61" s="592">
        <v>0</v>
      </c>
      <c r="J61" s="592">
        <v>0</v>
      </c>
      <c r="K61" s="592">
        <v>0</v>
      </c>
      <c r="L61" s="273">
        <v>0</v>
      </c>
      <c r="M61" s="273">
        <v>0</v>
      </c>
      <c r="N61" s="273">
        <v>0</v>
      </c>
      <c r="O61" s="273">
        <v>0</v>
      </c>
      <c r="P61" s="273">
        <v>0</v>
      </c>
      <c r="Q61" s="273">
        <v>0</v>
      </c>
      <c r="R61" s="274">
        <v>0.39800000000000002</v>
      </c>
      <c r="S61" s="274">
        <v>0.39500000000000002</v>
      </c>
      <c r="T61" s="274">
        <v>0.41</v>
      </c>
      <c r="U61" s="274">
        <v>0.41</v>
      </c>
      <c r="V61" s="285">
        <f t="shared" si="28"/>
        <v>0</v>
      </c>
      <c r="W61" s="285">
        <f t="shared" si="29"/>
        <v>0</v>
      </c>
      <c r="X61" s="285">
        <f t="shared" si="30"/>
        <v>0</v>
      </c>
      <c r="Y61" s="286">
        <f t="shared" si="31"/>
        <v>0</v>
      </c>
      <c r="Z61" s="1198"/>
      <c r="AA61" s="1201"/>
      <c r="AB61" s="1201"/>
      <c r="AC61" s="1201"/>
      <c r="AD61" s="1201"/>
      <c r="AE61" s="1201"/>
      <c r="AF61" s="1201"/>
      <c r="AG61" s="1201"/>
      <c r="AH61" s="1201"/>
      <c r="AI61" s="1214"/>
      <c r="AJ61" s="1214"/>
    </row>
    <row r="62" spans="1:36" ht="18.75" x14ac:dyDescent="0.25">
      <c r="A62" s="1224"/>
      <c r="B62" s="1226"/>
      <c r="C62" s="1227"/>
      <c r="D62" s="1227"/>
      <c r="E62" s="277" t="s">
        <v>850</v>
      </c>
      <c r="F62" s="591">
        <v>0</v>
      </c>
      <c r="G62" s="592">
        <v>19.100000000000001</v>
      </c>
      <c r="H62" s="592">
        <v>0</v>
      </c>
      <c r="I62" s="592">
        <v>0</v>
      </c>
      <c r="J62" s="592">
        <v>12.8</v>
      </c>
      <c r="K62" s="592">
        <v>0</v>
      </c>
      <c r="L62" s="277">
        <v>9</v>
      </c>
      <c r="M62" s="277">
        <v>1</v>
      </c>
      <c r="N62" s="277">
        <v>0.5</v>
      </c>
      <c r="O62" s="277">
        <v>17</v>
      </c>
      <c r="P62" s="277">
        <v>1</v>
      </c>
      <c r="Q62" s="277">
        <v>0.9</v>
      </c>
      <c r="R62" s="274">
        <v>0.39800000000000002</v>
      </c>
      <c r="S62" s="274">
        <v>0.39500000000000002</v>
      </c>
      <c r="T62" s="274">
        <v>0.41</v>
      </c>
      <c r="U62" s="274">
        <v>0.41</v>
      </c>
      <c r="V62" s="285">
        <f t="shared" si="28"/>
        <v>19.100000000000001</v>
      </c>
      <c r="W62" s="285">
        <f t="shared" si="29"/>
        <v>12.8</v>
      </c>
      <c r="X62" s="285">
        <f t="shared" si="30"/>
        <v>3.5</v>
      </c>
      <c r="Y62" s="286">
        <f t="shared" si="31"/>
        <v>6.3</v>
      </c>
      <c r="Z62" s="1198"/>
      <c r="AA62" s="1201"/>
      <c r="AB62" s="1201"/>
      <c r="AC62" s="1201"/>
      <c r="AD62" s="1201"/>
      <c r="AE62" s="1201"/>
      <c r="AF62" s="1201"/>
      <c r="AG62" s="1201"/>
      <c r="AH62" s="1201"/>
      <c r="AI62" s="1214"/>
      <c r="AJ62" s="1214"/>
    </row>
    <row r="63" spans="1:36" ht="19.5" thickBot="1" x14ac:dyDescent="0.3">
      <c r="A63" s="1224"/>
      <c r="B63" s="1226"/>
      <c r="C63" s="1227"/>
      <c r="D63" s="1227"/>
      <c r="E63" s="273" t="s">
        <v>851</v>
      </c>
      <c r="F63" s="591">
        <v>13.5</v>
      </c>
      <c r="G63" s="592">
        <v>14.9</v>
      </c>
      <c r="H63" s="592">
        <v>17</v>
      </c>
      <c r="I63" s="592">
        <v>1.1000000000000001</v>
      </c>
      <c r="J63" s="592">
        <v>1.8</v>
      </c>
      <c r="K63" s="592">
        <v>3.6</v>
      </c>
      <c r="L63" s="273">
        <v>1</v>
      </c>
      <c r="M63" s="273">
        <v>5</v>
      </c>
      <c r="N63" s="273">
        <v>3</v>
      </c>
      <c r="O63" s="273">
        <v>0.8</v>
      </c>
      <c r="P63" s="273">
        <v>1</v>
      </c>
      <c r="Q63" s="273">
        <v>5</v>
      </c>
      <c r="R63" s="274">
        <v>0.39800000000000002</v>
      </c>
      <c r="S63" s="274">
        <v>0.39500000000000002</v>
      </c>
      <c r="T63" s="274">
        <v>0.41</v>
      </c>
      <c r="U63" s="274">
        <v>0.41</v>
      </c>
      <c r="V63" s="285">
        <f t="shared" si="28"/>
        <v>15.133333333333333</v>
      </c>
      <c r="W63" s="285">
        <f t="shared" si="29"/>
        <v>2.1666666666666665</v>
      </c>
      <c r="X63" s="285">
        <f t="shared" si="30"/>
        <v>3</v>
      </c>
      <c r="Y63" s="286">
        <f t="shared" si="31"/>
        <v>2.2666666666666666</v>
      </c>
      <c r="Z63" s="1198"/>
      <c r="AA63" s="1201"/>
      <c r="AB63" s="1201"/>
      <c r="AC63" s="1201"/>
      <c r="AD63" s="1201"/>
      <c r="AE63" s="1201"/>
      <c r="AF63" s="1201"/>
      <c r="AG63" s="1201"/>
      <c r="AH63" s="1201"/>
      <c r="AI63" s="1214"/>
      <c r="AJ63" s="1214"/>
    </row>
    <row r="64" spans="1:36" ht="18.75" x14ac:dyDescent="0.25">
      <c r="A64" s="1223">
        <v>19</v>
      </c>
      <c r="B64" s="1560" t="s">
        <v>535</v>
      </c>
      <c r="C64" s="1221" t="s">
        <v>87</v>
      </c>
      <c r="D64" s="1221">
        <f>160*0.9</f>
        <v>144</v>
      </c>
      <c r="E64" s="270" t="s">
        <v>852</v>
      </c>
      <c r="F64" s="593">
        <v>2</v>
      </c>
      <c r="G64" s="594">
        <v>4</v>
      </c>
      <c r="H64" s="594">
        <v>36</v>
      </c>
      <c r="I64" s="594">
        <v>3.5</v>
      </c>
      <c r="J64" s="594">
        <v>16</v>
      </c>
      <c r="K64" s="594">
        <v>4.5</v>
      </c>
      <c r="L64" s="270">
        <v>27</v>
      </c>
      <c r="M64" s="270">
        <v>23</v>
      </c>
      <c r="N64" s="270">
        <v>47</v>
      </c>
      <c r="O64" s="270">
        <v>27</v>
      </c>
      <c r="P64" s="270">
        <v>27</v>
      </c>
      <c r="Q64" s="270">
        <v>50</v>
      </c>
      <c r="R64" s="354">
        <v>0.39600000000000002</v>
      </c>
      <c r="S64" s="354">
        <v>0.39800000000000002</v>
      </c>
      <c r="T64" s="354">
        <v>0.39900000000000002</v>
      </c>
      <c r="U64" s="354">
        <v>0.39500000000000002</v>
      </c>
      <c r="V64" s="283">
        <f t="shared" si="28"/>
        <v>14</v>
      </c>
      <c r="W64" s="283">
        <f t="shared" si="29"/>
        <v>8</v>
      </c>
      <c r="X64" s="283">
        <f t="shared" si="30"/>
        <v>32.333333333333336</v>
      </c>
      <c r="Y64" s="284">
        <f t="shared" si="31"/>
        <v>34.666666666666664</v>
      </c>
      <c r="Z64" s="1197">
        <f>SUM(V64:V66)</f>
        <v>77.333333333333343</v>
      </c>
      <c r="AA64" s="1200">
        <f>SUM(W64:W66)</f>
        <v>65.666666666666671</v>
      </c>
      <c r="AB64" s="1200">
        <f>SUM(X64:X66)</f>
        <v>94.666666666666671</v>
      </c>
      <c r="AC64" s="1200">
        <f>SUM(Y64:Y66)</f>
        <v>95.333333333333329</v>
      </c>
      <c r="AD64" s="1203">
        <f t="shared" ref="AD64" si="38">Z64*0.38*0.9*SQRT(3)</f>
        <v>45.809279758581674</v>
      </c>
      <c r="AE64" s="1203">
        <f t="shared" si="36"/>
        <v>38.898397036381844</v>
      </c>
      <c r="AF64" s="1203">
        <f t="shared" si="36"/>
        <v>56.076876945849975</v>
      </c>
      <c r="AG64" s="1203">
        <f t="shared" si="36"/>
        <v>56.471784529975672</v>
      </c>
      <c r="AH64" s="1200">
        <f>MAX(Z64:AC66)</f>
        <v>95.333333333333329</v>
      </c>
      <c r="AI64" s="1213">
        <f t="shared" ref="AI64" si="39">AH64*0.38*0.9*SQRT(3)</f>
        <v>56.471784529975672</v>
      </c>
      <c r="AJ64" s="1213">
        <f>D64-AI64</f>
        <v>87.528215470024321</v>
      </c>
    </row>
    <row r="65" spans="1:36" ht="18.75" x14ac:dyDescent="0.25">
      <c r="A65" s="1224"/>
      <c r="B65" s="1561"/>
      <c r="C65" s="1227"/>
      <c r="D65" s="1227"/>
      <c r="E65" s="273" t="s">
        <v>853</v>
      </c>
      <c r="F65" s="595">
        <v>19</v>
      </c>
      <c r="G65" s="596">
        <v>20</v>
      </c>
      <c r="H65" s="596">
        <v>17</v>
      </c>
      <c r="I65" s="596">
        <v>19</v>
      </c>
      <c r="J65" s="596">
        <v>20</v>
      </c>
      <c r="K65" s="596">
        <v>17</v>
      </c>
      <c r="L65" s="273">
        <v>26</v>
      </c>
      <c r="M65" s="273">
        <v>21</v>
      </c>
      <c r="N65" s="273">
        <v>19</v>
      </c>
      <c r="O65" s="273">
        <v>15</v>
      </c>
      <c r="P65" s="273">
        <v>21</v>
      </c>
      <c r="Q65" s="273">
        <v>17</v>
      </c>
      <c r="R65" s="274">
        <v>0.39600000000000002</v>
      </c>
      <c r="S65" s="274">
        <v>0.39800000000000002</v>
      </c>
      <c r="T65" s="274">
        <v>0.39900000000000002</v>
      </c>
      <c r="U65" s="274">
        <v>0.39500000000000002</v>
      </c>
      <c r="V65" s="285">
        <f t="shared" si="28"/>
        <v>18.666666666666668</v>
      </c>
      <c r="W65" s="285">
        <f t="shared" si="29"/>
        <v>18.666666666666668</v>
      </c>
      <c r="X65" s="285">
        <f t="shared" si="30"/>
        <v>22</v>
      </c>
      <c r="Y65" s="286">
        <f t="shared" si="31"/>
        <v>17.666666666666668</v>
      </c>
      <c r="Z65" s="1198"/>
      <c r="AA65" s="1201"/>
      <c r="AB65" s="1201"/>
      <c r="AC65" s="1201"/>
      <c r="AD65" s="1201"/>
      <c r="AE65" s="1201"/>
      <c r="AF65" s="1201"/>
      <c r="AG65" s="1201"/>
      <c r="AH65" s="1201"/>
      <c r="AI65" s="1214"/>
      <c r="AJ65" s="1214"/>
    </row>
    <row r="66" spans="1:36" ht="19.5" thickBot="1" x14ac:dyDescent="0.3">
      <c r="A66" s="1224"/>
      <c r="B66" s="1561"/>
      <c r="C66" s="1227"/>
      <c r="D66" s="1227"/>
      <c r="E66" s="277" t="s">
        <v>485</v>
      </c>
      <c r="F66" s="597">
        <v>70</v>
      </c>
      <c r="G66" s="598">
        <v>27</v>
      </c>
      <c r="H66" s="598">
        <v>37</v>
      </c>
      <c r="I66" s="598">
        <v>78</v>
      </c>
      <c r="J66" s="598">
        <v>27</v>
      </c>
      <c r="K66" s="598">
        <v>12</v>
      </c>
      <c r="L66" s="277">
        <v>30</v>
      </c>
      <c r="M66" s="277">
        <v>8</v>
      </c>
      <c r="N66" s="277">
        <v>83</v>
      </c>
      <c r="O66" s="277">
        <v>41</v>
      </c>
      <c r="P66" s="277">
        <v>8</v>
      </c>
      <c r="Q66" s="277">
        <v>80</v>
      </c>
      <c r="R66" s="274">
        <v>0.39600000000000002</v>
      </c>
      <c r="S66" s="274">
        <v>0.39800000000000002</v>
      </c>
      <c r="T66" s="274">
        <v>0.39900000000000002</v>
      </c>
      <c r="U66" s="274">
        <v>0.39500000000000002</v>
      </c>
      <c r="V66" s="285">
        <f t="shared" si="28"/>
        <v>44.666666666666664</v>
      </c>
      <c r="W66" s="285">
        <f t="shared" si="29"/>
        <v>39</v>
      </c>
      <c r="X66" s="285">
        <f t="shared" si="30"/>
        <v>40.333333333333336</v>
      </c>
      <c r="Y66" s="286">
        <f t="shared" si="31"/>
        <v>43</v>
      </c>
      <c r="Z66" s="1198"/>
      <c r="AA66" s="1201"/>
      <c r="AB66" s="1201"/>
      <c r="AC66" s="1201"/>
      <c r="AD66" s="1201"/>
      <c r="AE66" s="1201"/>
      <c r="AF66" s="1201"/>
      <c r="AG66" s="1201"/>
      <c r="AH66" s="1201"/>
      <c r="AI66" s="1214"/>
      <c r="AJ66" s="1214"/>
    </row>
    <row r="67" spans="1:36" ht="18.75" x14ac:dyDescent="0.25">
      <c r="A67" s="1223">
        <v>20</v>
      </c>
      <c r="B67" s="1225" t="s">
        <v>1100</v>
      </c>
      <c r="C67" s="1558" t="s">
        <v>305</v>
      </c>
      <c r="D67" s="1221">
        <f>630*0.9</f>
        <v>567</v>
      </c>
      <c r="E67" s="270" t="s">
        <v>854</v>
      </c>
      <c r="F67" s="599">
        <v>16</v>
      </c>
      <c r="G67" s="600">
        <v>2.4</v>
      </c>
      <c r="H67" s="600">
        <v>28</v>
      </c>
      <c r="I67" s="600">
        <v>3.1</v>
      </c>
      <c r="J67" s="600">
        <v>1.7</v>
      </c>
      <c r="K67" s="600">
        <v>2.2000000000000002</v>
      </c>
      <c r="L67" s="270">
        <v>17</v>
      </c>
      <c r="M67" s="270">
        <v>15</v>
      </c>
      <c r="N67" s="270">
        <v>16</v>
      </c>
      <c r="O67" s="270">
        <v>11</v>
      </c>
      <c r="P67" s="270">
        <v>15</v>
      </c>
      <c r="Q67" s="270">
        <v>9</v>
      </c>
      <c r="R67" s="293">
        <v>0.39700000000000002</v>
      </c>
      <c r="S67" s="293">
        <v>0.4</v>
      </c>
      <c r="T67" s="293">
        <v>0.39600000000000002</v>
      </c>
      <c r="U67" s="293">
        <v>0.4</v>
      </c>
      <c r="V67" s="283">
        <f t="shared" si="28"/>
        <v>15.466666666666667</v>
      </c>
      <c r="W67" s="283">
        <f t="shared" si="29"/>
        <v>2.3333333333333335</v>
      </c>
      <c r="X67" s="283">
        <f t="shared" si="30"/>
        <v>16</v>
      </c>
      <c r="Y67" s="284">
        <f t="shared" si="31"/>
        <v>11.666666666666666</v>
      </c>
      <c r="Z67" s="1197">
        <f>SUM(V67:V70)</f>
        <v>48.899999999999991</v>
      </c>
      <c r="AA67" s="1200">
        <f>SUM(W67:W70)</f>
        <v>35.1</v>
      </c>
      <c r="AB67" s="1200">
        <f>SUM(X67:X70)</f>
        <v>46.833333333333336</v>
      </c>
      <c r="AC67" s="1200">
        <f>SUM(Y67:Y70)</f>
        <v>38.166666666666671</v>
      </c>
      <c r="AD67" s="1203">
        <f t="shared" ref="AD67:AG67" si="40">Z67*0.38*0.9*SQRT(3)</f>
        <v>28.966471295620384</v>
      </c>
      <c r="AE67" s="1203">
        <f t="shared" si="40"/>
        <v>20.791884304218318</v>
      </c>
      <c r="AF67" s="1203">
        <f t="shared" si="40"/>
        <v>27.742257784830706</v>
      </c>
      <c r="AG67" s="1203">
        <f t="shared" si="40"/>
        <v>22.608459191196559</v>
      </c>
      <c r="AH67" s="1200">
        <f>MAX(Z67:AC70)</f>
        <v>48.899999999999991</v>
      </c>
      <c r="AI67" s="1213">
        <f t="shared" ref="AI67" si="41">AH67*0.38*0.9*SQRT(3)</f>
        <v>28.966471295620384</v>
      </c>
      <c r="AJ67" s="1213">
        <f>D67-AI67</f>
        <v>538.03352870437959</v>
      </c>
    </row>
    <row r="68" spans="1:36" ht="18.75" x14ac:dyDescent="0.25">
      <c r="A68" s="1224"/>
      <c r="B68" s="1226"/>
      <c r="C68" s="1559"/>
      <c r="D68" s="1227"/>
      <c r="E68" s="273" t="s">
        <v>855</v>
      </c>
      <c r="F68" s="595">
        <v>0</v>
      </c>
      <c r="G68" s="596">
        <v>0</v>
      </c>
      <c r="H68" s="596">
        <v>0</v>
      </c>
      <c r="I68" s="596">
        <v>0</v>
      </c>
      <c r="J68" s="596">
        <v>0</v>
      </c>
      <c r="K68" s="596">
        <v>0</v>
      </c>
      <c r="L68" s="273">
        <v>0</v>
      </c>
      <c r="M68" s="273">
        <v>0</v>
      </c>
      <c r="N68" s="273">
        <v>0</v>
      </c>
      <c r="O68" s="273">
        <v>0</v>
      </c>
      <c r="P68" s="273">
        <v>0</v>
      </c>
      <c r="Q68" s="273">
        <v>0</v>
      </c>
      <c r="R68" s="274">
        <v>0.39700000000000002</v>
      </c>
      <c r="S68" s="274">
        <v>0.4</v>
      </c>
      <c r="T68" s="274">
        <v>0.39600000000000002</v>
      </c>
      <c r="U68" s="274">
        <v>0.4</v>
      </c>
      <c r="V68" s="285">
        <f t="shared" si="28"/>
        <v>0</v>
      </c>
      <c r="W68" s="285">
        <f t="shared" si="29"/>
        <v>0</v>
      </c>
      <c r="X68" s="285">
        <f t="shared" si="30"/>
        <v>0</v>
      </c>
      <c r="Y68" s="286">
        <f t="shared" si="31"/>
        <v>0</v>
      </c>
      <c r="Z68" s="1198"/>
      <c r="AA68" s="1201"/>
      <c r="AB68" s="1201"/>
      <c r="AC68" s="1201"/>
      <c r="AD68" s="1201"/>
      <c r="AE68" s="1201"/>
      <c r="AF68" s="1201"/>
      <c r="AG68" s="1201"/>
      <c r="AH68" s="1201"/>
      <c r="AI68" s="1214"/>
      <c r="AJ68" s="1214"/>
    </row>
    <row r="69" spans="1:36" ht="18.75" x14ac:dyDescent="0.25">
      <c r="A69" s="1224"/>
      <c r="B69" s="1226"/>
      <c r="C69" s="1559"/>
      <c r="D69" s="1227"/>
      <c r="E69" s="277" t="s">
        <v>856</v>
      </c>
      <c r="F69" s="595">
        <v>0.7</v>
      </c>
      <c r="G69" s="596">
        <v>4.8</v>
      </c>
      <c r="H69" s="596">
        <v>9.6999999999999993</v>
      </c>
      <c r="I69" s="596">
        <v>0.8</v>
      </c>
      <c r="J69" s="596">
        <v>4.9000000000000004</v>
      </c>
      <c r="K69" s="596">
        <v>10.199999999999999</v>
      </c>
      <c r="L69" s="277">
        <v>0.5</v>
      </c>
      <c r="M69" s="277">
        <v>5</v>
      </c>
      <c r="N69" s="277">
        <v>10</v>
      </c>
      <c r="O69" s="277">
        <v>2.5</v>
      </c>
      <c r="P69" s="277">
        <v>8</v>
      </c>
      <c r="Q69" s="277">
        <v>7</v>
      </c>
      <c r="R69" s="278">
        <v>0.39700000000000002</v>
      </c>
      <c r="S69" s="278">
        <v>0.4</v>
      </c>
      <c r="T69" s="278">
        <v>0.39600000000000002</v>
      </c>
      <c r="U69" s="278">
        <v>0.4</v>
      </c>
      <c r="V69" s="285">
        <f t="shared" si="28"/>
        <v>5.0666666666666664</v>
      </c>
      <c r="W69" s="285">
        <f t="shared" si="29"/>
        <v>5.3</v>
      </c>
      <c r="X69" s="285">
        <f t="shared" si="30"/>
        <v>5.166666666666667</v>
      </c>
      <c r="Y69" s="286">
        <f t="shared" si="31"/>
        <v>5.833333333333333</v>
      </c>
      <c r="Z69" s="1198"/>
      <c r="AA69" s="1201"/>
      <c r="AB69" s="1201"/>
      <c r="AC69" s="1201"/>
      <c r="AD69" s="1201"/>
      <c r="AE69" s="1201"/>
      <c r="AF69" s="1201"/>
      <c r="AG69" s="1201"/>
      <c r="AH69" s="1201"/>
      <c r="AI69" s="1214"/>
      <c r="AJ69" s="1214"/>
    </row>
    <row r="70" spans="1:36" ht="19.5" thickBot="1" x14ac:dyDescent="0.3">
      <c r="A70" s="1224"/>
      <c r="B70" s="1226"/>
      <c r="C70" s="1559"/>
      <c r="D70" s="1227"/>
      <c r="E70" s="273" t="s">
        <v>857</v>
      </c>
      <c r="F70" s="601">
        <v>14.1</v>
      </c>
      <c r="G70" s="602">
        <v>19.399999999999999</v>
      </c>
      <c r="H70" s="602">
        <v>51.6</v>
      </c>
      <c r="I70" s="602">
        <v>9.8000000000000007</v>
      </c>
      <c r="J70" s="602">
        <v>13.6</v>
      </c>
      <c r="K70" s="602">
        <v>59</v>
      </c>
      <c r="L70" s="273">
        <v>10</v>
      </c>
      <c r="M70" s="273">
        <v>12</v>
      </c>
      <c r="N70" s="273">
        <v>55</v>
      </c>
      <c r="O70" s="273">
        <v>3</v>
      </c>
      <c r="P70" s="273">
        <v>7</v>
      </c>
      <c r="Q70" s="273">
        <v>52</v>
      </c>
      <c r="R70" s="274">
        <v>0.39700000000000002</v>
      </c>
      <c r="S70" s="274">
        <v>0.4</v>
      </c>
      <c r="T70" s="274">
        <v>0.39600000000000002</v>
      </c>
      <c r="U70" s="274">
        <v>0.4</v>
      </c>
      <c r="V70" s="285">
        <f t="shared" si="28"/>
        <v>28.366666666666664</v>
      </c>
      <c r="W70" s="285">
        <f t="shared" si="29"/>
        <v>27.466666666666669</v>
      </c>
      <c r="X70" s="285">
        <f t="shared" si="30"/>
        <v>25.666666666666668</v>
      </c>
      <c r="Y70" s="286">
        <f t="shared" si="31"/>
        <v>20.666666666666668</v>
      </c>
      <c r="Z70" s="1198"/>
      <c r="AA70" s="1201"/>
      <c r="AB70" s="1201"/>
      <c r="AC70" s="1201"/>
      <c r="AD70" s="1201"/>
      <c r="AE70" s="1201"/>
      <c r="AF70" s="1201"/>
      <c r="AG70" s="1201"/>
      <c r="AH70" s="1201"/>
      <c r="AI70" s="1214"/>
      <c r="AJ70" s="1214"/>
    </row>
    <row r="71" spans="1:36" ht="19.5" thickBot="1" x14ac:dyDescent="0.3">
      <c r="A71" s="675">
        <v>21</v>
      </c>
      <c r="B71" s="690" t="s">
        <v>1104</v>
      </c>
      <c r="C71" s="674" t="s">
        <v>60</v>
      </c>
      <c r="D71" s="674">
        <f>400*0.9</f>
        <v>360</v>
      </c>
      <c r="E71" s="270" t="s">
        <v>858</v>
      </c>
      <c r="F71" s="603">
        <v>52</v>
      </c>
      <c r="G71" s="604">
        <v>58</v>
      </c>
      <c r="H71" s="604">
        <v>61</v>
      </c>
      <c r="I71" s="604">
        <v>50</v>
      </c>
      <c r="J71" s="604">
        <v>56</v>
      </c>
      <c r="K71" s="604">
        <v>58</v>
      </c>
      <c r="L71" s="270">
        <v>62.5</v>
      </c>
      <c r="M71" s="270">
        <v>62.5</v>
      </c>
      <c r="N71" s="270">
        <v>62.5</v>
      </c>
      <c r="O71" s="270">
        <v>67.5</v>
      </c>
      <c r="P71" s="270">
        <v>67.5</v>
      </c>
      <c r="Q71" s="270">
        <v>67.5</v>
      </c>
      <c r="R71" s="293">
        <v>0.41099999999999998</v>
      </c>
      <c r="S71" s="293">
        <v>0.41099999999999998</v>
      </c>
      <c r="T71" s="293">
        <v>0.63500000000000001</v>
      </c>
      <c r="U71" s="293">
        <v>0.63500000000000001</v>
      </c>
      <c r="V71" s="283">
        <f t="shared" si="28"/>
        <v>57</v>
      </c>
      <c r="W71" s="283">
        <f t="shared" si="29"/>
        <v>54.666666666666664</v>
      </c>
      <c r="X71" s="283">
        <f t="shared" si="30"/>
        <v>62.5</v>
      </c>
      <c r="Y71" s="284">
        <f t="shared" si="31"/>
        <v>67.5</v>
      </c>
      <c r="Z71" s="666">
        <f>SUM(V71:V71)</f>
        <v>57</v>
      </c>
      <c r="AA71" s="667">
        <f>SUM(W71:W71)</f>
        <v>54.666666666666664</v>
      </c>
      <c r="AB71" s="667">
        <f>SUM(X71:X71)</f>
        <v>62.5</v>
      </c>
      <c r="AC71" s="667">
        <f>SUM(Y71:Y71)</f>
        <v>67.5</v>
      </c>
      <c r="AD71" s="668">
        <f t="shared" ref="AD71:AG71" si="42">Z71*0.38*0.9*SQRT(3)</f>
        <v>33.76459844274769</v>
      </c>
      <c r="AE71" s="668">
        <f t="shared" si="42"/>
        <v>32.382421898307733</v>
      </c>
      <c r="AF71" s="668">
        <f t="shared" si="42"/>
        <v>37.022586011784753</v>
      </c>
      <c r="AG71" s="668">
        <f t="shared" si="42"/>
        <v>39.984392892727534</v>
      </c>
      <c r="AH71" s="667">
        <f>MAX(Z71:AC71)</f>
        <v>67.5</v>
      </c>
      <c r="AI71" s="672">
        <f t="shared" ref="AI71" si="43">AH71*0.38*0.9*SQRT(3)</f>
        <v>39.984392892727534</v>
      </c>
      <c r="AJ71" s="672">
        <f>D71-AI71</f>
        <v>320.01560710727244</v>
      </c>
    </row>
    <row r="72" spans="1:36" ht="18.75" x14ac:dyDescent="0.25">
      <c r="A72" s="1223">
        <v>22</v>
      </c>
      <c r="B72" s="1562" t="s">
        <v>1101</v>
      </c>
      <c r="C72" s="1206" t="s">
        <v>859</v>
      </c>
      <c r="D72" s="1206">
        <f>(400+630)*0.9</f>
        <v>927</v>
      </c>
      <c r="E72" s="605" t="s">
        <v>860</v>
      </c>
      <c r="F72" s="606">
        <v>16.399999999999999</v>
      </c>
      <c r="G72" s="607">
        <v>11.2</v>
      </c>
      <c r="H72" s="607">
        <v>3.5</v>
      </c>
      <c r="I72" s="607">
        <v>12.7</v>
      </c>
      <c r="J72" s="607">
        <v>5.6</v>
      </c>
      <c r="K72" s="607">
        <v>5.0999999999999996</v>
      </c>
      <c r="L72" s="270">
        <v>15.9</v>
      </c>
      <c r="M72" s="270">
        <v>15.5</v>
      </c>
      <c r="N72" s="270">
        <v>14.4</v>
      </c>
      <c r="O72" s="270">
        <v>31.2</v>
      </c>
      <c r="P72" s="270">
        <v>12.4</v>
      </c>
      <c r="Q72" s="270">
        <v>13.7</v>
      </c>
      <c r="R72" s="293">
        <v>0.40100000000000002</v>
      </c>
      <c r="S72" s="293">
        <v>0.40100000000000002</v>
      </c>
      <c r="T72" s="293">
        <v>0.40300000000000002</v>
      </c>
      <c r="U72" s="293">
        <v>0.40500000000000003</v>
      </c>
      <c r="V72" s="283">
        <f t="shared" si="28"/>
        <v>10.366666666666665</v>
      </c>
      <c r="W72" s="283">
        <f t="shared" si="29"/>
        <v>7.8</v>
      </c>
      <c r="X72" s="283">
        <f t="shared" si="30"/>
        <v>15.266666666666666</v>
      </c>
      <c r="Y72" s="284">
        <f t="shared" si="31"/>
        <v>19.099999999999998</v>
      </c>
      <c r="Z72" s="1197">
        <f>SUM(V72:V82)</f>
        <v>169.83333333333331</v>
      </c>
      <c r="AA72" s="1200">
        <f>SUM(W72:W82)</f>
        <v>197.51666666666668</v>
      </c>
      <c r="AB72" s="1200">
        <f>SUM(X72:X82)</f>
        <v>203.78333333333336</v>
      </c>
      <c r="AC72" s="1200">
        <f>SUM(Y72:Y82)</f>
        <v>238.85</v>
      </c>
      <c r="AD72" s="1203">
        <f t="shared" ref="AD72:AG72" si="44">Z72*0.38*0.9*SQRT(3)</f>
        <v>100.60270705602309</v>
      </c>
      <c r="AE72" s="1203">
        <f t="shared" si="44"/>
        <v>117.00124448684296</v>
      </c>
      <c r="AF72" s="1203">
        <f t="shared" si="44"/>
        <v>120.71337577762459</v>
      </c>
      <c r="AG72" s="1203">
        <f t="shared" si="44"/>
        <v>141.48551470263661</v>
      </c>
      <c r="AH72" s="1200">
        <f>MAX(Z72:AC82)</f>
        <v>238.85</v>
      </c>
      <c r="AI72" s="1213">
        <f t="shared" ref="AI72" si="45">AH72*0.38*0.9*SQRT(3)</f>
        <v>141.48551470263661</v>
      </c>
      <c r="AJ72" s="1213">
        <f>D72-AI72</f>
        <v>785.51448529736342</v>
      </c>
    </row>
    <row r="73" spans="1:36" ht="18.75" x14ac:dyDescent="0.25">
      <c r="A73" s="1224"/>
      <c r="B73" s="1563"/>
      <c r="C73" s="1227"/>
      <c r="D73" s="1207"/>
      <c r="E73" s="608" t="s">
        <v>861</v>
      </c>
      <c r="F73" s="585">
        <v>21</v>
      </c>
      <c r="G73" s="586">
        <v>9.5</v>
      </c>
      <c r="H73" s="586">
        <v>7.5</v>
      </c>
      <c r="I73" s="586">
        <v>26.3</v>
      </c>
      <c r="J73" s="586">
        <v>15.3</v>
      </c>
      <c r="K73" s="586">
        <v>3.9</v>
      </c>
      <c r="L73" s="273">
        <v>8.1999999999999993</v>
      </c>
      <c r="M73" s="273">
        <v>7</v>
      </c>
      <c r="N73" s="273">
        <v>51</v>
      </c>
      <c r="O73" s="273">
        <v>16.600000000000001</v>
      </c>
      <c r="P73" s="273">
        <v>22.2</v>
      </c>
      <c r="Q73" s="273">
        <v>49</v>
      </c>
      <c r="R73" s="274">
        <v>0.40100000000000002</v>
      </c>
      <c r="S73" s="274">
        <v>0.40100000000000002</v>
      </c>
      <c r="T73" s="274">
        <v>0.40300000000000002</v>
      </c>
      <c r="U73" s="274">
        <v>0.40500000000000003</v>
      </c>
      <c r="V73" s="285">
        <f t="shared" si="28"/>
        <v>12.666666666666666</v>
      </c>
      <c r="W73" s="285">
        <f t="shared" si="29"/>
        <v>15.166666666666666</v>
      </c>
      <c r="X73" s="285">
        <f t="shared" si="30"/>
        <v>22.066666666666666</v>
      </c>
      <c r="Y73" s="286">
        <f t="shared" si="31"/>
        <v>29.266666666666666</v>
      </c>
      <c r="Z73" s="1198"/>
      <c r="AA73" s="1201"/>
      <c r="AB73" s="1201"/>
      <c r="AC73" s="1201"/>
      <c r="AD73" s="1201"/>
      <c r="AE73" s="1201"/>
      <c r="AF73" s="1201"/>
      <c r="AG73" s="1201"/>
      <c r="AH73" s="1201"/>
      <c r="AI73" s="1214"/>
      <c r="AJ73" s="1214"/>
    </row>
    <row r="74" spans="1:36" ht="18.75" x14ac:dyDescent="0.25">
      <c r="A74" s="1224"/>
      <c r="B74" s="1563"/>
      <c r="C74" s="1227"/>
      <c r="D74" s="1207"/>
      <c r="E74" s="608" t="s">
        <v>862</v>
      </c>
      <c r="F74" s="585">
        <v>22</v>
      </c>
      <c r="G74" s="586">
        <v>6.2</v>
      </c>
      <c r="H74" s="586">
        <v>21.3</v>
      </c>
      <c r="I74" s="586">
        <v>14.8</v>
      </c>
      <c r="J74" s="586">
        <v>16.600000000000001</v>
      </c>
      <c r="K74" s="586">
        <v>36.799999999999997</v>
      </c>
      <c r="L74" s="277">
        <v>19.600000000000001</v>
      </c>
      <c r="M74" s="277">
        <v>7.1</v>
      </c>
      <c r="N74" s="277">
        <v>8.8000000000000007</v>
      </c>
      <c r="O74" s="277">
        <v>42.2</v>
      </c>
      <c r="P74" s="277">
        <v>18.8</v>
      </c>
      <c r="Q74" s="277">
        <v>8</v>
      </c>
      <c r="R74" s="278">
        <v>0.40100000000000002</v>
      </c>
      <c r="S74" s="278">
        <v>0.40100000000000002</v>
      </c>
      <c r="T74" s="278">
        <v>0.40300000000000002</v>
      </c>
      <c r="U74" s="278">
        <v>0.40500000000000003</v>
      </c>
      <c r="V74" s="285">
        <f t="shared" si="28"/>
        <v>16.5</v>
      </c>
      <c r="W74" s="285">
        <f t="shared" si="29"/>
        <v>22.733333333333334</v>
      </c>
      <c r="X74" s="285">
        <f t="shared" si="30"/>
        <v>11.833333333333334</v>
      </c>
      <c r="Y74" s="286">
        <f t="shared" si="31"/>
        <v>23</v>
      </c>
      <c r="Z74" s="1198"/>
      <c r="AA74" s="1201"/>
      <c r="AB74" s="1201"/>
      <c r="AC74" s="1201"/>
      <c r="AD74" s="1201"/>
      <c r="AE74" s="1201"/>
      <c r="AF74" s="1201"/>
      <c r="AG74" s="1201"/>
      <c r="AH74" s="1201"/>
      <c r="AI74" s="1214"/>
      <c r="AJ74" s="1214"/>
    </row>
    <row r="75" spans="1:36" ht="18.75" x14ac:dyDescent="0.25">
      <c r="A75" s="1224"/>
      <c r="B75" s="1563"/>
      <c r="C75" s="1227"/>
      <c r="D75" s="1207"/>
      <c r="E75" s="608" t="s">
        <v>863</v>
      </c>
      <c r="F75" s="585">
        <v>17.399999999999999</v>
      </c>
      <c r="G75" s="586">
        <v>17.3</v>
      </c>
      <c r="H75" s="586">
        <v>8.5</v>
      </c>
      <c r="I75" s="586">
        <v>27.2</v>
      </c>
      <c r="J75" s="586">
        <v>35.6</v>
      </c>
      <c r="K75" s="586">
        <v>15.1</v>
      </c>
      <c r="L75" s="273">
        <v>15.6</v>
      </c>
      <c r="M75" s="273">
        <v>46.6</v>
      </c>
      <c r="N75" s="273">
        <v>27</v>
      </c>
      <c r="O75" s="273">
        <v>40.9</v>
      </c>
      <c r="P75" s="273">
        <v>43.2</v>
      </c>
      <c r="Q75" s="273">
        <v>22.4</v>
      </c>
      <c r="R75" s="274">
        <v>0.40100000000000002</v>
      </c>
      <c r="S75" s="274">
        <v>0.40100000000000002</v>
      </c>
      <c r="T75" s="274">
        <v>0.40300000000000002</v>
      </c>
      <c r="U75" s="274">
        <v>0.40500000000000003</v>
      </c>
      <c r="V75" s="285">
        <f t="shared" si="28"/>
        <v>14.4</v>
      </c>
      <c r="W75" s="285">
        <f t="shared" si="29"/>
        <v>25.966666666666665</v>
      </c>
      <c r="X75" s="285">
        <f t="shared" si="30"/>
        <v>29.733333333333334</v>
      </c>
      <c r="Y75" s="286">
        <f t="shared" si="31"/>
        <v>35.5</v>
      </c>
      <c r="Z75" s="1198"/>
      <c r="AA75" s="1201"/>
      <c r="AB75" s="1201"/>
      <c r="AC75" s="1201"/>
      <c r="AD75" s="1201"/>
      <c r="AE75" s="1201"/>
      <c r="AF75" s="1201"/>
      <c r="AG75" s="1201"/>
      <c r="AH75" s="1201"/>
      <c r="AI75" s="1214"/>
      <c r="AJ75" s="1214"/>
    </row>
    <row r="76" spans="1:36" ht="18.75" x14ac:dyDescent="0.25">
      <c r="A76" s="1224"/>
      <c r="B76" s="1563"/>
      <c r="C76" s="1227"/>
      <c r="D76" s="1207"/>
      <c r="E76" s="608" t="s">
        <v>1084</v>
      </c>
      <c r="F76" s="585">
        <v>28.7</v>
      </c>
      <c r="G76" s="586">
        <v>11.6</v>
      </c>
      <c r="H76" s="586">
        <v>11.9</v>
      </c>
      <c r="I76" s="586">
        <v>26.6</v>
      </c>
      <c r="J76" s="586">
        <v>29.2</v>
      </c>
      <c r="K76" s="586">
        <v>9.1</v>
      </c>
      <c r="L76" s="277">
        <v>16.3</v>
      </c>
      <c r="M76" s="277">
        <v>13.6</v>
      </c>
      <c r="N76" s="277">
        <v>14.5</v>
      </c>
      <c r="O76" s="277">
        <v>42.6</v>
      </c>
      <c r="P76" s="277">
        <v>20.8</v>
      </c>
      <c r="Q76" s="277">
        <v>8.5</v>
      </c>
      <c r="R76" s="278">
        <v>0.40100000000000002</v>
      </c>
      <c r="S76" s="278">
        <v>0.40100000000000002</v>
      </c>
      <c r="T76" s="278">
        <v>0.40300000000000002</v>
      </c>
      <c r="U76" s="278">
        <v>0.40500000000000003</v>
      </c>
      <c r="V76" s="285">
        <v>32.666666666666664</v>
      </c>
      <c r="W76" s="285">
        <v>36.333333333333336</v>
      </c>
      <c r="X76" s="285">
        <v>0</v>
      </c>
      <c r="Y76" s="286">
        <v>0</v>
      </c>
      <c r="Z76" s="1198"/>
      <c r="AA76" s="1201"/>
      <c r="AB76" s="1201"/>
      <c r="AC76" s="1201"/>
      <c r="AD76" s="1201"/>
      <c r="AE76" s="1201"/>
      <c r="AF76" s="1201"/>
      <c r="AG76" s="1201"/>
      <c r="AH76" s="1201"/>
      <c r="AI76" s="1214"/>
      <c r="AJ76" s="1214"/>
    </row>
    <row r="77" spans="1:36" ht="18.75" x14ac:dyDescent="0.25">
      <c r="A77" s="1224"/>
      <c r="B77" s="1563"/>
      <c r="C77" s="1227"/>
      <c r="D77" s="1207"/>
      <c r="E77" s="608" t="s">
        <v>1085</v>
      </c>
      <c r="F77" s="585">
        <v>31.1</v>
      </c>
      <c r="G77" s="586">
        <v>26.9</v>
      </c>
      <c r="H77" s="586">
        <v>20.5</v>
      </c>
      <c r="I77" s="586">
        <v>31.4</v>
      </c>
      <c r="J77" s="586">
        <v>29.5</v>
      </c>
      <c r="K77" s="586">
        <v>26.9</v>
      </c>
      <c r="L77" s="277">
        <v>7.31</v>
      </c>
      <c r="M77" s="277">
        <v>11.7</v>
      </c>
      <c r="N77" s="277">
        <v>48.6</v>
      </c>
      <c r="O77" s="277">
        <v>61.8</v>
      </c>
      <c r="P77" s="277">
        <v>45</v>
      </c>
      <c r="Q77" s="277">
        <v>52.8</v>
      </c>
      <c r="R77" s="278">
        <v>0.40100000000000002</v>
      </c>
      <c r="S77" s="278">
        <v>0.40100000000000002</v>
      </c>
      <c r="T77" s="278">
        <v>0.40300000000000002</v>
      </c>
      <c r="U77" s="278">
        <v>0.40500000000000003</v>
      </c>
      <c r="V77" s="285">
        <v>32.666666666666664</v>
      </c>
      <c r="W77" s="285">
        <v>36.333333333333336</v>
      </c>
      <c r="X77" s="285">
        <v>0</v>
      </c>
      <c r="Y77" s="286">
        <v>0</v>
      </c>
      <c r="Z77" s="1198"/>
      <c r="AA77" s="1201"/>
      <c r="AB77" s="1201"/>
      <c r="AC77" s="1201"/>
      <c r="AD77" s="1201"/>
      <c r="AE77" s="1201"/>
      <c r="AF77" s="1201"/>
      <c r="AG77" s="1201"/>
      <c r="AH77" s="1201"/>
      <c r="AI77" s="1214"/>
      <c r="AJ77" s="1214"/>
    </row>
    <row r="78" spans="1:36" ht="18.75" x14ac:dyDescent="0.25">
      <c r="A78" s="1224"/>
      <c r="B78" s="1563"/>
      <c r="C78" s="1227"/>
      <c r="D78" s="1207"/>
      <c r="E78" s="608" t="s">
        <v>864</v>
      </c>
      <c r="F78" s="585">
        <v>28.7</v>
      </c>
      <c r="G78" s="586">
        <v>27.3</v>
      </c>
      <c r="H78" s="586">
        <v>43.7</v>
      </c>
      <c r="I78" s="586">
        <v>28.7</v>
      </c>
      <c r="J78" s="586">
        <v>22.8</v>
      </c>
      <c r="K78" s="586">
        <v>37.299999999999997</v>
      </c>
      <c r="L78" s="273">
        <v>82.2</v>
      </c>
      <c r="M78" s="273">
        <v>62.2</v>
      </c>
      <c r="N78" s="273">
        <v>112.4</v>
      </c>
      <c r="O78" s="273">
        <v>70</v>
      </c>
      <c r="P78" s="273">
        <v>55.3</v>
      </c>
      <c r="Q78" s="273">
        <v>111</v>
      </c>
      <c r="R78" s="274">
        <v>0.40100000000000002</v>
      </c>
      <c r="S78" s="274">
        <v>0.40100000000000002</v>
      </c>
      <c r="T78" s="274">
        <v>0.40300000000000002</v>
      </c>
      <c r="U78" s="274">
        <v>0.40500000000000003</v>
      </c>
      <c r="V78" s="285">
        <f t="shared" si="28"/>
        <v>33.233333333333334</v>
      </c>
      <c r="W78" s="285">
        <f t="shared" si="29"/>
        <v>29.599999999999998</v>
      </c>
      <c r="X78" s="285">
        <f t="shared" si="30"/>
        <v>85.600000000000009</v>
      </c>
      <c r="Y78" s="286">
        <f t="shared" si="31"/>
        <v>78.766666666666666</v>
      </c>
      <c r="Z78" s="1198"/>
      <c r="AA78" s="1201"/>
      <c r="AB78" s="1201"/>
      <c r="AC78" s="1201"/>
      <c r="AD78" s="1201"/>
      <c r="AE78" s="1201"/>
      <c r="AF78" s="1201"/>
      <c r="AG78" s="1201"/>
      <c r="AH78" s="1201"/>
      <c r="AI78" s="1214"/>
      <c r="AJ78" s="1214"/>
    </row>
    <row r="79" spans="1:36" ht="18.75" x14ac:dyDescent="0.25">
      <c r="A79" s="1224"/>
      <c r="B79" s="1563"/>
      <c r="C79" s="1227"/>
      <c r="D79" s="1207"/>
      <c r="E79" s="608" t="s">
        <v>1086</v>
      </c>
      <c r="F79" s="585">
        <v>8.5</v>
      </c>
      <c r="G79" s="586">
        <v>15.6</v>
      </c>
      <c r="H79" s="586">
        <v>6.3</v>
      </c>
      <c r="I79" s="586">
        <v>22.7</v>
      </c>
      <c r="J79" s="586">
        <v>11.6</v>
      </c>
      <c r="K79" s="586">
        <v>16.2</v>
      </c>
      <c r="L79" s="277">
        <v>30.8</v>
      </c>
      <c r="M79" s="277">
        <v>15</v>
      </c>
      <c r="N79" s="277">
        <v>33.200000000000003</v>
      </c>
      <c r="O79" s="277">
        <v>49.6</v>
      </c>
      <c r="P79" s="277">
        <v>24</v>
      </c>
      <c r="Q79" s="277">
        <v>45.4</v>
      </c>
      <c r="R79" s="278">
        <v>0.40100000000000002</v>
      </c>
      <c r="S79" s="278">
        <v>0.40100000000000002</v>
      </c>
      <c r="T79" s="278">
        <v>0.40300000000000002</v>
      </c>
      <c r="U79" s="278">
        <v>0.40500000000000003</v>
      </c>
      <c r="V79" s="285">
        <f t="shared" si="28"/>
        <v>10.133333333333335</v>
      </c>
      <c r="W79" s="285">
        <f t="shared" si="29"/>
        <v>16.833333333333332</v>
      </c>
      <c r="X79" s="285">
        <f t="shared" si="30"/>
        <v>26.333333333333332</v>
      </c>
      <c r="Y79" s="286">
        <f t="shared" si="31"/>
        <v>39.666666666666664</v>
      </c>
      <c r="Z79" s="1198"/>
      <c r="AA79" s="1201"/>
      <c r="AB79" s="1201"/>
      <c r="AC79" s="1201"/>
      <c r="AD79" s="1201"/>
      <c r="AE79" s="1201"/>
      <c r="AF79" s="1201"/>
      <c r="AG79" s="1201"/>
      <c r="AH79" s="1201"/>
      <c r="AI79" s="1214"/>
      <c r="AJ79" s="1214"/>
    </row>
    <row r="80" spans="1:36" ht="18.75" x14ac:dyDescent="0.25">
      <c r="A80" s="1224"/>
      <c r="B80" s="1563"/>
      <c r="C80" s="1227"/>
      <c r="D80" s="1207"/>
      <c r="E80" s="608" t="s">
        <v>865</v>
      </c>
      <c r="F80" s="585">
        <v>4.7</v>
      </c>
      <c r="G80" s="586">
        <v>0</v>
      </c>
      <c r="H80" s="586">
        <v>0</v>
      </c>
      <c r="I80" s="586">
        <v>4.4000000000000004</v>
      </c>
      <c r="J80" s="586">
        <v>0</v>
      </c>
      <c r="K80" s="586">
        <v>0</v>
      </c>
      <c r="L80" s="273">
        <v>11.3</v>
      </c>
      <c r="M80" s="273">
        <v>0</v>
      </c>
      <c r="N80" s="273">
        <v>0</v>
      </c>
      <c r="O80" s="273">
        <v>11.5</v>
      </c>
      <c r="P80" s="273">
        <v>0</v>
      </c>
      <c r="Q80" s="273">
        <v>0</v>
      </c>
      <c r="R80" s="274">
        <v>0.40100000000000002</v>
      </c>
      <c r="S80" s="274">
        <v>0.40100000000000002</v>
      </c>
      <c r="T80" s="274">
        <v>0.40300000000000002</v>
      </c>
      <c r="U80" s="274">
        <v>0.40500000000000003</v>
      </c>
      <c r="V80" s="285">
        <f t="shared" si="28"/>
        <v>4.7</v>
      </c>
      <c r="W80" s="285">
        <f t="shared" si="29"/>
        <v>4.4000000000000004</v>
      </c>
      <c r="X80" s="285">
        <f t="shared" si="30"/>
        <v>11.3</v>
      </c>
      <c r="Y80" s="286">
        <f t="shared" si="31"/>
        <v>11.5</v>
      </c>
      <c r="Z80" s="1198"/>
      <c r="AA80" s="1201"/>
      <c r="AB80" s="1201"/>
      <c r="AC80" s="1201"/>
      <c r="AD80" s="1201"/>
      <c r="AE80" s="1201"/>
      <c r="AF80" s="1201"/>
      <c r="AG80" s="1201"/>
      <c r="AH80" s="1201"/>
      <c r="AI80" s="1214"/>
      <c r="AJ80" s="1214"/>
    </row>
    <row r="81" spans="1:36" ht="18.75" x14ac:dyDescent="0.25">
      <c r="A81" s="1224"/>
      <c r="B81" s="1563"/>
      <c r="C81" s="1227"/>
      <c r="D81" s="1207"/>
      <c r="E81" s="608" t="s">
        <v>1087</v>
      </c>
      <c r="F81" s="585">
        <v>0.2</v>
      </c>
      <c r="G81" s="586">
        <v>0</v>
      </c>
      <c r="H81" s="586">
        <v>0</v>
      </c>
      <c r="I81" s="586">
        <v>0.3</v>
      </c>
      <c r="J81" s="586">
        <v>0.2</v>
      </c>
      <c r="K81" s="586">
        <v>0</v>
      </c>
      <c r="L81" s="277">
        <v>0</v>
      </c>
      <c r="M81" s="277">
        <v>0</v>
      </c>
      <c r="N81" s="277">
        <v>0</v>
      </c>
      <c r="O81" s="277">
        <v>0</v>
      </c>
      <c r="P81" s="277">
        <v>0</v>
      </c>
      <c r="Q81" s="277">
        <v>0</v>
      </c>
      <c r="R81" s="278">
        <v>0.40100000000000002</v>
      </c>
      <c r="S81" s="278">
        <v>0.40100000000000002</v>
      </c>
      <c r="T81" s="278">
        <v>0.40300000000000002</v>
      </c>
      <c r="U81" s="278">
        <v>0.40500000000000003</v>
      </c>
      <c r="V81" s="285">
        <f t="shared" si="28"/>
        <v>0.2</v>
      </c>
      <c r="W81" s="285">
        <f t="shared" si="29"/>
        <v>0.25</v>
      </c>
      <c r="X81" s="285">
        <f t="shared" si="30"/>
        <v>0</v>
      </c>
      <c r="Y81" s="286">
        <f t="shared" si="31"/>
        <v>0</v>
      </c>
      <c r="Z81" s="1198"/>
      <c r="AA81" s="1201"/>
      <c r="AB81" s="1201"/>
      <c r="AC81" s="1201"/>
      <c r="AD81" s="1201"/>
      <c r="AE81" s="1201"/>
      <c r="AF81" s="1201"/>
      <c r="AG81" s="1201"/>
      <c r="AH81" s="1201"/>
      <c r="AI81" s="1214"/>
      <c r="AJ81" s="1214"/>
    </row>
    <row r="82" spans="1:36" ht="19.5" thickBot="1" x14ac:dyDescent="0.3">
      <c r="A82" s="1218"/>
      <c r="B82" s="1564"/>
      <c r="C82" s="1222"/>
      <c r="D82" s="1208"/>
      <c r="E82" s="609" t="s">
        <v>866</v>
      </c>
      <c r="F82" s="587">
        <v>4.5</v>
      </c>
      <c r="G82" s="588">
        <v>0.1</v>
      </c>
      <c r="H82" s="588">
        <v>0</v>
      </c>
      <c r="I82" s="588">
        <v>3.9</v>
      </c>
      <c r="J82" s="588">
        <v>0.3</v>
      </c>
      <c r="K82" s="588">
        <v>0</v>
      </c>
      <c r="L82" s="279">
        <v>2.9</v>
      </c>
      <c r="M82" s="279">
        <v>0.4</v>
      </c>
      <c r="N82" s="279">
        <v>0</v>
      </c>
      <c r="O82" s="279">
        <v>4</v>
      </c>
      <c r="P82" s="279">
        <v>0.1</v>
      </c>
      <c r="Q82" s="279">
        <v>0</v>
      </c>
      <c r="R82" s="280">
        <v>0.40100000000000002</v>
      </c>
      <c r="S82" s="280">
        <v>0.40100000000000002</v>
      </c>
      <c r="T82" s="280">
        <v>0.40300000000000002</v>
      </c>
      <c r="U82" s="280">
        <v>0.40500000000000003</v>
      </c>
      <c r="V82" s="291">
        <f t="shared" si="28"/>
        <v>2.2999999999999998</v>
      </c>
      <c r="W82" s="291">
        <f t="shared" si="29"/>
        <v>2.1</v>
      </c>
      <c r="X82" s="291">
        <f t="shared" si="30"/>
        <v>1.65</v>
      </c>
      <c r="Y82" s="292">
        <f t="shared" si="31"/>
        <v>2.0499999999999998</v>
      </c>
      <c r="Z82" s="1199"/>
      <c r="AA82" s="1202"/>
      <c r="AB82" s="1202"/>
      <c r="AC82" s="1202"/>
      <c r="AD82" s="1202"/>
      <c r="AE82" s="1202"/>
      <c r="AF82" s="1202"/>
      <c r="AG82" s="1202"/>
      <c r="AH82" s="1202"/>
      <c r="AI82" s="1215"/>
      <c r="AJ82" s="1215"/>
    </row>
    <row r="83" spans="1:36" ht="18.75" x14ac:dyDescent="0.25">
      <c r="A83" s="1223">
        <v>23</v>
      </c>
      <c r="B83" s="1225" t="s">
        <v>1103</v>
      </c>
      <c r="C83" s="1221" t="s">
        <v>60</v>
      </c>
      <c r="D83" s="1221">
        <f>400*0.9</f>
        <v>360</v>
      </c>
      <c r="E83" s="270" t="s">
        <v>868</v>
      </c>
      <c r="F83" s="606">
        <v>0</v>
      </c>
      <c r="G83" s="607">
        <v>0</v>
      </c>
      <c r="H83" s="607">
        <v>0</v>
      </c>
      <c r="I83" s="607">
        <v>0</v>
      </c>
      <c r="J83" s="607">
        <v>0</v>
      </c>
      <c r="K83" s="607">
        <v>0</v>
      </c>
      <c r="L83" s="270">
        <v>0</v>
      </c>
      <c r="M83" s="270">
        <v>0</v>
      </c>
      <c r="N83" s="270">
        <v>0</v>
      </c>
      <c r="O83" s="270">
        <v>0</v>
      </c>
      <c r="P83" s="270">
        <v>0</v>
      </c>
      <c r="Q83" s="270">
        <v>0</v>
      </c>
      <c r="R83" s="354">
        <v>0.39800000000000002</v>
      </c>
      <c r="S83" s="354">
        <v>0.39800000000000002</v>
      </c>
      <c r="T83" s="354">
        <v>0.40799999999999997</v>
      </c>
      <c r="U83" s="354">
        <v>0.40799999999999997</v>
      </c>
      <c r="V83" s="283">
        <f t="shared" si="28"/>
        <v>0</v>
      </c>
      <c r="W83" s="283">
        <f t="shared" si="29"/>
        <v>0</v>
      </c>
      <c r="X83" s="283">
        <f t="shared" si="30"/>
        <v>0</v>
      </c>
      <c r="Y83" s="284">
        <f t="shared" si="31"/>
        <v>0</v>
      </c>
      <c r="Z83" s="1197">
        <f>SUM(V83:V85)</f>
        <v>15.566666666666666</v>
      </c>
      <c r="AA83" s="1200">
        <f>SUM(W83:W85)</f>
        <v>8.1333333333333329</v>
      </c>
      <c r="AB83" s="1200">
        <f>SUM(X83:X85)</f>
        <v>7.5</v>
      </c>
      <c r="AC83" s="1200">
        <f>SUM(Y83:Y85)</f>
        <v>5.5</v>
      </c>
      <c r="AD83" s="1203">
        <f t="shared" ref="AD83:AG83" si="46">Z83*0.38*0.9*SQRT(3)</f>
        <v>9.2210920893351869</v>
      </c>
      <c r="AE83" s="1203">
        <f t="shared" si="46"/>
        <v>4.8178725263335886</v>
      </c>
      <c r="AF83" s="1203">
        <f t="shared" si="46"/>
        <v>4.4427103214141699</v>
      </c>
      <c r="AG83" s="1203">
        <f t="shared" si="46"/>
        <v>3.2579875690370579</v>
      </c>
      <c r="AH83" s="1200">
        <f>MAX(Z83:AC85)</f>
        <v>15.566666666666666</v>
      </c>
      <c r="AI83" s="1213">
        <f t="shared" ref="AI83" si="47">AH83*0.38*0.9*SQRT(3)</f>
        <v>9.2210920893351869</v>
      </c>
      <c r="AJ83" s="1213">
        <f>D83-AI83</f>
        <v>350.77890791066483</v>
      </c>
    </row>
    <row r="84" spans="1:36" ht="18.75" x14ac:dyDescent="0.25">
      <c r="A84" s="1224"/>
      <c r="B84" s="1226"/>
      <c r="C84" s="1227"/>
      <c r="D84" s="1227"/>
      <c r="E84" s="273" t="s">
        <v>869</v>
      </c>
      <c r="F84" s="585">
        <v>0</v>
      </c>
      <c r="G84" s="586">
        <v>0</v>
      </c>
      <c r="H84" s="586">
        <v>0.6</v>
      </c>
      <c r="I84" s="586">
        <v>0</v>
      </c>
      <c r="J84" s="586">
        <v>0</v>
      </c>
      <c r="K84" s="586">
        <v>0.3</v>
      </c>
      <c r="L84" s="273">
        <v>0</v>
      </c>
      <c r="M84" s="273">
        <v>0</v>
      </c>
      <c r="N84" s="273">
        <v>0</v>
      </c>
      <c r="O84" s="273">
        <v>0</v>
      </c>
      <c r="P84" s="273">
        <v>0</v>
      </c>
      <c r="Q84" s="273">
        <v>0</v>
      </c>
      <c r="R84" s="274">
        <v>0.39800000000000002</v>
      </c>
      <c r="S84" s="274">
        <v>0.39800000000000002</v>
      </c>
      <c r="T84" s="274">
        <v>0.40799999999999997</v>
      </c>
      <c r="U84" s="274">
        <v>0.40799999999999997</v>
      </c>
      <c r="V84" s="285">
        <f t="shared" si="28"/>
        <v>0.6</v>
      </c>
      <c r="W84" s="285">
        <f t="shared" si="29"/>
        <v>0.3</v>
      </c>
      <c r="X84" s="285">
        <f t="shared" si="30"/>
        <v>0</v>
      </c>
      <c r="Y84" s="286">
        <f t="shared" si="31"/>
        <v>0</v>
      </c>
      <c r="Z84" s="1198"/>
      <c r="AA84" s="1201"/>
      <c r="AB84" s="1201"/>
      <c r="AC84" s="1201"/>
      <c r="AD84" s="1201"/>
      <c r="AE84" s="1201"/>
      <c r="AF84" s="1201"/>
      <c r="AG84" s="1201"/>
      <c r="AH84" s="1201"/>
      <c r="AI84" s="1214"/>
      <c r="AJ84" s="1214"/>
    </row>
    <row r="85" spans="1:36" ht="19.5" thickBot="1" x14ac:dyDescent="0.3">
      <c r="A85" s="1224"/>
      <c r="B85" s="1226"/>
      <c r="C85" s="1227"/>
      <c r="D85" s="1227"/>
      <c r="E85" s="277" t="s">
        <v>870</v>
      </c>
      <c r="F85" s="587">
        <v>6</v>
      </c>
      <c r="G85" s="588">
        <v>4.0999999999999996</v>
      </c>
      <c r="H85" s="588">
        <v>34.799999999999997</v>
      </c>
      <c r="I85" s="588">
        <v>5.7</v>
      </c>
      <c r="J85" s="588">
        <v>0.6</v>
      </c>
      <c r="K85" s="588">
        <v>17.2</v>
      </c>
      <c r="L85" s="277">
        <v>1</v>
      </c>
      <c r="M85" s="277">
        <v>0</v>
      </c>
      <c r="N85" s="277">
        <v>14</v>
      </c>
      <c r="O85" s="277">
        <v>1</v>
      </c>
      <c r="P85" s="277">
        <v>0.5</v>
      </c>
      <c r="Q85" s="277">
        <v>15</v>
      </c>
      <c r="R85" s="274">
        <v>0.39800000000000002</v>
      </c>
      <c r="S85" s="274">
        <v>0.39800000000000002</v>
      </c>
      <c r="T85" s="274">
        <v>0.40799999999999997</v>
      </c>
      <c r="U85" s="274">
        <v>0.40799999999999997</v>
      </c>
      <c r="V85" s="285">
        <f t="shared" si="28"/>
        <v>14.966666666666667</v>
      </c>
      <c r="W85" s="285">
        <f t="shared" si="29"/>
        <v>7.833333333333333</v>
      </c>
      <c r="X85" s="285">
        <f t="shared" si="30"/>
        <v>7.5</v>
      </c>
      <c r="Y85" s="286">
        <f t="shared" si="31"/>
        <v>5.5</v>
      </c>
      <c r="Z85" s="1198"/>
      <c r="AA85" s="1201"/>
      <c r="AB85" s="1201"/>
      <c r="AC85" s="1201"/>
      <c r="AD85" s="1201"/>
      <c r="AE85" s="1201"/>
      <c r="AF85" s="1201"/>
      <c r="AG85" s="1201"/>
      <c r="AH85" s="1201"/>
      <c r="AI85" s="1214"/>
      <c r="AJ85" s="1214"/>
    </row>
    <row r="86" spans="1:36" ht="18.75" x14ac:dyDescent="0.25">
      <c r="A86" s="1223">
        <v>24</v>
      </c>
      <c r="B86" s="1562" t="s">
        <v>871</v>
      </c>
      <c r="C86" s="1221" t="s">
        <v>154</v>
      </c>
      <c r="D86" s="1221">
        <f>315*0.9</f>
        <v>283.5</v>
      </c>
      <c r="E86" s="270" t="s">
        <v>872</v>
      </c>
      <c r="F86" s="606">
        <v>25</v>
      </c>
      <c r="G86" s="607">
        <v>14</v>
      </c>
      <c r="H86" s="607">
        <v>18</v>
      </c>
      <c r="I86" s="607">
        <v>7</v>
      </c>
      <c r="J86" s="607">
        <v>0</v>
      </c>
      <c r="K86" s="607">
        <v>1</v>
      </c>
      <c r="L86" s="270">
        <v>16</v>
      </c>
      <c r="M86" s="270">
        <v>15</v>
      </c>
      <c r="N86" s="270">
        <v>12</v>
      </c>
      <c r="O86" s="270">
        <v>5</v>
      </c>
      <c r="P86" s="270">
        <v>0.5</v>
      </c>
      <c r="Q86" s="270">
        <v>1.5</v>
      </c>
      <c r="R86" s="354">
        <v>0.38900000000000001</v>
      </c>
      <c r="S86" s="354">
        <v>0.39</v>
      </c>
      <c r="T86" s="354">
        <v>0.39400000000000002</v>
      </c>
      <c r="U86" s="354">
        <v>0.39</v>
      </c>
      <c r="V86" s="283">
        <f t="shared" si="28"/>
        <v>19</v>
      </c>
      <c r="W86" s="283">
        <f t="shared" si="29"/>
        <v>4</v>
      </c>
      <c r="X86" s="283">
        <f t="shared" si="30"/>
        <v>14.333333333333334</v>
      </c>
      <c r="Y86" s="284">
        <f t="shared" si="31"/>
        <v>2.3333333333333335</v>
      </c>
      <c r="Z86" s="1197">
        <f>SUM(V86:V88)</f>
        <v>66.666666666666671</v>
      </c>
      <c r="AA86" s="1200">
        <f>SUM(W86:W88)</f>
        <v>61</v>
      </c>
      <c r="AB86" s="1200">
        <f>SUM(X86:X88)</f>
        <v>96</v>
      </c>
      <c r="AC86" s="1200">
        <f>SUM(Y86:Y88)</f>
        <v>82</v>
      </c>
      <c r="AD86" s="1203">
        <f t="shared" ref="AD86:AG86" si="48">Z86*0.38*0.9*SQRT(3)</f>
        <v>39.490758412570408</v>
      </c>
      <c r="AE86" s="1203">
        <f t="shared" si="48"/>
        <v>36.134043947501922</v>
      </c>
      <c r="AF86" s="1203">
        <f t="shared" si="48"/>
        <v>56.86669211410139</v>
      </c>
      <c r="AG86" s="1203">
        <f t="shared" si="48"/>
        <v>48.573632847461596</v>
      </c>
      <c r="AH86" s="1200">
        <f>MAX(Z86:AC88)</f>
        <v>96</v>
      </c>
      <c r="AI86" s="1213">
        <f t="shared" ref="AI86" si="49">AH86*0.38*0.9*SQRT(3)</f>
        <v>56.86669211410139</v>
      </c>
      <c r="AJ86" s="1213">
        <f>D86-AI86</f>
        <v>226.6333078858986</v>
      </c>
    </row>
    <row r="87" spans="1:36" ht="18.75" x14ac:dyDescent="0.25">
      <c r="A87" s="1224"/>
      <c r="B87" s="1563"/>
      <c r="C87" s="1227"/>
      <c r="D87" s="1227"/>
      <c r="E87" s="273" t="s">
        <v>873</v>
      </c>
      <c r="F87" s="585">
        <v>20</v>
      </c>
      <c r="G87" s="586">
        <v>33</v>
      </c>
      <c r="H87" s="586">
        <v>22</v>
      </c>
      <c r="I87" s="586">
        <v>30</v>
      </c>
      <c r="J87" s="586">
        <v>32</v>
      </c>
      <c r="K87" s="586">
        <v>17</v>
      </c>
      <c r="L87" s="273">
        <v>24</v>
      </c>
      <c r="M87" s="273">
        <v>66</v>
      </c>
      <c r="N87" s="273">
        <v>18</v>
      </c>
      <c r="O87" s="273">
        <v>35</v>
      </c>
      <c r="P87" s="273">
        <v>52</v>
      </c>
      <c r="Q87" s="273">
        <v>34</v>
      </c>
      <c r="R87" s="274">
        <v>0.38900000000000001</v>
      </c>
      <c r="S87" s="274">
        <v>0.39</v>
      </c>
      <c r="T87" s="274">
        <v>0.39400000000000002</v>
      </c>
      <c r="U87" s="274">
        <v>0.39</v>
      </c>
      <c r="V87" s="285">
        <f t="shared" si="28"/>
        <v>25</v>
      </c>
      <c r="W87" s="285">
        <f t="shared" si="29"/>
        <v>26.333333333333332</v>
      </c>
      <c r="X87" s="285">
        <f t="shared" si="30"/>
        <v>36</v>
      </c>
      <c r="Y87" s="286">
        <f t="shared" si="31"/>
        <v>40.333333333333336</v>
      </c>
      <c r="Z87" s="1198"/>
      <c r="AA87" s="1201"/>
      <c r="AB87" s="1201"/>
      <c r="AC87" s="1201"/>
      <c r="AD87" s="1201"/>
      <c r="AE87" s="1201"/>
      <c r="AF87" s="1201"/>
      <c r="AG87" s="1201"/>
      <c r="AH87" s="1201"/>
      <c r="AI87" s="1214"/>
      <c r="AJ87" s="1214"/>
    </row>
    <row r="88" spans="1:36" ht="19.5" thickBot="1" x14ac:dyDescent="0.3">
      <c r="A88" s="1224"/>
      <c r="B88" s="1563"/>
      <c r="C88" s="1227"/>
      <c r="D88" s="1227"/>
      <c r="E88" s="277" t="s">
        <v>874</v>
      </c>
      <c r="F88" s="587">
        <v>16</v>
      </c>
      <c r="G88" s="588">
        <v>37</v>
      </c>
      <c r="H88" s="588">
        <v>15</v>
      </c>
      <c r="I88" s="588">
        <v>40</v>
      </c>
      <c r="J88" s="588">
        <v>36</v>
      </c>
      <c r="K88" s="588">
        <v>16</v>
      </c>
      <c r="L88" s="277">
        <v>43</v>
      </c>
      <c r="M88" s="277">
        <v>54</v>
      </c>
      <c r="N88" s="277">
        <v>40</v>
      </c>
      <c r="O88" s="277">
        <v>20</v>
      </c>
      <c r="P88" s="277">
        <v>60</v>
      </c>
      <c r="Q88" s="277">
        <v>38</v>
      </c>
      <c r="R88" s="274">
        <v>0.38900000000000001</v>
      </c>
      <c r="S88" s="274">
        <v>0.39</v>
      </c>
      <c r="T88" s="274">
        <v>0.39400000000000002</v>
      </c>
      <c r="U88" s="274">
        <v>0.39</v>
      </c>
      <c r="V88" s="285">
        <f t="shared" si="28"/>
        <v>22.666666666666668</v>
      </c>
      <c r="W88" s="285">
        <f t="shared" si="29"/>
        <v>30.666666666666668</v>
      </c>
      <c r="X88" s="285">
        <f t="shared" si="30"/>
        <v>45.666666666666664</v>
      </c>
      <c r="Y88" s="286">
        <f t="shared" si="31"/>
        <v>39.333333333333336</v>
      </c>
      <c r="Z88" s="1198"/>
      <c r="AA88" s="1201"/>
      <c r="AB88" s="1201"/>
      <c r="AC88" s="1201"/>
      <c r="AD88" s="1201"/>
      <c r="AE88" s="1201"/>
      <c r="AF88" s="1201"/>
      <c r="AG88" s="1201"/>
      <c r="AH88" s="1201"/>
      <c r="AI88" s="1214"/>
      <c r="AJ88" s="1214"/>
    </row>
    <row r="89" spans="1:36" ht="18.75" x14ac:dyDescent="0.25">
      <c r="A89" s="1204">
        <v>25</v>
      </c>
      <c r="B89" s="1153" t="s">
        <v>1097</v>
      </c>
      <c r="C89" s="1206" t="s">
        <v>875</v>
      </c>
      <c r="D89" s="1206">
        <f>(400+400)*0.9</f>
        <v>720</v>
      </c>
      <c r="E89" s="610" t="s">
        <v>876</v>
      </c>
      <c r="F89" s="611">
        <v>32.299999999999997</v>
      </c>
      <c r="G89" s="612">
        <v>51.2</v>
      </c>
      <c r="H89" s="612">
        <v>38.799999999999997</v>
      </c>
      <c r="I89" s="612">
        <v>39.4</v>
      </c>
      <c r="J89" s="612">
        <v>62.2</v>
      </c>
      <c r="K89" s="612">
        <v>39.799999999999997</v>
      </c>
      <c r="L89" s="296">
        <v>42</v>
      </c>
      <c r="M89" s="296">
        <v>43.9</v>
      </c>
      <c r="N89" s="296">
        <v>40.9</v>
      </c>
      <c r="O89" s="296">
        <v>75.900000000000006</v>
      </c>
      <c r="P89" s="296">
        <v>73.400000000000006</v>
      </c>
      <c r="Q89" s="296">
        <v>84</v>
      </c>
      <c r="R89" s="344">
        <v>0.38600000000000001</v>
      </c>
      <c r="S89" s="344">
        <v>0.39200000000000002</v>
      </c>
      <c r="T89" s="344">
        <v>0.39900000000000002</v>
      </c>
      <c r="U89" s="344">
        <v>0.40100000000000002</v>
      </c>
      <c r="V89" s="298">
        <f t="shared" si="28"/>
        <v>40.766666666666666</v>
      </c>
      <c r="W89" s="298">
        <f t="shared" si="29"/>
        <v>47.133333333333326</v>
      </c>
      <c r="X89" s="298">
        <f t="shared" si="30"/>
        <v>42.266666666666673</v>
      </c>
      <c r="Y89" s="299">
        <f t="shared" si="31"/>
        <v>77.766666666666666</v>
      </c>
      <c r="Z89" s="1209">
        <f>SUM(V89:V99)</f>
        <v>312.63333333333333</v>
      </c>
      <c r="AA89" s="1203">
        <f>SUM(W89:W99)</f>
        <v>311.43333333333334</v>
      </c>
      <c r="AB89" s="1203">
        <f>SUM(X89:X99)</f>
        <v>411.93333333333334</v>
      </c>
      <c r="AC89" s="1203">
        <f>SUM(Y89:Y99)</f>
        <v>392.73333333333335</v>
      </c>
      <c r="AD89" s="1203">
        <f>Z89*0.38*0.9*SQRT(3)</f>
        <v>185.19191157574889</v>
      </c>
      <c r="AE89" s="1203">
        <f t="shared" ref="AE89:AG89" si="50">AA89*0.38*0.9*SQRT(3)</f>
        <v>184.48107792432262</v>
      </c>
      <c r="AF89" s="1203">
        <f t="shared" si="50"/>
        <v>244.01339623127251</v>
      </c>
      <c r="AG89" s="1203">
        <f t="shared" si="50"/>
        <v>232.64005780845227</v>
      </c>
      <c r="AH89" s="1203">
        <f>MAX(Z89:AC99)</f>
        <v>411.93333333333334</v>
      </c>
      <c r="AI89" s="1213">
        <f>AH89*0.38*0.9*SQRT(3)</f>
        <v>244.01339623127251</v>
      </c>
      <c r="AJ89" s="1213">
        <f>D89-AI89</f>
        <v>475.98660376872749</v>
      </c>
    </row>
    <row r="90" spans="1:36" ht="18.75" x14ac:dyDescent="0.25">
      <c r="A90" s="1186"/>
      <c r="B90" s="1542"/>
      <c r="C90" s="1207"/>
      <c r="D90" s="1207"/>
      <c r="E90" s="608" t="s">
        <v>877</v>
      </c>
      <c r="F90" s="613">
        <v>14.3</v>
      </c>
      <c r="G90" s="614">
        <v>15.1</v>
      </c>
      <c r="H90" s="614">
        <v>7.3</v>
      </c>
      <c r="I90" s="614">
        <v>21</v>
      </c>
      <c r="J90" s="614">
        <v>21.7</v>
      </c>
      <c r="K90" s="614">
        <v>17.7</v>
      </c>
      <c r="L90" s="273">
        <v>22.2</v>
      </c>
      <c r="M90" s="273">
        <v>23.6</v>
      </c>
      <c r="N90" s="273">
        <v>27.4</v>
      </c>
      <c r="O90" s="273">
        <v>30.2</v>
      </c>
      <c r="P90" s="273">
        <v>23.1</v>
      </c>
      <c r="Q90" s="273">
        <v>32.799999999999997</v>
      </c>
      <c r="R90" s="274">
        <v>0.38600000000000001</v>
      </c>
      <c r="S90" s="274">
        <v>0.39200000000000002</v>
      </c>
      <c r="T90" s="274">
        <v>0.39900000000000002</v>
      </c>
      <c r="U90" s="274">
        <v>0.40100000000000002</v>
      </c>
      <c r="V90" s="285">
        <f t="shared" si="28"/>
        <v>12.233333333333333</v>
      </c>
      <c r="W90" s="285">
        <f t="shared" si="29"/>
        <v>20.133333333333336</v>
      </c>
      <c r="X90" s="285">
        <f t="shared" si="30"/>
        <v>24.399999999999995</v>
      </c>
      <c r="Y90" s="286">
        <f t="shared" si="31"/>
        <v>28.7</v>
      </c>
      <c r="Z90" s="1198"/>
      <c r="AA90" s="1201"/>
      <c r="AB90" s="1201"/>
      <c r="AC90" s="1201"/>
      <c r="AD90" s="1201"/>
      <c r="AE90" s="1201"/>
      <c r="AF90" s="1201"/>
      <c r="AG90" s="1201"/>
      <c r="AH90" s="1201"/>
      <c r="AI90" s="1214"/>
      <c r="AJ90" s="1214"/>
    </row>
    <row r="91" spans="1:36" ht="18.75" x14ac:dyDescent="0.25">
      <c r="A91" s="1186"/>
      <c r="B91" s="1542"/>
      <c r="C91" s="1207"/>
      <c r="D91" s="1207"/>
      <c r="E91" s="608" t="s">
        <v>878</v>
      </c>
      <c r="F91" s="613">
        <v>14.6</v>
      </c>
      <c r="G91" s="614">
        <v>16.8</v>
      </c>
      <c r="H91" s="614">
        <v>10.6</v>
      </c>
      <c r="I91" s="614">
        <v>19.100000000000001</v>
      </c>
      <c r="J91" s="614">
        <v>24.4</v>
      </c>
      <c r="K91" s="614">
        <v>32</v>
      </c>
      <c r="L91" s="277">
        <v>19.100000000000001</v>
      </c>
      <c r="M91" s="277">
        <v>15.4</v>
      </c>
      <c r="N91" s="277">
        <v>7.7</v>
      </c>
      <c r="O91" s="277">
        <v>19.7</v>
      </c>
      <c r="P91" s="277">
        <v>29.1</v>
      </c>
      <c r="Q91" s="277">
        <v>23</v>
      </c>
      <c r="R91" s="278">
        <v>0.38600000000000001</v>
      </c>
      <c r="S91" s="278">
        <v>0.39200000000000002</v>
      </c>
      <c r="T91" s="278">
        <v>0.39900000000000002</v>
      </c>
      <c r="U91" s="278">
        <v>0.40100000000000002</v>
      </c>
      <c r="V91" s="285">
        <f t="shared" si="28"/>
        <v>14</v>
      </c>
      <c r="W91" s="285">
        <f t="shared" si="29"/>
        <v>25.166666666666668</v>
      </c>
      <c r="X91" s="285">
        <f t="shared" si="30"/>
        <v>14.066666666666668</v>
      </c>
      <c r="Y91" s="286">
        <f t="shared" si="31"/>
        <v>23.933333333333334</v>
      </c>
      <c r="Z91" s="1198"/>
      <c r="AA91" s="1201"/>
      <c r="AB91" s="1201"/>
      <c r="AC91" s="1201"/>
      <c r="AD91" s="1201"/>
      <c r="AE91" s="1201"/>
      <c r="AF91" s="1201"/>
      <c r="AG91" s="1201"/>
      <c r="AH91" s="1201"/>
      <c r="AI91" s="1214"/>
      <c r="AJ91" s="1214"/>
    </row>
    <row r="92" spans="1:36" ht="18.75" x14ac:dyDescent="0.25">
      <c r="A92" s="1186"/>
      <c r="B92" s="1542"/>
      <c r="C92" s="1207"/>
      <c r="D92" s="1207"/>
      <c r="E92" s="608" t="s">
        <v>879</v>
      </c>
      <c r="F92" s="613">
        <v>28.4</v>
      </c>
      <c r="G92" s="614">
        <v>27.7</v>
      </c>
      <c r="H92" s="614">
        <v>38.1</v>
      </c>
      <c r="I92" s="614">
        <v>43</v>
      </c>
      <c r="J92" s="614">
        <v>54.7</v>
      </c>
      <c r="K92" s="614">
        <v>56.5</v>
      </c>
      <c r="L92" s="273">
        <v>35.799999999999997</v>
      </c>
      <c r="M92" s="273">
        <v>54.3</v>
      </c>
      <c r="N92" s="273">
        <v>64.3</v>
      </c>
      <c r="O92" s="273">
        <v>39</v>
      </c>
      <c r="P92" s="273">
        <v>70</v>
      </c>
      <c r="Q92" s="273">
        <v>54.4</v>
      </c>
      <c r="R92" s="274">
        <v>0.38600000000000001</v>
      </c>
      <c r="S92" s="274">
        <v>0.39200000000000002</v>
      </c>
      <c r="T92" s="274">
        <v>0.39900000000000002</v>
      </c>
      <c r="U92" s="274">
        <v>0.40100000000000002</v>
      </c>
      <c r="V92" s="285">
        <f t="shared" si="28"/>
        <v>31.399999999999995</v>
      </c>
      <c r="W92" s="285">
        <f t="shared" si="29"/>
        <v>51.4</v>
      </c>
      <c r="X92" s="285">
        <f t="shared" si="30"/>
        <v>51.466666666666661</v>
      </c>
      <c r="Y92" s="286">
        <f t="shared" si="31"/>
        <v>54.466666666666669</v>
      </c>
      <c r="Z92" s="1198"/>
      <c r="AA92" s="1201"/>
      <c r="AB92" s="1201"/>
      <c r="AC92" s="1201"/>
      <c r="AD92" s="1201"/>
      <c r="AE92" s="1201"/>
      <c r="AF92" s="1201"/>
      <c r="AG92" s="1201"/>
      <c r="AH92" s="1201"/>
      <c r="AI92" s="1214"/>
      <c r="AJ92" s="1214"/>
    </row>
    <row r="93" spans="1:36" ht="18.75" x14ac:dyDescent="0.25">
      <c r="A93" s="1186"/>
      <c r="B93" s="1542"/>
      <c r="C93" s="1207"/>
      <c r="D93" s="1207"/>
      <c r="E93" s="608" t="s">
        <v>880</v>
      </c>
      <c r="F93" s="613">
        <v>36.700000000000003</v>
      </c>
      <c r="G93" s="614">
        <v>31.8</v>
      </c>
      <c r="H93" s="614">
        <v>34.5</v>
      </c>
      <c r="I93" s="614">
        <v>30</v>
      </c>
      <c r="J93" s="614">
        <v>43.1</v>
      </c>
      <c r="K93" s="614">
        <v>22.9</v>
      </c>
      <c r="L93" s="277">
        <v>32.5</v>
      </c>
      <c r="M93" s="277">
        <v>17.399999999999999</v>
      </c>
      <c r="N93" s="277">
        <v>19.5</v>
      </c>
      <c r="O93" s="277">
        <v>61.5</v>
      </c>
      <c r="P93" s="277">
        <v>40</v>
      </c>
      <c r="Q93" s="277">
        <v>31.5</v>
      </c>
      <c r="R93" s="278">
        <v>0.38600000000000001</v>
      </c>
      <c r="S93" s="278">
        <v>0.39200000000000002</v>
      </c>
      <c r="T93" s="278">
        <v>0.39900000000000002</v>
      </c>
      <c r="U93" s="278">
        <v>0.40100000000000002</v>
      </c>
      <c r="V93" s="285">
        <f t="shared" si="28"/>
        <v>34.333333333333336</v>
      </c>
      <c r="W93" s="285">
        <f t="shared" si="29"/>
        <v>32</v>
      </c>
      <c r="X93" s="285">
        <f t="shared" si="30"/>
        <v>23.133333333333336</v>
      </c>
      <c r="Y93" s="286">
        <f t="shared" si="31"/>
        <v>44.333333333333336</v>
      </c>
      <c r="Z93" s="1198"/>
      <c r="AA93" s="1201"/>
      <c r="AB93" s="1201"/>
      <c r="AC93" s="1201"/>
      <c r="AD93" s="1201"/>
      <c r="AE93" s="1201"/>
      <c r="AF93" s="1201"/>
      <c r="AG93" s="1201"/>
      <c r="AH93" s="1201"/>
      <c r="AI93" s="1214"/>
      <c r="AJ93" s="1214"/>
    </row>
    <row r="94" spans="1:36" ht="18.75" x14ac:dyDescent="0.25">
      <c r="A94" s="1186"/>
      <c r="B94" s="1542"/>
      <c r="C94" s="1207"/>
      <c r="D94" s="1207"/>
      <c r="E94" s="608" t="s">
        <v>1088</v>
      </c>
      <c r="F94" s="613">
        <v>8.6</v>
      </c>
      <c r="G94" s="614">
        <v>12.1</v>
      </c>
      <c r="H94" s="614">
        <v>11.5</v>
      </c>
      <c r="I94" s="614">
        <v>9.8000000000000007</v>
      </c>
      <c r="J94" s="614">
        <v>18.600000000000001</v>
      </c>
      <c r="K94" s="614">
        <v>25.6</v>
      </c>
      <c r="L94" s="273">
        <v>12.2</v>
      </c>
      <c r="M94" s="273">
        <v>15.8</v>
      </c>
      <c r="N94" s="273">
        <v>22.6</v>
      </c>
      <c r="O94" s="273">
        <v>16.2</v>
      </c>
      <c r="P94" s="273">
        <v>20.3</v>
      </c>
      <c r="Q94" s="273">
        <v>31.6</v>
      </c>
      <c r="R94" s="274">
        <v>0.38600000000000001</v>
      </c>
      <c r="S94" s="274">
        <v>0.39200000000000002</v>
      </c>
      <c r="T94" s="274">
        <v>0.39900000000000002</v>
      </c>
      <c r="U94" s="274">
        <v>0.40100000000000002</v>
      </c>
      <c r="V94" s="285">
        <f t="shared" si="28"/>
        <v>10.733333333333334</v>
      </c>
      <c r="W94" s="285">
        <f t="shared" si="29"/>
        <v>18</v>
      </c>
      <c r="X94" s="285">
        <f t="shared" si="30"/>
        <v>16.866666666666667</v>
      </c>
      <c r="Y94" s="286">
        <f t="shared" si="31"/>
        <v>22.7</v>
      </c>
      <c r="Z94" s="1198"/>
      <c r="AA94" s="1201"/>
      <c r="AB94" s="1201"/>
      <c r="AC94" s="1201"/>
      <c r="AD94" s="1201"/>
      <c r="AE94" s="1201"/>
      <c r="AF94" s="1201"/>
      <c r="AG94" s="1201"/>
      <c r="AH94" s="1201"/>
      <c r="AI94" s="1214"/>
      <c r="AJ94" s="1214"/>
    </row>
    <row r="95" spans="1:36" ht="18.75" x14ac:dyDescent="0.25">
      <c r="A95" s="1186"/>
      <c r="B95" s="1542"/>
      <c r="C95" s="1207"/>
      <c r="D95" s="1207"/>
      <c r="E95" s="608" t="s">
        <v>1089</v>
      </c>
      <c r="F95" s="613">
        <v>34.299999999999997</v>
      </c>
      <c r="G95" s="614">
        <v>25.8</v>
      </c>
      <c r="H95" s="614">
        <v>7</v>
      </c>
      <c r="I95" s="614">
        <v>24.4</v>
      </c>
      <c r="J95" s="614">
        <v>16.2</v>
      </c>
      <c r="K95" s="614">
        <v>12.2</v>
      </c>
      <c r="L95" s="277">
        <v>10.5</v>
      </c>
      <c r="M95" s="277">
        <v>10.4</v>
      </c>
      <c r="N95" s="277">
        <v>7.5</v>
      </c>
      <c r="O95" s="277">
        <v>17.7</v>
      </c>
      <c r="P95" s="277">
        <v>15.8</v>
      </c>
      <c r="Q95" s="277">
        <v>24.4</v>
      </c>
      <c r="R95" s="278">
        <v>0.38600000000000001</v>
      </c>
      <c r="S95" s="278">
        <v>0.39200000000000002</v>
      </c>
      <c r="T95" s="278">
        <v>0.39900000000000002</v>
      </c>
      <c r="U95" s="278">
        <v>0.40100000000000002</v>
      </c>
      <c r="V95" s="285">
        <f t="shared" si="28"/>
        <v>22.366666666666664</v>
      </c>
      <c r="W95" s="285">
        <f t="shared" si="29"/>
        <v>17.599999999999998</v>
      </c>
      <c r="X95" s="285">
        <f t="shared" si="30"/>
        <v>9.4666666666666668</v>
      </c>
      <c r="Y95" s="286">
        <f t="shared" si="31"/>
        <v>19.3</v>
      </c>
      <c r="Z95" s="1198"/>
      <c r="AA95" s="1201"/>
      <c r="AB95" s="1201"/>
      <c r="AC95" s="1201"/>
      <c r="AD95" s="1201"/>
      <c r="AE95" s="1201"/>
      <c r="AF95" s="1201"/>
      <c r="AG95" s="1201"/>
      <c r="AH95" s="1201"/>
      <c r="AI95" s="1214"/>
      <c r="AJ95" s="1214"/>
    </row>
    <row r="96" spans="1:36" ht="18.75" x14ac:dyDescent="0.25">
      <c r="A96" s="1186"/>
      <c r="B96" s="1542"/>
      <c r="C96" s="1207"/>
      <c r="D96" s="1207"/>
      <c r="E96" s="608" t="s">
        <v>1090</v>
      </c>
      <c r="F96" s="613">
        <v>60.6</v>
      </c>
      <c r="G96" s="614">
        <v>41.1</v>
      </c>
      <c r="H96" s="614">
        <v>64.599999999999994</v>
      </c>
      <c r="I96" s="614">
        <v>4.5</v>
      </c>
      <c r="J96" s="614">
        <v>2.8</v>
      </c>
      <c r="K96" s="614">
        <v>9.6999999999999993</v>
      </c>
      <c r="L96" s="273">
        <v>131</v>
      </c>
      <c r="M96" s="273">
        <v>72.8</v>
      </c>
      <c r="N96" s="273">
        <v>130.69999999999999</v>
      </c>
      <c r="O96" s="273">
        <v>9.9</v>
      </c>
      <c r="P96" s="273">
        <v>6.1</v>
      </c>
      <c r="Q96" s="273">
        <v>12.7</v>
      </c>
      <c r="R96" s="274">
        <v>0.38600000000000001</v>
      </c>
      <c r="S96" s="274">
        <v>0.39200000000000002</v>
      </c>
      <c r="T96" s="274">
        <v>0.39900000000000002</v>
      </c>
      <c r="U96" s="274">
        <v>0.40100000000000002</v>
      </c>
      <c r="V96" s="285">
        <f t="shared" si="28"/>
        <v>55.433333333333337</v>
      </c>
      <c r="W96" s="285">
        <f t="shared" si="29"/>
        <v>5.666666666666667</v>
      </c>
      <c r="X96" s="285">
        <f t="shared" si="30"/>
        <v>111.5</v>
      </c>
      <c r="Y96" s="286">
        <f t="shared" si="31"/>
        <v>9.5666666666666664</v>
      </c>
      <c r="Z96" s="1198"/>
      <c r="AA96" s="1201"/>
      <c r="AB96" s="1201"/>
      <c r="AC96" s="1201"/>
      <c r="AD96" s="1201"/>
      <c r="AE96" s="1201"/>
      <c r="AF96" s="1201"/>
      <c r="AG96" s="1201"/>
      <c r="AH96" s="1201"/>
      <c r="AI96" s="1214"/>
      <c r="AJ96" s="1214"/>
    </row>
    <row r="97" spans="1:36" ht="18.75" x14ac:dyDescent="0.25">
      <c r="A97" s="1186"/>
      <c r="B97" s="1542"/>
      <c r="C97" s="1207"/>
      <c r="D97" s="1207"/>
      <c r="E97" s="608" t="s">
        <v>881</v>
      </c>
      <c r="F97" s="613">
        <v>14.4</v>
      </c>
      <c r="G97" s="614">
        <v>9.8000000000000007</v>
      </c>
      <c r="H97" s="614">
        <v>8.1</v>
      </c>
      <c r="I97" s="614">
        <v>37.1</v>
      </c>
      <c r="J97" s="614">
        <v>27.7</v>
      </c>
      <c r="K97" s="614">
        <v>26.6</v>
      </c>
      <c r="L97" s="277">
        <v>28.5</v>
      </c>
      <c r="M97" s="277">
        <v>16.8</v>
      </c>
      <c r="N97" s="277">
        <v>4.9000000000000004</v>
      </c>
      <c r="O97" s="277">
        <v>50</v>
      </c>
      <c r="P97" s="277">
        <v>24</v>
      </c>
      <c r="Q97" s="277">
        <v>13.9</v>
      </c>
      <c r="R97" s="278">
        <v>0.38600000000000001</v>
      </c>
      <c r="S97" s="278">
        <v>0.39200000000000002</v>
      </c>
      <c r="T97" s="278">
        <v>0.39900000000000002</v>
      </c>
      <c r="U97" s="278">
        <v>0.40100000000000002</v>
      </c>
      <c r="V97" s="285">
        <f t="shared" si="28"/>
        <v>10.766666666666667</v>
      </c>
      <c r="W97" s="285">
        <f t="shared" si="29"/>
        <v>30.466666666666669</v>
      </c>
      <c r="X97" s="285">
        <f t="shared" si="30"/>
        <v>16.733333333333331</v>
      </c>
      <c r="Y97" s="286">
        <f t="shared" si="31"/>
        <v>29.3</v>
      </c>
      <c r="Z97" s="1198"/>
      <c r="AA97" s="1201"/>
      <c r="AB97" s="1201"/>
      <c r="AC97" s="1201"/>
      <c r="AD97" s="1201"/>
      <c r="AE97" s="1201"/>
      <c r="AF97" s="1201"/>
      <c r="AG97" s="1201"/>
      <c r="AH97" s="1201"/>
      <c r="AI97" s="1214"/>
      <c r="AJ97" s="1214"/>
    </row>
    <row r="98" spans="1:36" ht="18.75" x14ac:dyDescent="0.25">
      <c r="A98" s="1186"/>
      <c r="B98" s="1542"/>
      <c r="C98" s="1207"/>
      <c r="D98" s="1207"/>
      <c r="E98" s="608" t="s">
        <v>882</v>
      </c>
      <c r="F98" s="613">
        <v>65.3</v>
      </c>
      <c r="G98" s="614">
        <v>54.6</v>
      </c>
      <c r="H98" s="614">
        <v>61.3</v>
      </c>
      <c r="I98" s="614">
        <v>38.200000000000003</v>
      </c>
      <c r="J98" s="614">
        <v>32</v>
      </c>
      <c r="K98" s="614">
        <v>33.799999999999997</v>
      </c>
      <c r="L98" s="273">
        <v>108.5</v>
      </c>
      <c r="M98" s="273">
        <v>59.2</v>
      </c>
      <c r="N98" s="273">
        <v>79</v>
      </c>
      <c r="O98" s="273">
        <v>68</v>
      </c>
      <c r="P98" s="273">
        <v>44</v>
      </c>
      <c r="Q98" s="273">
        <v>53</v>
      </c>
      <c r="R98" s="274">
        <v>0.38600000000000001</v>
      </c>
      <c r="S98" s="274">
        <v>0.39200000000000002</v>
      </c>
      <c r="T98" s="274">
        <v>0.39900000000000002</v>
      </c>
      <c r="U98" s="274">
        <v>0.40100000000000002</v>
      </c>
      <c r="V98" s="285">
        <f t="shared" si="28"/>
        <v>60.4</v>
      </c>
      <c r="W98" s="285">
        <f t="shared" si="29"/>
        <v>34.666666666666664</v>
      </c>
      <c r="X98" s="285">
        <f t="shared" si="30"/>
        <v>82.233333333333334</v>
      </c>
      <c r="Y98" s="286">
        <f t="shared" si="31"/>
        <v>55</v>
      </c>
      <c r="Z98" s="1198"/>
      <c r="AA98" s="1201"/>
      <c r="AB98" s="1201"/>
      <c r="AC98" s="1201"/>
      <c r="AD98" s="1201"/>
      <c r="AE98" s="1201"/>
      <c r="AF98" s="1201"/>
      <c r="AG98" s="1201"/>
      <c r="AH98" s="1201"/>
      <c r="AI98" s="1214"/>
      <c r="AJ98" s="1214"/>
    </row>
    <row r="99" spans="1:36" ht="19.5" thickBot="1" x14ac:dyDescent="0.3">
      <c r="A99" s="1186"/>
      <c r="B99" s="1542"/>
      <c r="C99" s="1207"/>
      <c r="D99" s="1207"/>
      <c r="E99" s="609" t="s">
        <v>883</v>
      </c>
      <c r="F99" s="613">
        <v>12.5</v>
      </c>
      <c r="G99" s="614">
        <v>23</v>
      </c>
      <c r="H99" s="614">
        <v>25.1</v>
      </c>
      <c r="I99" s="614">
        <v>17.3</v>
      </c>
      <c r="J99" s="614">
        <v>21.3</v>
      </c>
      <c r="K99" s="614">
        <v>49</v>
      </c>
      <c r="L99" s="277">
        <v>14.5</v>
      </c>
      <c r="M99" s="277">
        <v>23.4</v>
      </c>
      <c r="N99" s="277">
        <v>21.5</v>
      </c>
      <c r="O99" s="277">
        <v>26</v>
      </c>
      <c r="P99" s="277">
        <v>25</v>
      </c>
      <c r="Q99" s="277">
        <v>32</v>
      </c>
      <c r="R99" s="278">
        <v>0.38600000000000001</v>
      </c>
      <c r="S99" s="278">
        <v>0.39200000000000002</v>
      </c>
      <c r="T99" s="278">
        <v>0.39900000000000002</v>
      </c>
      <c r="U99" s="278">
        <v>0.40100000000000002</v>
      </c>
      <c r="V99" s="285">
        <f t="shared" si="28"/>
        <v>20.2</v>
      </c>
      <c r="W99" s="285">
        <f t="shared" si="29"/>
        <v>29.2</v>
      </c>
      <c r="X99" s="285">
        <f t="shared" si="30"/>
        <v>19.8</v>
      </c>
      <c r="Y99" s="286">
        <f t="shared" si="31"/>
        <v>27.666666666666668</v>
      </c>
      <c r="Z99" s="1198"/>
      <c r="AA99" s="1201"/>
      <c r="AB99" s="1201"/>
      <c r="AC99" s="1201"/>
      <c r="AD99" s="1201"/>
      <c r="AE99" s="1201"/>
      <c r="AF99" s="1201"/>
      <c r="AG99" s="1201"/>
      <c r="AH99" s="1201"/>
      <c r="AI99" s="1214"/>
      <c r="AJ99" s="1214"/>
    </row>
    <row r="100" spans="1:36" ht="18.75" x14ac:dyDescent="0.25">
      <c r="A100" s="1204">
        <v>26</v>
      </c>
      <c r="B100" s="1153" t="s">
        <v>884</v>
      </c>
      <c r="C100" s="1206" t="s">
        <v>60</v>
      </c>
      <c r="D100" s="1206">
        <f>400*0.9</f>
        <v>360</v>
      </c>
      <c r="E100" s="296" t="s">
        <v>193</v>
      </c>
      <c r="F100" s="615">
        <v>55</v>
      </c>
      <c r="G100" s="616">
        <v>22</v>
      </c>
      <c r="H100" s="616">
        <v>23</v>
      </c>
      <c r="I100" s="616">
        <v>50</v>
      </c>
      <c r="J100" s="616">
        <v>18</v>
      </c>
      <c r="K100" s="616">
        <v>25</v>
      </c>
      <c r="L100" s="296">
        <v>120</v>
      </c>
      <c r="M100" s="296">
        <v>120</v>
      </c>
      <c r="N100" s="296">
        <v>120</v>
      </c>
      <c r="O100" s="296">
        <v>80</v>
      </c>
      <c r="P100" s="296">
        <v>80</v>
      </c>
      <c r="Q100" s="296">
        <v>80</v>
      </c>
      <c r="R100" s="344">
        <v>0.38700000000000001</v>
      </c>
      <c r="S100" s="344">
        <v>0.38800000000000001</v>
      </c>
      <c r="T100" s="344">
        <v>0.4</v>
      </c>
      <c r="U100" s="344">
        <v>0.4</v>
      </c>
      <c r="V100" s="298">
        <f t="shared" si="28"/>
        <v>33.333333333333336</v>
      </c>
      <c r="W100" s="298">
        <f t="shared" si="29"/>
        <v>31</v>
      </c>
      <c r="X100" s="298">
        <f t="shared" si="30"/>
        <v>120</v>
      </c>
      <c r="Y100" s="299">
        <f t="shared" si="31"/>
        <v>80</v>
      </c>
      <c r="Z100" s="1209">
        <f>SUM(V100:V101)</f>
        <v>49.333333333333336</v>
      </c>
      <c r="AA100" s="1203">
        <f>SUM(W100:W101)</f>
        <v>44.333333333333336</v>
      </c>
      <c r="AB100" s="1203">
        <f>SUM(X100:X101)</f>
        <v>142</v>
      </c>
      <c r="AC100" s="1203">
        <f>SUM(Y100:Y101)</f>
        <v>108</v>
      </c>
      <c r="AD100" s="1203">
        <f>Z100*0.38*0.9*SQRT(3)</f>
        <v>29.223161225302096</v>
      </c>
      <c r="AE100" s="1203">
        <f t="shared" ref="AE100:AG100" si="51">AA100*0.38*0.9*SQRT(3)</f>
        <v>26.261354344359319</v>
      </c>
      <c r="AF100" s="1203">
        <f t="shared" si="51"/>
        <v>84.115315418774955</v>
      </c>
      <c r="AG100" s="1203">
        <f t="shared" si="51"/>
        <v>63.975028628364051</v>
      </c>
      <c r="AH100" s="1203">
        <f>MAX(Z100:AC101)</f>
        <v>142</v>
      </c>
      <c r="AI100" s="1213">
        <f>AH100*0.38*0.9*SQRT(3)</f>
        <v>84.115315418774955</v>
      </c>
      <c r="AJ100" s="1213">
        <f>D100-AI100</f>
        <v>275.88468458122503</v>
      </c>
    </row>
    <row r="101" spans="1:36" ht="19.5" thickBot="1" x14ac:dyDescent="0.3">
      <c r="A101" s="1186"/>
      <c r="B101" s="1542"/>
      <c r="C101" s="1207"/>
      <c r="D101" s="1207"/>
      <c r="E101" s="273" t="s">
        <v>885</v>
      </c>
      <c r="F101" s="617">
        <v>20</v>
      </c>
      <c r="G101" s="618">
        <v>13</v>
      </c>
      <c r="H101" s="618">
        <v>15</v>
      </c>
      <c r="I101" s="618">
        <v>18</v>
      </c>
      <c r="J101" s="618">
        <v>12</v>
      </c>
      <c r="K101" s="618">
        <v>10</v>
      </c>
      <c r="L101" s="273">
        <v>20</v>
      </c>
      <c r="M101" s="273">
        <v>9</v>
      </c>
      <c r="N101" s="273">
        <v>37</v>
      </c>
      <c r="O101" s="273">
        <v>28</v>
      </c>
      <c r="P101" s="273">
        <v>15</v>
      </c>
      <c r="Q101" s="273">
        <v>41</v>
      </c>
      <c r="R101" s="274">
        <v>0.38700000000000001</v>
      </c>
      <c r="S101" s="274">
        <v>0.38800000000000001</v>
      </c>
      <c r="T101" s="274">
        <v>0.4</v>
      </c>
      <c r="U101" s="274">
        <v>0.4</v>
      </c>
      <c r="V101" s="285">
        <f t="shared" si="28"/>
        <v>16</v>
      </c>
      <c r="W101" s="285">
        <f t="shared" si="29"/>
        <v>13.333333333333334</v>
      </c>
      <c r="X101" s="285">
        <f t="shared" si="30"/>
        <v>22</v>
      </c>
      <c r="Y101" s="286">
        <f t="shared" si="31"/>
        <v>28</v>
      </c>
      <c r="Z101" s="1198"/>
      <c r="AA101" s="1201"/>
      <c r="AB101" s="1201"/>
      <c r="AC101" s="1201"/>
      <c r="AD101" s="1201"/>
      <c r="AE101" s="1201"/>
      <c r="AF101" s="1201"/>
      <c r="AG101" s="1201"/>
      <c r="AH101" s="1201"/>
      <c r="AI101" s="1214"/>
      <c r="AJ101" s="1214"/>
    </row>
    <row r="102" spans="1:36" ht="37.5" customHeight="1" thickBot="1" x14ac:dyDescent="0.3">
      <c r="A102" s="669">
        <v>27</v>
      </c>
      <c r="B102" s="665" t="s">
        <v>1102</v>
      </c>
      <c r="C102" s="670" t="s">
        <v>87</v>
      </c>
      <c r="D102" s="670">
        <f>160*0.9</f>
        <v>144</v>
      </c>
      <c r="E102" s="296" t="s">
        <v>886</v>
      </c>
      <c r="F102" s="619">
        <v>0</v>
      </c>
      <c r="G102" s="620">
        <v>0.5</v>
      </c>
      <c r="H102" s="620">
        <v>0</v>
      </c>
      <c r="I102" s="620">
        <v>0</v>
      </c>
      <c r="J102" s="620">
        <v>0.5</v>
      </c>
      <c r="K102" s="620">
        <v>0</v>
      </c>
      <c r="L102" s="296">
        <v>0</v>
      </c>
      <c r="M102" s="296">
        <v>0</v>
      </c>
      <c r="N102" s="296">
        <v>0</v>
      </c>
      <c r="O102" s="296">
        <v>0</v>
      </c>
      <c r="P102" s="296">
        <v>0</v>
      </c>
      <c r="Q102" s="296">
        <v>0</v>
      </c>
      <c r="R102" s="344">
        <v>0.39700000000000002</v>
      </c>
      <c r="S102" s="344">
        <v>0.39100000000000001</v>
      </c>
      <c r="T102" s="344">
        <v>0.4</v>
      </c>
      <c r="U102" s="344">
        <v>0.4</v>
      </c>
      <c r="V102" s="298">
        <f t="shared" si="28"/>
        <v>0.5</v>
      </c>
      <c r="W102" s="298">
        <f t="shared" si="29"/>
        <v>0.5</v>
      </c>
      <c r="X102" s="298">
        <f t="shared" si="30"/>
        <v>0</v>
      </c>
      <c r="Y102" s="299">
        <f t="shared" si="31"/>
        <v>0</v>
      </c>
      <c r="Z102" s="671">
        <f>SUM(V102:V102)</f>
        <v>0.5</v>
      </c>
      <c r="AA102" s="668">
        <f>SUM(W102:W102)</f>
        <v>0.5</v>
      </c>
      <c r="AB102" s="668">
        <f>SUM(X102:X102)</f>
        <v>0</v>
      </c>
      <c r="AC102" s="668">
        <f>SUM(Y102:Y102)</f>
        <v>0</v>
      </c>
      <c r="AD102" s="668">
        <f>Z102*0.38*0.9*SQRT(3)</f>
        <v>0.296180688094278</v>
      </c>
      <c r="AE102" s="668">
        <f t="shared" ref="AE102:AG102" si="52">AA102*0.38*0.9*SQRT(3)</f>
        <v>0.296180688094278</v>
      </c>
      <c r="AF102" s="668">
        <f t="shared" si="52"/>
        <v>0</v>
      </c>
      <c r="AG102" s="668">
        <f t="shared" si="52"/>
        <v>0</v>
      </c>
      <c r="AH102" s="668">
        <f>MAX(Z102:AC102)</f>
        <v>0.5</v>
      </c>
      <c r="AI102" s="672">
        <f>AH102*0.38*0.9*SQRT(3)</f>
        <v>0.296180688094278</v>
      </c>
      <c r="AJ102" s="672">
        <f>D102-AI102</f>
        <v>143.70381931190573</v>
      </c>
    </row>
    <row r="103" spans="1:36" ht="18.75" x14ac:dyDescent="0.25">
      <c r="A103" s="1204">
        <v>28</v>
      </c>
      <c r="B103" s="1153" t="s">
        <v>887</v>
      </c>
      <c r="C103" s="1206" t="s">
        <v>888</v>
      </c>
      <c r="D103" s="1206">
        <f>(400+400)*0.9</f>
        <v>720</v>
      </c>
      <c r="E103" s="610" t="s">
        <v>889</v>
      </c>
      <c r="F103" s="621">
        <v>24.9</v>
      </c>
      <c r="G103" s="622">
        <v>45.5</v>
      </c>
      <c r="H103" s="622">
        <v>32.299999999999997</v>
      </c>
      <c r="I103" s="622">
        <v>38.6</v>
      </c>
      <c r="J103" s="622">
        <v>27.1</v>
      </c>
      <c r="K103" s="622">
        <v>20.5</v>
      </c>
      <c r="L103" s="296">
        <v>28.8</v>
      </c>
      <c r="M103" s="296">
        <v>31.4</v>
      </c>
      <c r="N103" s="296">
        <v>26.4</v>
      </c>
      <c r="O103" s="296">
        <v>53.3</v>
      </c>
      <c r="P103" s="296">
        <v>35.1</v>
      </c>
      <c r="Q103" s="296">
        <v>26.2</v>
      </c>
      <c r="R103" s="344">
        <v>0.4</v>
      </c>
      <c r="S103" s="344">
        <v>0.4</v>
      </c>
      <c r="T103" s="344">
        <v>0.40200000000000002</v>
      </c>
      <c r="U103" s="344">
        <v>0.40200000000000002</v>
      </c>
      <c r="V103" s="298">
        <f t="shared" ref="V103:V127" si="53">IF(AND(F103=0,G103=0,H103=0),0,IF(AND(F103=0,G103=0),H103,IF(AND(F103=0,H103=0),G103,IF(AND(G103=0,H103=0),F103,IF(F103=0,(G103+H103)/2,IF(G103=0,(F103+H103)/2,IF(H103=0,(F103+G103)/2,(F103+G103+H103)/3)))))))</f>
        <v>34.233333333333334</v>
      </c>
      <c r="W103" s="298">
        <f t="shared" ref="W103:W127" si="54">IF(AND(I103=0,J103=0,K103=0),0,IF(AND(I103=0,J103=0),K103,IF(AND(I103=0,K103=0),J103,IF(AND(J103=0,K103=0),I103,IF(I103=0,(J103+K103)/2,IF(J103=0,(I103+K103)/2,IF(K103=0,(I103+J103)/2,(I103+J103+K103)/3)))))))</f>
        <v>28.733333333333334</v>
      </c>
      <c r="X103" s="298">
        <f t="shared" ref="X103:X127" si="55">IF(AND(L103=0,M103=0,N103=0),0,IF(AND(L103=0,M103=0),N103,IF(AND(L103=0,N103=0),M103,IF(AND(M103=0,N103=0),L103,IF(L103=0,(M103+N103)/2,IF(M103=0,(L103+N103)/2,IF(N103=0,(L103+M103)/2,(L103+M103+N103)/3)))))))</f>
        <v>28.866666666666664</v>
      </c>
      <c r="Y103" s="299">
        <f t="shared" ref="Y103:Y127" si="56">IF(AND(O103=0,P103=0,Q103=0),0,IF(AND(O103=0,P103=0),Q103,IF(AND(O103=0,Q103=0),P103,IF(AND(P103=0,Q103=0),O103,IF(O103=0,(P103+Q103)/2,IF(P103=0,(O103+Q103)/2,IF(Q103=0,(O103+P103)/2,(O103+P103+Q103)/3)))))))</f>
        <v>38.200000000000003</v>
      </c>
      <c r="Z103" s="1209">
        <f>SUM(V103:V118)</f>
        <v>221.43333333333334</v>
      </c>
      <c r="AA103" s="1203">
        <f>SUM(W103:W118)</f>
        <v>196.73333333333335</v>
      </c>
      <c r="AB103" s="1203">
        <f>SUM(X103:X118)</f>
        <v>249.13333333333335</v>
      </c>
      <c r="AC103" s="1203">
        <f>SUM(Y103:Y118)</f>
        <v>304.83333333333337</v>
      </c>
      <c r="AD103" s="1203">
        <f>Z103*0.38*0.9*SQRT(3)</f>
        <v>131.16855406735257</v>
      </c>
      <c r="AE103" s="1203">
        <f t="shared" ref="AE103:AG103" si="57">AA103*0.38*0.9*SQRT(3)</f>
        <v>116.53722807549526</v>
      </c>
      <c r="AF103" s="1203">
        <f t="shared" si="57"/>
        <v>147.57696418777559</v>
      </c>
      <c r="AG103" s="1203">
        <f t="shared" si="57"/>
        <v>180.57149284147818</v>
      </c>
      <c r="AH103" s="1203">
        <f>MAX(Z103:AC118)</f>
        <v>304.83333333333337</v>
      </c>
      <c r="AI103" s="1213">
        <f>AH103*0.38*0.9*SQRT(3)</f>
        <v>180.57149284147818</v>
      </c>
      <c r="AJ103" s="1213">
        <f>D103-AI103</f>
        <v>539.42850715852182</v>
      </c>
    </row>
    <row r="104" spans="1:36" ht="18.75" x14ac:dyDescent="0.25">
      <c r="A104" s="1186"/>
      <c r="B104" s="1542"/>
      <c r="C104" s="1207"/>
      <c r="D104" s="1207"/>
      <c r="E104" s="608" t="s">
        <v>890</v>
      </c>
      <c r="F104" s="621">
        <v>18.8</v>
      </c>
      <c r="G104" s="622">
        <v>15.6</v>
      </c>
      <c r="H104" s="622">
        <v>9.9</v>
      </c>
      <c r="I104" s="622">
        <v>15.2</v>
      </c>
      <c r="J104" s="622">
        <v>17.899999999999999</v>
      </c>
      <c r="K104" s="622">
        <v>8.6999999999999993</v>
      </c>
      <c r="L104" s="273">
        <v>14.5</v>
      </c>
      <c r="M104" s="273">
        <v>14.8</v>
      </c>
      <c r="N104" s="273">
        <v>17.5</v>
      </c>
      <c r="O104" s="273">
        <v>18.899999999999999</v>
      </c>
      <c r="P104" s="273">
        <v>54.6</v>
      </c>
      <c r="Q104" s="273">
        <v>26.8</v>
      </c>
      <c r="R104" s="274">
        <v>0.4</v>
      </c>
      <c r="S104" s="274">
        <v>0.4</v>
      </c>
      <c r="T104" s="274">
        <v>0.40200000000000002</v>
      </c>
      <c r="U104" s="274">
        <v>0.40200000000000002</v>
      </c>
      <c r="V104" s="285">
        <f t="shared" si="53"/>
        <v>14.766666666666666</v>
      </c>
      <c r="W104" s="285">
        <f t="shared" si="54"/>
        <v>13.933333333333332</v>
      </c>
      <c r="X104" s="285">
        <f t="shared" si="55"/>
        <v>15.6</v>
      </c>
      <c r="Y104" s="286">
        <f t="shared" si="56"/>
        <v>33.43333333333333</v>
      </c>
      <c r="Z104" s="1198"/>
      <c r="AA104" s="1201"/>
      <c r="AB104" s="1201"/>
      <c r="AC104" s="1201"/>
      <c r="AD104" s="1201"/>
      <c r="AE104" s="1201"/>
      <c r="AF104" s="1201"/>
      <c r="AG104" s="1201"/>
      <c r="AH104" s="1201"/>
      <c r="AI104" s="1214"/>
      <c r="AJ104" s="1214"/>
    </row>
    <row r="105" spans="1:36" ht="18.75" x14ac:dyDescent="0.25">
      <c r="A105" s="1186"/>
      <c r="B105" s="1542"/>
      <c r="C105" s="1207"/>
      <c r="D105" s="1207"/>
      <c r="E105" s="608" t="s">
        <v>891</v>
      </c>
      <c r="F105" s="621">
        <v>8.1</v>
      </c>
      <c r="G105" s="622">
        <v>5.9</v>
      </c>
      <c r="H105" s="622">
        <v>3.9</v>
      </c>
      <c r="I105" s="622">
        <v>10.8</v>
      </c>
      <c r="J105" s="622">
        <v>6.8</v>
      </c>
      <c r="K105" s="622">
        <v>5</v>
      </c>
      <c r="L105" s="277">
        <v>12.1</v>
      </c>
      <c r="M105" s="277">
        <v>8.6999999999999993</v>
      </c>
      <c r="N105" s="277">
        <v>9</v>
      </c>
      <c r="O105" s="277">
        <v>24.9</v>
      </c>
      <c r="P105" s="277">
        <v>26.6</v>
      </c>
      <c r="Q105" s="277">
        <v>10.8</v>
      </c>
      <c r="R105" s="278">
        <v>0.4</v>
      </c>
      <c r="S105" s="278">
        <v>0.4</v>
      </c>
      <c r="T105" s="278">
        <v>0.40200000000000002</v>
      </c>
      <c r="U105" s="278">
        <v>0.40200000000000002</v>
      </c>
      <c r="V105" s="285">
        <f t="shared" si="53"/>
        <v>5.9666666666666659</v>
      </c>
      <c r="W105" s="285">
        <f t="shared" si="54"/>
        <v>7.5333333333333341</v>
      </c>
      <c r="X105" s="285">
        <f t="shared" si="55"/>
        <v>9.9333333333333318</v>
      </c>
      <c r="Y105" s="286">
        <f t="shared" si="56"/>
        <v>20.766666666666666</v>
      </c>
      <c r="Z105" s="1198"/>
      <c r="AA105" s="1201"/>
      <c r="AB105" s="1201"/>
      <c r="AC105" s="1201"/>
      <c r="AD105" s="1201"/>
      <c r="AE105" s="1201"/>
      <c r="AF105" s="1201"/>
      <c r="AG105" s="1201"/>
      <c r="AH105" s="1201"/>
      <c r="AI105" s="1214"/>
      <c r="AJ105" s="1214"/>
    </row>
    <row r="106" spans="1:36" ht="18.75" x14ac:dyDescent="0.25">
      <c r="A106" s="1186"/>
      <c r="B106" s="1542"/>
      <c r="C106" s="1207"/>
      <c r="D106" s="1207"/>
      <c r="E106" s="608" t="s">
        <v>892</v>
      </c>
      <c r="F106" s="621">
        <v>0</v>
      </c>
      <c r="G106" s="622">
        <v>0</v>
      </c>
      <c r="H106" s="622">
        <v>0</v>
      </c>
      <c r="I106" s="622">
        <v>0</v>
      </c>
      <c r="J106" s="622">
        <v>0</v>
      </c>
      <c r="K106" s="622">
        <v>0</v>
      </c>
      <c r="L106" s="273">
        <v>0</v>
      </c>
      <c r="M106" s="273">
        <v>0</v>
      </c>
      <c r="N106" s="273">
        <v>0</v>
      </c>
      <c r="O106" s="273">
        <v>0</v>
      </c>
      <c r="P106" s="273">
        <v>0</v>
      </c>
      <c r="Q106" s="273">
        <v>0</v>
      </c>
      <c r="R106" s="274">
        <v>0.4</v>
      </c>
      <c r="S106" s="274">
        <v>0.4</v>
      </c>
      <c r="T106" s="274">
        <v>0.40200000000000002</v>
      </c>
      <c r="U106" s="274">
        <v>0.40200000000000002</v>
      </c>
      <c r="V106" s="285">
        <f t="shared" si="53"/>
        <v>0</v>
      </c>
      <c r="W106" s="285">
        <f t="shared" si="54"/>
        <v>0</v>
      </c>
      <c r="X106" s="285">
        <f t="shared" si="55"/>
        <v>0</v>
      </c>
      <c r="Y106" s="286">
        <f t="shared" si="56"/>
        <v>0</v>
      </c>
      <c r="Z106" s="1198"/>
      <c r="AA106" s="1201"/>
      <c r="AB106" s="1201"/>
      <c r="AC106" s="1201"/>
      <c r="AD106" s="1201"/>
      <c r="AE106" s="1201"/>
      <c r="AF106" s="1201"/>
      <c r="AG106" s="1201"/>
      <c r="AH106" s="1201"/>
      <c r="AI106" s="1214"/>
      <c r="AJ106" s="1214"/>
    </row>
    <row r="107" spans="1:36" ht="18.75" x14ac:dyDescent="0.25">
      <c r="A107" s="1186"/>
      <c r="B107" s="1542"/>
      <c r="C107" s="1207"/>
      <c r="D107" s="1207"/>
      <c r="E107" s="608" t="s">
        <v>893</v>
      </c>
      <c r="F107" s="621">
        <v>4.3</v>
      </c>
      <c r="G107" s="622">
        <v>16.100000000000001</v>
      </c>
      <c r="H107" s="622">
        <v>15.5</v>
      </c>
      <c r="I107" s="622">
        <v>6.9</v>
      </c>
      <c r="J107" s="622">
        <v>17.3</v>
      </c>
      <c r="K107" s="622">
        <v>11.2</v>
      </c>
      <c r="L107" s="277">
        <v>6.6</v>
      </c>
      <c r="M107" s="277">
        <v>9.3000000000000007</v>
      </c>
      <c r="N107" s="277">
        <v>5.4</v>
      </c>
      <c r="O107" s="277">
        <v>11.7</v>
      </c>
      <c r="P107" s="277">
        <v>21.8</v>
      </c>
      <c r="Q107" s="277">
        <v>12.5</v>
      </c>
      <c r="R107" s="278">
        <v>0.4</v>
      </c>
      <c r="S107" s="278">
        <v>0.4</v>
      </c>
      <c r="T107" s="278">
        <v>0.40200000000000002</v>
      </c>
      <c r="U107" s="278">
        <v>0.40200000000000002</v>
      </c>
      <c r="V107" s="285">
        <f t="shared" si="53"/>
        <v>11.966666666666669</v>
      </c>
      <c r="W107" s="285">
        <f t="shared" si="54"/>
        <v>11.800000000000002</v>
      </c>
      <c r="X107" s="285">
        <f t="shared" si="55"/>
        <v>7.1000000000000005</v>
      </c>
      <c r="Y107" s="286">
        <f t="shared" si="56"/>
        <v>15.333333333333334</v>
      </c>
      <c r="Z107" s="1198"/>
      <c r="AA107" s="1201"/>
      <c r="AB107" s="1201"/>
      <c r="AC107" s="1201"/>
      <c r="AD107" s="1201"/>
      <c r="AE107" s="1201"/>
      <c r="AF107" s="1201"/>
      <c r="AG107" s="1201"/>
      <c r="AH107" s="1201"/>
      <c r="AI107" s="1214"/>
      <c r="AJ107" s="1214"/>
    </row>
    <row r="108" spans="1:36" ht="18.75" x14ac:dyDescent="0.25">
      <c r="A108" s="1186"/>
      <c r="B108" s="1542"/>
      <c r="C108" s="1207"/>
      <c r="D108" s="1207"/>
      <c r="E108" s="608" t="s">
        <v>894</v>
      </c>
      <c r="F108" s="621">
        <v>26.1</v>
      </c>
      <c r="G108" s="622">
        <v>6.7</v>
      </c>
      <c r="H108" s="622">
        <v>27.7</v>
      </c>
      <c r="I108" s="622">
        <v>41</v>
      </c>
      <c r="J108" s="622">
        <v>18.600000000000001</v>
      </c>
      <c r="K108" s="622">
        <v>13.7</v>
      </c>
      <c r="L108" s="273">
        <v>18.100000000000001</v>
      </c>
      <c r="M108" s="273">
        <v>17.3</v>
      </c>
      <c r="N108" s="273">
        <v>16.600000000000001</v>
      </c>
      <c r="O108" s="273">
        <v>18.100000000000001</v>
      </c>
      <c r="P108" s="273">
        <v>38.799999999999997</v>
      </c>
      <c r="Q108" s="273">
        <v>34</v>
      </c>
      <c r="R108" s="274">
        <v>0.4</v>
      </c>
      <c r="S108" s="274">
        <v>0.4</v>
      </c>
      <c r="T108" s="274">
        <v>0.40200000000000002</v>
      </c>
      <c r="U108" s="274">
        <v>0.40200000000000002</v>
      </c>
      <c r="V108" s="285">
        <f t="shared" si="53"/>
        <v>20.166666666666668</v>
      </c>
      <c r="W108" s="285">
        <f t="shared" si="54"/>
        <v>24.433333333333334</v>
      </c>
      <c r="X108" s="285">
        <f t="shared" si="55"/>
        <v>17.333333333333336</v>
      </c>
      <c r="Y108" s="286">
        <f t="shared" si="56"/>
        <v>30.3</v>
      </c>
      <c r="Z108" s="1198"/>
      <c r="AA108" s="1201"/>
      <c r="AB108" s="1201"/>
      <c r="AC108" s="1201"/>
      <c r="AD108" s="1201"/>
      <c r="AE108" s="1201"/>
      <c r="AF108" s="1201"/>
      <c r="AG108" s="1201"/>
      <c r="AH108" s="1201"/>
      <c r="AI108" s="1214"/>
      <c r="AJ108" s="1214"/>
    </row>
    <row r="109" spans="1:36" ht="18.75" x14ac:dyDescent="0.25">
      <c r="A109" s="1186"/>
      <c r="B109" s="1542"/>
      <c r="C109" s="1207"/>
      <c r="D109" s="1207"/>
      <c r="E109" s="608" t="s">
        <v>895</v>
      </c>
      <c r="F109" s="621">
        <v>22.9</v>
      </c>
      <c r="G109" s="622">
        <v>23.6</v>
      </c>
      <c r="H109" s="622">
        <v>24.2</v>
      </c>
      <c r="I109" s="622">
        <v>28.4</v>
      </c>
      <c r="J109" s="622">
        <v>31.6</v>
      </c>
      <c r="K109" s="622">
        <v>37.700000000000003</v>
      </c>
      <c r="L109" s="277">
        <v>34.6</v>
      </c>
      <c r="M109" s="277">
        <v>37.6</v>
      </c>
      <c r="N109" s="277">
        <v>35.799999999999997</v>
      </c>
      <c r="O109" s="277">
        <v>46.4</v>
      </c>
      <c r="P109" s="277">
        <v>38</v>
      </c>
      <c r="Q109" s="277">
        <v>41.3</v>
      </c>
      <c r="R109" s="278">
        <v>0.4</v>
      </c>
      <c r="S109" s="278">
        <v>0.4</v>
      </c>
      <c r="T109" s="278">
        <v>0.40200000000000002</v>
      </c>
      <c r="U109" s="278">
        <v>0.40200000000000002</v>
      </c>
      <c r="V109" s="285">
        <f t="shared" si="53"/>
        <v>23.566666666666666</v>
      </c>
      <c r="W109" s="285">
        <f t="shared" si="54"/>
        <v>32.56666666666667</v>
      </c>
      <c r="X109" s="285">
        <f t="shared" si="55"/>
        <v>36</v>
      </c>
      <c r="Y109" s="286">
        <f t="shared" si="56"/>
        <v>41.9</v>
      </c>
      <c r="Z109" s="1198"/>
      <c r="AA109" s="1201"/>
      <c r="AB109" s="1201"/>
      <c r="AC109" s="1201"/>
      <c r="AD109" s="1201"/>
      <c r="AE109" s="1201"/>
      <c r="AF109" s="1201"/>
      <c r="AG109" s="1201"/>
      <c r="AH109" s="1201"/>
      <c r="AI109" s="1214"/>
      <c r="AJ109" s="1214"/>
    </row>
    <row r="110" spans="1:36" ht="18.75" x14ac:dyDescent="0.25">
      <c r="A110" s="1186"/>
      <c r="B110" s="1542"/>
      <c r="C110" s="1207"/>
      <c r="D110" s="1207"/>
      <c r="E110" s="608" t="s">
        <v>896</v>
      </c>
      <c r="F110" s="621">
        <v>18.7</v>
      </c>
      <c r="G110" s="622">
        <v>9.6</v>
      </c>
      <c r="H110" s="622">
        <v>18.3</v>
      </c>
      <c r="I110" s="622">
        <v>17.2</v>
      </c>
      <c r="J110" s="622">
        <v>32.299999999999997</v>
      </c>
      <c r="K110" s="622">
        <v>25.1</v>
      </c>
      <c r="L110" s="273">
        <v>19.899999999999999</v>
      </c>
      <c r="M110" s="273">
        <v>12</v>
      </c>
      <c r="N110" s="273">
        <v>13.7</v>
      </c>
      <c r="O110" s="273">
        <v>36</v>
      </c>
      <c r="P110" s="273">
        <v>29.8</v>
      </c>
      <c r="Q110" s="273">
        <v>30.8</v>
      </c>
      <c r="R110" s="274">
        <v>0.4</v>
      </c>
      <c r="S110" s="274">
        <v>0.4</v>
      </c>
      <c r="T110" s="274">
        <v>0.40200000000000002</v>
      </c>
      <c r="U110" s="274">
        <v>0.40200000000000002</v>
      </c>
      <c r="V110" s="285">
        <f t="shared" si="53"/>
        <v>15.533333333333331</v>
      </c>
      <c r="W110" s="285">
        <f t="shared" si="54"/>
        <v>24.866666666666664</v>
      </c>
      <c r="X110" s="285">
        <f t="shared" si="55"/>
        <v>15.199999999999998</v>
      </c>
      <c r="Y110" s="286">
        <f t="shared" si="56"/>
        <v>32.199999999999996</v>
      </c>
      <c r="Z110" s="1198"/>
      <c r="AA110" s="1201"/>
      <c r="AB110" s="1201"/>
      <c r="AC110" s="1201"/>
      <c r="AD110" s="1201"/>
      <c r="AE110" s="1201"/>
      <c r="AF110" s="1201"/>
      <c r="AG110" s="1201"/>
      <c r="AH110" s="1201"/>
      <c r="AI110" s="1214"/>
      <c r="AJ110" s="1214"/>
    </row>
    <row r="111" spans="1:36" ht="18.75" x14ac:dyDescent="0.25">
      <c r="A111" s="1186"/>
      <c r="B111" s="1542"/>
      <c r="C111" s="1207"/>
      <c r="D111" s="1207"/>
      <c r="E111" s="608" t="s">
        <v>897</v>
      </c>
      <c r="F111" s="621">
        <v>19.7</v>
      </c>
      <c r="G111" s="622">
        <v>9.3000000000000007</v>
      </c>
      <c r="H111" s="622">
        <v>10.7</v>
      </c>
      <c r="I111" s="622">
        <v>17.2</v>
      </c>
      <c r="J111" s="622">
        <v>10.6</v>
      </c>
      <c r="K111" s="622">
        <v>12.4</v>
      </c>
      <c r="L111" s="277">
        <v>18</v>
      </c>
      <c r="M111" s="277">
        <v>17.7</v>
      </c>
      <c r="N111" s="277">
        <v>17.600000000000001</v>
      </c>
      <c r="O111" s="277">
        <v>26.2</v>
      </c>
      <c r="P111" s="277">
        <v>29.3</v>
      </c>
      <c r="Q111" s="277">
        <v>31.1</v>
      </c>
      <c r="R111" s="278">
        <v>0.4</v>
      </c>
      <c r="S111" s="278">
        <v>0.4</v>
      </c>
      <c r="T111" s="278">
        <v>0.40200000000000002</v>
      </c>
      <c r="U111" s="278">
        <v>0.40200000000000002</v>
      </c>
      <c r="V111" s="285">
        <f t="shared" si="53"/>
        <v>13.233333333333334</v>
      </c>
      <c r="W111" s="285">
        <f t="shared" si="54"/>
        <v>13.399999999999999</v>
      </c>
      <c r="X111" s="285">
        <f t="shared" si="55"/>
        <v>17.766666666666669</v>
      </c>
      <c r="Y111" s="286">
        <f t="shared" si="56"/>
        <v>28.866666666666664</v>
      </c>
      <c r="Z111" s="1198"/>
      <c r="AA111" s="1201"/>
      <c r="AB111" s="1201"/>
      <c r="AC111" s="1201"/>
      <c r="AD111" s="1201"/>
      <c r="AE111" s="1201"/>
      <c r="AF111" s="1201"/>
      <c r="AG111" s="1201"/>
      <c r="AH111" s="1201"/>
      <c r="AI111" s="1214"/>
      <c r="AJ111" s="1214"/>
    </row>
    <row r="112" spans="1:36" ht="18.75" x14ac:dyDescent="0.25">
      <c r="A112" s="1186"/>
      <c r="B112" s="1542"/>
      <c r="C112" s="1207"/>
      <c r="D112" s="1207"/>
      <c r="E112" s="608" t="s">
        <v>898</v>
      </c>
      <c r="F112" s="621">
        <v>0</v>
      </c>
      <c r="G112" s="622">
        <v>0</v>
      </c>
      <c r="H112" s="622">
        <v>0</v>
      </c>
      <c r="I112" s="622">
        <v>0</v>
      </c>
      <c r="J112" s="622">
        <v>0</v>
      </c>
      <c r="K112" s="622">
        <v>0</v>
      </c>
      <c r="L112" s="273">
        <v>72.5</v>
      </c>
      <c r="M112" s="273">
        <v>31.8</v>
      </c>
      <c r="N112" s="273">
        <v>37.299999999999997</v>
      </c>
      <c r="O112" s="273">
        <v>3.8</v>
      </c>
      <c r="P112" s="273">
        <v>2.8</v>
      </c>
      <c r="Q112" s="273">
        <v>7.2</v>
      </c>
      <c r="R112" s="274">
        <v>0.4</v>
      </c>
      <c r="S112" s="274">
        <v>0.4</v>
      </c>
      <c r="T112" s="274">
        <v>0.40200000000000002</v>
      </c>
      <c r="U112" s="274">
        <v>0.40200000000000002</v>
      </c>
      <c r="V112" s="285">
        <f t="shared" si="53"/>
        <v>0</v>
      </c>
      <c r="W112" s="285">
        <f t="shared" si="54"/>
        <v>0</v>
      </c>
      <c r="X112" s="285">
        <f t="shared" si="55"/>
        <v>47.199999999999996</v>
      </c>
      <c r="Y112" s="286">
        <f t="shared" si="56"/>
        <v>4.6000000000000005</v>
      </c>
      <c r="Z112" s="1198"/>
      <c r="AA112" s="1201"/>
      <c r="AB112" s="1201"/>
      <c r="AC112" s="1201"/>
      <c r="AD112" s="1201"/>
      <c r="AE112" s="1201"/>
      <c r="AF112" s="1201"/>
      <c r="AG112" s="1201"/>
      <c r="AH112" s="1201"/>
      <c r="AI112" s="1214"/>
      <c r="AJ112" s="1214"/>
    </row>
    <row r="113" spans="1:36" ht="18.75" x14ac:dyDescent="0.25">
      <c r="A113" s="1186"/>
      <c r="B113" s="1542"/>
      <c r="C113" s="1207"/>
      <c r="D113" s="1207"/>
      <c r="E113" s="608" t="s">
        <v>899</v>
      </c>
      <c r="F113" s="621">
        <v>2.6</v>
      </c>
      <c r="G113" s="622">
        <v>0.6</v>
      </c>
      <c r="H113" s="622">
        <v>5.9</v>
      </c>
      <c r="I113" s="622">
        <v>2.1</v>
      </c>
      <c r="J113" s="622">
        <v>0.5</v>
      </c>
      <c r="K113" s="622">
        <v>4.5999999999999996</v>
      </c>
      <c r="L113" s="277">
        <v>0</v>
      </c>
      <c r="M113" s="277">
        <v>0</v>
      </c>
      <c r="N113" s="277">
        <v>0</v>
      </c>
      <c r="O113" s="277">
        <v>0</v>
      </c>
      <c r="P113" s="277">
        <v>0</v>
      </c>
      <c r="Q113" s="277">
        <v>0</v>
      </c>
      <c r="R113" s="278">
        <v>0.4</v>
      </c>
      <c r="S113" s="278">
        <v>0.4</v>
      </c>
      <c r="T113" s="278">
        <v>0.40200000000000002</v>
      </c>
      <c r="U113" s="278">
        <v>0.40200000000000002</v>
      </c>
      <c r="V113" s="285">
        <f t="shared" si="53"/>
        <v>3.0333333333333337</v>
      </c>
      <c r="W113" s="285">
        <f t="shared" si="54"/>
        <v>2.4</v>
      </c>
      <c r="X113" s="285">
        <f t="shared" si="55"/>
        <v>0</v>
      </c>
      <c r="Y113" s="286">
        <f t="shared" si="56"/>
        <v>0</v>
      </c>
      <c r="Z113" s="1198"/>
      <c r="AA113" s="1201"/>
      <c r="AB113" s="1201"/>
      <c r="AC113" s="1201"/>
      <c r="AD113" s="1201"/>
      <c r="AE113" s="1201"/>
      <c r="AF113" s="1201"/>
      <c r="AG113" s="1201"/>
      <c r="AH113" s="1201"/>
      <c r="AI113" s="1214"/>
      <c r="AJ113" s="1214"/>
    </row>
    <row r="114" spans="1:36" ht="18.75" x14ac:dyDescent="0.25">
      <c r="A114" s="1186"/>
      <c r="B114" s="1542"/>
      <c r="C114" s="1207"/>
      <c r="D114" s="1207"/>
      <c r="E114" s="608" t="s">
        <v>1091</v>
      </c>
      <c r="F114" s="621">
        <v>0</v>
      </c>
      <c r="G114" s="622">
        <v>0</v>
      </c>
      <c r="H114" s="622">
        <v>0</v>
      </c>
      <c r="I114" s="622">
        <v>0</v>
      </c>
      <c r="J114" s="622">
        <v>0</v>
      </c>
      <c r="K114" s="622">
        <v>0</v>
      </c>
      <c r="L114" s="273">
        <v>0</v>
      </c>
      <c r="M114" s="273">
        <v>0</v>
      </c>
      <c r="N114" s="273">
        <v>0</v>
      </c>
      <c r="O114" s="273">
        <v>0</v>
      </c>
      <c r="P114" s="273">
        <v>0</v>
      </c>
      <c r="Q114" s="273">
        <v>0</v>
      </c>
      <c r="R114" s="274">
        <v>0.4</v>
      </c>
      <c r="S114" s="274">
        <v>0.4</v>
      </c>
      <c r="T114" s="274">
        <v>0.40200000000000002</v>
      </c>
      <c r="U114" s="274">
        <v>0.40200000000000002</v>
      </c>
      <c r="V114" s="285">
        <f t="shared" si="53"/>
        <v>0</v>
      </c>
      <c r="W114" s="285">
        <f t="shared" si="54"/>
        <v>0</v>
      </c>
      <c r="X114" s="285">
        <f t="shared" si="55"/>
        <v>0</v>
      </c>
      <c r="Y114" s="286">
        <f t="shared" si="56"/>
        <v>0</v>
      </c>
      <c r="Z114" s="1198"/>
      <c r="AA114" s="1201"/>
      <c r="AB114" s="1201"/>
      <c r="AC114" s="1201"/>
      <c r="AD114" s="1201"/>
      <c r="AE114" s="1201"/>
      <c r="AF114" s="1201"/>
      <c r="AG114" s="1201"/>
      <c r="AH114" s="1201"/>
      <c r="AI114" s="1214"/>
      <c r="AJ114" s="1214"/>
    </row>
    <row r="115" spans="1:36" ht="18.75" x14ac:dyDescent="0.25">
      <c r="A115" s="1186"/>
      <c r="B115" s="1542"/>
      <c r="C115" s="1207"/>
      <c r="D115" s="1207"/>
      <c r="E115" s="608" t="s">
        <v>1092</v>
      </c>
      <c r="F115" s="621">
        <v>86.6</v>
      </c>
      <c r="G115" s="622">
        <v>56.1</v>
      </c>
      <c r="H115" s="622">
        <v>93.1</v>
      </c>
      <c r="I115" s="622">
        <v>36.5</v>
      </c>
      <c r="J115" s="622">
        <v>34.5</v>
      </c>
      <c r="K115" s="622">
        <v>38.700000000000003</v>
      </c>
      <c r="L115" s="277">
        <v>58</v>
      </c>
      <c r="M115" s="277">
        <v>42</v>
      </c>
      <c r="N115" s="277">
        <v>54</v>
      </c>
      <c r="O115" s="277">
        <v>52</v>
      </c>
      <c r="P115" s="277">
        <v>43</v>
      </c>
      <c r="Q115" s="277">
        <v>52</v>
      </c>
      <c r="R115" s="278">
        <v>0.4</v>
      </c>
      <c r="S115" s="278">
        <v>0.4</v>
      </c>
      <c r="T115" s="278">
        <v>0.40200000000000002</v>
      </c>
      <c r="U115" s="278">
        <v>0.40200000000000002</v>
      </c>
      <c r="V115" s="285">
        <f t="shared" si="53"/>
        <v>78.599999999999994</v>
      </c>
      <c r="W115" s="285">
        <f t="shared" si="54"/>
        <v>36.56666666666667</v>
      </c>
      <c r="X115" s="285">
        <f t="shared" si="55"/>
        <v>51.333333333333336</v>
      </c>
      <c r="Y115" s="286">
        <f t="shared" si="56"/>
        <v>49</v>
      </c>
      <c r="Z115" s="1198"/>
      <c r="AA115" s="1201"/>
      <c r="AB115" s="1201"/>
      <c r="AC115" s="1201"/>
      <c r="AD115" s="1201"/>
      <c r="AE115" s="1201"/>
      <c r="AF115" s="1201"/>
      <c r="AG115" s="1201"/>
      <c r="AH115" s="1201"/>
      <c r="AI115" s="1214"/>
      <c r="AJ115" s="1214"/>
    </row>
    <row r="116" spans="1:36" ht="18.75" x14ac:dyDescent="0.25">
      <c r="A116" s="1186"/>
      <c r="B116" s="1542"/>
      <c r="C116" s="1207"/>
      <c r="D116" s="1207"/>
      <c r="E116" s="608" t="s">
        <v>900</v>
      </c>
      <c r="F116" s="621">
        <v>0</v>
      </c>
      <c r="G116" s="622">
        <v>0</v>
      </c>
      <c r="H116" s="622">
        <v>0</v>
      </c>
      <c r="I116" s="622">
        <v>0</v>
      </c>
      <c r="J116" s="622">
        <v>0</v>
      </c>
      <c r="K116" s="622">
        <v>0</v>
      </c>
      <c r="L116" s="273">
        <v>0</v>
      </c>
      <c r="M116" s="273">
        <v>0</v>
      </c>
      <c r="N116" s="273">
        <v>0</v>
      </c>
      <c r="O116" s="273">
        <v>0</v>
      </c>
      <c r="P116" s="273">
        <v>0</v>
      </c>
      <c r="Q116" s="273">
        <v>0</v>
      </c>
      <c r="R116" s="274">
        <v>0.4</v>
      </c>
      <c r="S116" s="274">
        <v>0.4</v>
      </c>
      <c r="T116" s="274">
        <v>0.40200000000000002</v>
      </c>
      <c r="U116" s="274">
        <v>0.40200000000000002</v>
      </c>
      <c r="V116" s="285">
        <f t="shared" si="53"/>
        <v>0</v>
      </c>
      <c r="W116" s="285">
        <f t="shared" si="54"/>
        <v>0</v>
      </c>
      <c r="X116" s="285">
        <f t="shared" si="55"/>
        <v>0</v>
      </c>
      <c r="Y116" s="286">
        <f t="shared" si="56"/>
        <v>0</v>
      </c>
      <c r="Z116" s="1198"/>
      <c r="AA116" s="1201"/>
      <c r="AB116" s="1201"/>
      <c r="AC116" s="1201"/>
      <c r="AD116" s="1201"/>
      <c r="AE116" s="1201"/>
      <c r="AF116" s="1201"/>
      <c r="AG116" s="1201"/>
      <c r="AH116" s="1201"/>
      <c r="AI116" s="1214"/>
      <c r="AJ116" s="1214"/>
    </row>
    <row r="117" spans="1:36" ht="18.75" x14ac:dyDescent="0.25">
      <c r="A117" s="1186"/>
      <c r="B117" s="1542"/>
      <c r="C117" s="1207"/>
      <c r="D117" s="1207"/>
      <c r="E117" s="608" t="s">
        <v>556</v>
      </c>
      <c r="F117" s="621">
        <v>0</v>
      </c>
      <c r="G117" s="622">
        <v>0</v>
      </c>
      <c r="H117" s="622">
        <v>0</v>
      </c>
      <c r="I117" s="622">
        <v>0</v>
      </c>
      <c r="J117" s="622">
        <v>0</v>
      </c>
      <c r="K117" s="622">
        <v>0</v>
      </c>
      <c r="L117" s="277">
        <v>0</v>
      </c>
      <c r="M117" s="277">
        <v>0</v>
      </c>
      <c r="N117" s="277">
        <v>0</v>
      </c>
      <c r="O117" s="277">
        <v>6.8</v>
      </c>
      <c r="P117" s="277">
        <v>9.9</v>
      </c>
      <c r="Q117" s="277">
        <v>5</v>
      </c>
      <c r="R117" s="278">
        <v>0.4</v>
      </c>
      <c r="S117" s="278">
        <v>0.4</v>
      </c>
      <c r="T117" s="278">
        <v>0.40200000000000002</v>
      </c>
      <c r="U117" s="278">
        <v>0.40200000000000002</v>
      </c>
      <c r="V117" s="285">
        <f t="shared" si="53"/>
        <v>0</v>
      </c>
      <c r="W117" s="285">
        <f t="shared" si="54"/>
        <v>0</v>
      </c>
      <c r="X117" s="285">
        <f t="shared" si="55"/>
        <v>0</v>
      </c>
      <c r="Y117" s="286">
        <f t="shared" si="56"/>
        <v>7.2333333333333334</v>
      </c>
      <c r="Z117" s="1198"/>
      <c r="AA117" s="1201"/>
      <c r="AB117" s="1201"/>
      <c r="AC117" s="1201"/>
      <c r="AD117" s="1201"/>
      <c r="AE117" s="1201"/>
      <c r="AF117" s="1201"/>
      <c r="AG117" s="1201"/>
      <c r="AH117" s="1201"/>
      <c r="AI117" s="1214"/>
      <c r="AJ117" s="1214"/>
    </row>
    <row r="118" spans="1:36" ht="19.5" thickBot="1" x14ac:dyDescent="0.3">
      <c r="A118" s="1186"/>
      <c r="B118" s="1542"/>
      <c r="C118" s="1207"/>
      <c r="D118" s="1207"/>
      <c r="E118" s="609" t="s">
        <v>901</v>
      </c>
      <c r="F118" s="623">
        <v>0.1</v>
      </c>
      <c r="G118" s="624">
        <v>0.5</v>
      </c>
      <c r="H118" s="624">
        <v>0.5</v>
      </c>
      <c r="I118" s="624">
        <v>0</v>
      </c>
      <c r="J118" s="624">
        <v>0.5</v>
      </c>
      <c r="K118" s="624">
        <v>0.5</v>
      </c>
      <c r="L118" s="273">
        <v>3.7</v>
      </c>
      <c r="M118" s="273">
        <v>3.2</v>
      </c>
      <c r="N118" s="273">
        <v>1.5</v>
      </c>
      <c r="O118" s="273">
        <v>3.8</v>
      </c>
      <c r="P118" s="273">
        <v>3.5</v>
      </c>
      <c r="Q118" s="273">
        <v>1.7</v>
      </c>
      <c r="R118" s="274">
        <v>0.4</v>
      </c>
      <c r="S118" s="274">
        <v>0.4</v>
      </c>
      <c r="T118" s="274">
        <v>0.40200000000000002</v>
      </c>
      <c r="U118" s="274">
        <v>0.40200000000000002</v>
      </c>
      <c r="V118" s="285">
        <f t="shared" si="53"/>
        <v>0.3666666666666667</v>
      </c>
      <c r="W118" s="285">
        <f t="shared" si="54"/>
        <v>0.5</v>
      </c>
      <c r="X118" s="285">
        <f t="shared" si="55"/>
        <v>2.8000000000000003</v>
      </c>
      <c r="Y118" s="286">
        <f t="shared" si="56"/>
        <v>3</v>
      </c>
      <c r="Z118" s="1198"/>
      <c r="AA118" s="1201"/>
      <c r="AB118" s="1201"/>
      <c r="AC118" s="1201"/>
      <c r="AD118" s="1201"/>
      <c r="AE118" s="1201"/>
      <c r="AF118" s="1201"/>
      <c r="AG118" s="1201"/>
      <c r="AH118" s="1201"/>
      <c r="AI118" s="1214"/>
      <c r="AJ118" s="1214"/>
    </row>
    <row r="119" spans="1:36" ht="18.75" x14ac:dyDescent="0.25">
      <c r="A119" s="1204">
        <v>29</v>
      </c>
      <c r="B119" s="1205" t="s">
        <v>1098</v>
      </c>
      <c r="C119" s="1206" t="s">
        <v>60</v>
      </c>
      <c r="D119" s="1206">
        <f>400*0.9</f>
        <v>360</v>
      </c>
      <c r="E119" s="296" t="s">
        <v>902</v>
      </c>
      <c r="F119" s="606">
        <v>9.3000000000000007</v>
      </c>
      <c r="G119" s="607">
        <v>6.4</v>
      </c>
      <c r="H119" s="607">
        <v>50</v>
      </c>
      <c r="I119" s="607">
        <v>5.0999999999999996</v>
      </c>
      <c r="J119" s="607">
        <v>14</v>
      </c>
      <c r="K119" s="607">
        <v>42</v>
      </c>
      <c r="L119" s="296">
        <v>0</v>
      </c>
      <c r="M119" s="296">
        <v>0</v>
      </c>
      <c r="N119" s="296">
        <v>0</v>
      </c>
      <c r="O119" s="296">
        <v>0</v>
      </c>
      <c r="P119" s="296">
        <v>0</v>
      </c>
      <c r="Q119" s="296">
        <v>0</v>
      </c>
      <c r="R119" s="344">
        <v>0.40200000000000002</v>
      </c>
      <c r="S119" s="344">
        <v>0.4</v>
      </c>
      <c r="T119" s="344">
        <v>0.41299999999999998</v>
      </c>
      <c r="U119" s="344">
        <v>0.41499999999999998</v>
      </c>
      <c r="V119" s="298">
        <f t="shared" si="53"/>
        <v>21.900000000000002</v>
      </c>
      <c r="W119" s="298">
        <f t="shared" si="54"/>
        <v>20.366666666666667</v>
      </c>
      <c r="X119" s="298">
        <f t="shared" si="55"/>
        <v>0</v>
      </c>
      <c r="Y119" s="299">
        <f t="shared" si="56"/>
        <v>0</v>
      </c>
      <c r="Z119" s="1209">
        <f>SUM(V119:V122)</f>
        <v>25.366666666666667</v>
      </c>
      <c r="AA119" s="1203">
        <f>SUM(W119:W122)</f>
        <v>23.566666666666666</v>
      </c>
      <c r="AB119" s="1203">
        <f>SUM(X119:X122)</f>
        <v>51.166666666666671</v>
      </c>
      <c r="AC119" s="1203">
        <f>SUM(Y119:Y122)</f>
        <v>35.733333333333334</v>
      </c>
      <c r="AD119" s="1203">
        <f>Z119*0.38*0.9*SQRT(3)</f>
        <v>15.026233575983037</v>
      </c>
      <c r="AE119" s="1203">
        <f t="shared" ref="AE119:AG119" si="58">AA119*0.38*0.9*SQRT(3)</f>
        <v>13.959983098843638</v>
      </c>
      <c r="AF119" s="1203">
        <f t="shared" si="58"/>
        <v>30.309157081647786</v>
      </c>
      <c r="AG119" s="1203">
        <f t="shared" si="58"/>
        <v>21.167046509137734</v>
      </c>
      <c r="AH119" s="1203">
        <f>MAX(Z119:AC122)</f>
        <v>51.166666666666671</v>
      </c>
      <c r="AI119" s="1213">
        <f>AH119*0.38*0.9*SQRT(3)</f>
        <v>30.309157081647786</v>
      </c>
      <c r="AJ119" s="1213">
        <f>D119-AI119</f>
        <v>329.69084291835219</v>
      </c>
    </row>
    <row r="120" spans="1:36" ht="18.75" x14ac:dyDescent="0.25">
      <c r="A120" s="1186"/>
      <c r="B120" s="1189"/>
      <c r="C120" s="1207"/>
      <c r="D120" s="1207"/>
      <c r="E120" s="273" t="s">
        <v>903</v>
      </c>
      <c r="F120" s="606">
        <v>0</v>
      </c>
      <c r="G120" s="607">
        <v>0</v>
      </c>
      <c r="H120" s="607">
        <v>0</v>
      </c>
      <c r="I120" s="607">
        <v>0</v>
      </c>
      <c r="J120" s="607">
        <v>0</v>
      </c>
      <c r="K120" s="607">
        <v>0</v>
      </c>
      <c r="L120" s="273">
        <v>0</v>
      </c>
      <c r="M120" s="273">
        <v>0</v>
      </c>
      <c r="N120" s="273">
        <v>0</v>
      </c>
      <c r="O120" s="273">
        <v>0</v>
      </c>
      <c r="P120" s="273">
        <v>0</v>
      </c>
      <c r="Q120" s="273">
        <v>0</v>
      </c>
      <c r="R120" s="274">
        <v>0.40200000000000002</v>
      </c>
      <c r="S120" s="274">
        <v>0.4</v>
      </c>
      <c r="T120" s="274">
        <v>0.41299999999999998</v>
      </c>
      <c r="U120" s="274">
        <v>0.41499999999999998</v>
      </c>
      <c r="V120" s="285">
        <f t="shared" si="53"/>
        <v>0</v>
      </c>
      <c r="W120" s="285">
        <f t="shared" si="54"/>
        <v>0</v>
      </c>
      <c r="X120" s="285">
        <f t="shared" si="55"/>
        <v>0</v>
      </c>
      <c r="Y120" s="286">
        <f t="shared" si="56"/>
        <v>0</v>
      </c>
      <c r="Z120" s="1198"/>
      <c r="AA120" s="1201"/>
      <c r="AB120" s="1201"/>
      <c r="AC120" s="1201"/>
      <c r="AD120" s="1201"/>
      <c r="AE120" s="1201"/>
      <c r="AF120" s="1201"/>
      <c r="AG120" s="1201"/>
      <c r="AH120" s="1201"/>
      <c r="AI120" s="1214"/>
      <c r="AJ120" s="1214"/>
    </row>
    <row r="121" spans="1:36" ht="19.5" thickBot="1" x14ac:dyDescent="0.3">
      <c r="A121" s="1186"/>
      <c r="B121" s="1189"/>
      <c r="C121" s="1207"/>
      <c r="D121" s="1207"/>
      <c r="E121" s="277" t="s">
        <v>904</v>
      </c>
      <c r="F121" s="587">
        <v>2.5</v>
      </c>
      <c r="G121" s="588">
        <v>5.5</v>
      </c>
      <c r="H121" s="588">
        <v>2.4</v>
      </c>
      <c r="I121" s="588">
        <v>0</v>
      </c>
      <c r="J121" s="588">
        <v>0</v>
      </c>
      <c r="K121" s="588">
        <v>3.2</v>
      </c>
      <c r="L121" s="277">
        <v>24</v>
      </c>
      <c r="M121" s="277">
        <v>32</v>
      </c>
      <c r="N121" s="277">
        <v>30</v>
      </c>
      <c r="O121" s="277">
        <v>15</v>
      </c>
      <c r="P121" s="277">
        <v>25</v>
      </c>
      <c r="Q121" s="277">
        <v>12</v>
      </c>
      <c r="R121" s="278">
        <v>0.40200000000000002</v>
      </c>
      <c r="S121" s="278">
        <v>0.4</v>
      </c>
      <c r="T121" s="278">
        <v>0.41299999999999998</v>
      </c>
      <c r="U121" s="278">
        <v>0.41499999999999998</v>
      </c>
      <c r="V121" s="285">
        <f t="shared" si="53"/>
        <v>3.4666666666666668</v>
      </c>
      <c r="W121" s="285">
        <f t="shared" si="54"/>
        <v>3.2</v>
      </c>
      <c r="X121" s="285">
        <f t="shared" si="55"/>
        <v>28.666666666666668</v>
      </c>
      <c r="Y121" s="286">
        <f t="shared" si="56"/>
        <v>17.333333333333332</v>
      </c>
      <c r="Z121" s="1198"/>
      <c r="AA121" s="1201"/>
      <c r="AB121" s="1201"/>
      <c r="AC121" s="1201"/>
      <c r="AD121" s="1201"/>
      <c r="AE121" s="1201"/>
      <c r="AF121" s="1201"/>
      <c r="AG121" s="1201"/>
      <c r="AH121" s="1201"/>
      <c r="AI121" s="1214"/>
      <c r="AJ121" s="1214"/>
    </row>
    <row r="122" spans="1:36" ht="0.75" customHeight="1" thickBot="1" x14ac:dyDescent="0.3">
      <c r="A122" s="1186"/>
      <c r="B122" s="1189"/>
      <c r="C122" s="1207"/>
      <c r="D122" s="1207"/>
      <c r="E122" s="273"/>
      <c r="F122" s="273"/>
      <c r="G122" s="273"/>
      <c r="H122" s="273"/>
      <c r="I122" s="273"/>
      <c r="J122" s="273"/>
      <c r="K122" s="273"/>
      <c r="L122" s="273">
        <v>32.299999999999997</v>
      </c>
      <c r="M122" s="273">
        <v>25.7</v>
      </c>
      <c r="N122" s="273">
        <v>9.5</v>
      </c>
      <c r="O122" s="273">
        <v>17.100000000000001</v>
      </c>
      <c r="P122" s="273">
        <v>33.799999999999997</v>
      </c>
      <c r="Q122" s="273">
        <v>4.3</v>
      </c>
      <c r="R122" s="274"/>
      <c r="S122" s="274"/>
      <c r="T122" s="274"/>
      <c r="U122" s="274"/>
      <c r="V122" s="285">
        <f t="shared" si="53"/>
        <v>0</v>
      </c>
      <c r="W122" s="285">
        <f t="shared" si="54"/>
        <v>0</v>
      </c>
      <c r="X122" s="285">
        <f t="shared" si="55"/>
        <v>22.5</v>
      </c>
      <c r="Y122" s="286">
        <f t="shared" si="56"/>
        <v>18.399999999999999</v>
      </c>
      <c r="Z122" s="1198"/>
      <c r="AA122" s="1201"/>
      <c r="AB122" s="1201"/>
      <c r="AC122" s="1201"/>
      <c r="AD122" s="1201"/>
      <c r="AE122" s="1201"/>
      <c r="AF122" s="1201"/>
      <c r="AG122" s="1201"/>
      <c r="AH122" s="1201"/>
      <c r="AI122" s="1214"/>
      <c r="AJ122" s="1214"/>
    </row>
    <row r="123" spans="1:36" ht="18.75" x14ac:dyDescent="0.25">
      <c r="A123" s="1217">
        <v>30</v>
      </c>
      <c r="B123" s="1565" t="s">
        <v>905</v>
      </c>
      <c r="C123" s="1221" t="s">
        <v>60</v>
      </c>
      <c r="D123" s="1221">
        <f>400*0.9</f>
        <v>360</v>
      </c>
      <c r="E123" s="296" t="s">
        <v>906</v>
      </c>
      <c r="F123" s="625">
        <v>21.3</v>
      </c>
      <c r="G123" s="626">
        <v>4.5</v>
      </c>
      <c r="H123" s="626">
        <v>13.7</v>
      </c>
      <c r="I123" s="626">
        <v>2.2000000000000002</v>
      </c>
      <c r="J123" s="626">
        <v>3.4</v>
      </c>
      <c r="K123" s="626">
        <v>3.6</v>
      </c>
      <c r="L123" s="296">
        <v>39.1</v>
      </c>
      <c r="M123" s="296">
        <v>17</v>
      </c>
      <c r="N123" s="296">
        <v>9.6999999999999993</v>
      </c>
      <c r="O123" s="296">
        <v>33</v>
      </c>
      <c r="P123" s="296">
        <v>16.7</v>
      </c>
      <c r="Q123" s="296">
        <v>2.1</v>
      </c>
      <c r="R123" s="359">
        <v>0.39600000000000002</v>
      </c>
      <c r="S123" s="359">
        <v>0.39900000000000002</v>
      </c>
      <c r="T123" s="359">
        <v>0.38600000000000001</v>
      </c>
      <c r="U123" s="359">
        <v>0.40100000000000002</v>
      </c>
      <c r="V123" s="298">
        <f t="shared" si="53"/>
        <v>13.166666666666666</v>
      </c>
      <c r="W123" s="298">
        <f t="shared" si="54"/>
        <v>3.0666666666666664</v>
      </c>
      <c r="X123" s="298">
        <f t="shared" si="55"/>
        <v>21.933333333333334</v>
      </c>
      <c r="Y123" s="299">
        <f t="shared" si="56"/>
        <v>17.266666666666669</v>
      </c>
      <c r="Z123" s="1209">
        <f>SUM(V123:V127)</f>
        <v>19</v>
      </c>
      <c r="AA123" s="1203">
        <f>SUM(W123:W127)</f>
        <v>11.066666666666665</v>
      </c>
      <c r="AB123" s="1203">
        <f>SUM(X123:X127)</f>
        <v>45.3</v>
      </c>
      <c r="AC123" s="1203">
        <f>SUM(Y123:Y127)</f>
        <v>42.56666666666667</v>
      </c>
      <c r="AD123" s="1203">
        <f t="shared" ref="AD123:AG123" si="59">Z123*0.38*0.9*SQRT(3)</f>
        <v>11.254866147582565</v>
      </c>
      <c r="AE123" s="1203">
        <f t="shared" si="59"/>
        <v>6.5554658964866857</v>
      </c>
      <c r="AF123" s="1203">
        <f t="shared" si="59"/>
        <v>26.833970341341587</v>
      </c>
      <c r="AG123" s="1203">
        <f t="shared" si="59"/>
        <v>25.214849246426205</v>
      </c>
      <c r="AH123" s="1203">
        <f>MAX(Z123:AC127)</f>
        <v>45.3</v>
      </c>
      <c r="AI123" s="1213">
        <f t="shared" ref="AI123" si="60">AH123*0.38*0.9*SQRT(3)</f>
        <v>26.833970341341587</v>
      </c>
      <c r="AJ123" s="1213">
        <f>D123-AI123</f>
        <v>333.16602965865843</v>
      </c>
    </row>
    <row r="124" spans="1:36" ht="18.75" x14ac:dyDescent="0.25">
      <c r="A124" s="1224"/>
      <c r="B124" s="1563"/>
      <c r="C124" s="1227"/>
      <c r="D124" s="1227"/>
      <c r="E124" s="273" t="s">
        <v>907</v>
      </c>
      <c r="F124" s="627">
        <v>0</v>
      </c>
      <c r="G124" s="628">
        <v>0.7</v>
      </c>
      <c r="H124" s="628">
        <v>0</v>
      </c>
      <c r="I124" s="628">
        <v>0.4</v>
      </c>
      <c r="J124" s="628">
        <v>17.399999999999999</v>
      </c>
      <c r="K124" s="628">
        <v>1</v>
      </c>
      <c r="L124" s="273">
        <v>0.4</v>
      </c>
      <c r="M124" s="273">
        <v>12.2</v>
      </c>
      <c r="N124" s="273">
        <v>5.3</v>
      </c>
      <c r="O124" s="273">
        <v>0.1</v>
      </c>
      <c r="P124" s="273">
        <v>11.2</v>
      </c>
      <c r="Q124" s="273">
        <v>10.5</v>
      </c>
      <c r="R124" s="274">
        <v>0.39600000000000002</v>
      </c>
      <c r="S124" s="274">
        <v>0.39900000000000002</v>
      </c>
      <c r="T124" s="274">
        <v>0.38600000000000001</v>
      </c>
      <c r="U124" s="274">
        <v>0.40100000000000002</v>
      </c>
      <c r="V124" s="285">
        <f t="shared" si="53"/>
        <v>0.7</v>
      </c>
      <c r="W124" s="285">
        <f t="shared" si="54"/>
        <v>6.2666666666666657</v>
      </c>
      <c r="X124" s="285">
        <f t="shared" si="55"/>
        <v>5.9666666666666659</v>
      </c>
      <c r="Y124" s="286">
        <f t="shared" si="56"/>
        <v>7.2666666666666657</v>
      </c>
      <c r="Z124" s="1198"/>
      <c r="AA124" s="1201"/>
      <c r="AB124" s="1201"/>
      <c r="AC124" s="1201"/>
      <c r="AD124" s="1201"/>
      <c r="AE124" s="1201"/>
      <c r="AF124" s="1201"/>
      <c r="AG124" s="1201"/>
      <c r="AH124" s="1201"/>
      <c r="AI124" s="1214"/>
      <c r="AJ124" s="1214"/>
    </row>
    <row r="125" spans="1:36" ht="18.75" x14ac:dyDescent="0.25">
      <c r="A125" s="1224"/>
      <c r="B125" s="1563"/>
      <c r="C125" s="1227"/>
      <c r="D125" s="1227"/>
      <c r="E125" s="277" t="s">
        <v>908</v>
      </c>
      <c r="F125" s="627">
        <v>13.5</v>
      </c>
      <c r="G125" s="628">
        <v>0.2</v>
      </c>
      <c r="H125" s="628">
        <v>1.7</v>
      </c>
      <c r="I125" s="628">
        <v>4.0999999999999996</v>
      </c>
      <c r="J125" s="628">
        <v>0.1</v>
      </c>
      <c r="K125" s="628">
        <v>1</v>
      </c>
      <c r="L125" s="277">
        <v>11.7</v>
      </c>
      <c r="M125" s="277">
        <v>0</v>
      </c>
      <c r="N125" s="277">
        <v>1.3</v>
      </c>
      <c r="O125" s="277">
        <v>11.5</v>
      </c>
      <c r="P125" s="277">
        <v>0</v>
      </c>
      <c r="Q125" s="277">
        <v>0.1</v>
      </c>
      <c r="R125" s="278">
        <v>0.39600000000000002</v>
      </c>
      <c r="S125" s="278">
        <v>0.39900000000000002</v>
      </c>
      <c r="T125" s="278">
        <v>0.38600000000000001</v>
      </c>
      <c r="U125" s="278">
        <v>0.40100000000000002</v>
      </c>
      <c r="V125" s="285">
        <f t="shared" si="53"/>
        <v>5.1333333333333329</v>
      </c>
      <c r="W125" s="285">
        <f t="shared" si="54"/>
        <v>1.7333333333333332</v>
      </c>
      <c r="X125" s="285">
        <f t="shared" si="55"/>
        <v>6.5</v>
      </c>
      <c r="Y125" s="286">
        <f t="shared" si="56"/>
        <v>5.8</v>
      </c>
      <c r="Z125" s="1198"/>
      <c r="AA125" s="1201"/>
      <c r="AB125" s="1201"/>
      <c r="AC125" s="1201"/>
      <c r="AD125" s="1201"/>
      <c r="AE125" s="1201"/>
      <c r="AF125" s="1201"/>
      <c r="AG125" s="1201"/>
      <c r="AH125" s="1201"/>
      <c r="AI125" s="1214"/>
      <c r="AJ125" s="1214"/>
    </row>
    <row r="126" spans="1:36" ht="18.75" x14ac:dyDescent="0.25">
      <c r="A126" s="1281"/>
      <c r="B126" s="1566"/>
      <c r="C126" s="1227"/>
      <c r="D126" s="1227"/>
      <c r="E126" s="655" t="s">
        <v>909</v>
      </c>
      <c r="F126" s="627">
        <v>0</v>
      </c>
      <c r="G126" s="628">
        <v>0</v>
      </c>
      <c r="H126" s="628">
        <v>0</v>
      </c>
      <c r="I126" s="628">
        <v>0</v>
      </c>
      <c r="J126" s="628">
        <v>0</v>
      </c>
      <c r="K126" s="628">
        <v>0</v>
      </c>
      <c r="L126" s="655">
        <v>53.7</v>
      </c>
      <c r="M126" s="655">
        <v>54.1</v>
      </c>
      <c r="N126" s="655">
        <v>51</v>
      </c>
      <c r="O126" s="655">
        <v>52.2</v>
      </c>
      <c r="P126" s="655">
        <v>49.9</v>
      </c>
      <c r="Q126" s="655">
        <v>47.5</v>
      </c>
      <c r="R126" s="656"/>
      <c r="S126" s="656"/>
      <c r="T126" s="656"/>
      <c r="U126" s="656"/>
      <c r="V126" s="703"/>
      <c r="W126" s="703"/>
      <c r="X126" s="703"/>
      <c r="Y126" s="679"/>
      <c r="Z126" s="1292"/>
      <c r="AA126" s="1288"/>
      <c r="AB126" s="1288"/>
      <c r="AC126" s="1288"/>
      <c r="AD126" s="1288"/>
      <c r="AE126" s="1288"/>
      <c r="AF126" s="1288"/>
      <c r="AG126" s="1288"/>
      <c r="AH126" s="1288"/>
      <c r="AI126" s="1289"/>
      <c r="AJ126" s="1289"/>
    </row>
    <row r="127" spans="1:36" ht="19.5" thickBot="1" x14ac:dyDescent="0.3">
      <c r="A127" s="1218"/>
      <c r="B127" s="1564"/>
      <c r="C127" s="1222"/>
      <c r="D127" s="1222"/>
      <c r="E127" s="279" t="s">
        <v>1246</v>
      </c>
      <c r="F127" s="629">
        <v>0</v>
      </c>
      <c r="G127" s="630">
        <v>0</v>
      </c>
      <c r="H127" s="630">
        <v>0</v>
      </c>
      <c r="I127" s="630">
        <v>0</v>
      </c>
      <c r="J127" s="630">
        <v>0</v>
      </c>
      <c r="K127" s="630">
        <v>0</v>
      </c>
      <c r="L127" s="279">
        <v>16.5</v>
      </c>
      <c r="M127" s="279">
        <v>8.6999999999999993</v>
      </c>
      <c r="N127" s="279">
        <v>7.5</v>
      </c>
      <c r="O127" s="279">
        <v>13.3</v>
      </c>
      <c r="P127" s="279">
        <v>7.6</v>
      </c>
      <c r="Q127" s="279">
        <v>15.8</v>
      </c>
      <c r="R127" s="280">
        <v>0.39600000000000002</v>
      </c>
      <c r="S127" s="280">
        <v>0.39900000000000002</v>
      </c>
      <c r="T127" s="280">
        <v>0.38600000000000001</v>
      </c>
      <c r="U127" s="280">
        <v>0.40100000000000002</v>
      </c>
      <c r="V127" s="291">
        <f t="shared" si="53"/>
        <v>0</v>
      </c>
      <c r="W127" s="291">
        <f t="shared" si="54"/>
        <v>0</v>
      </c>
      <c r="X127" s="291">
        <f t="shared" si="55"/>
        <v>10.9</v>
      </c>
      <c r="Y127" s="292">
        <f t="shared" si="56"/>
        <v>12.233333333333334</v>
      </c>
      <c r="Z127" s="1199"/>
      <c r="AA127" s="1202"/>
      <c r="AB127" s="1202"/>
      <c r="AC127" s="1202"/>
      <c r="AD127" s="1202"/>
      <c r="AE127" s="1202"/>
      <c r="AF127" s="1202"/>
      <c r="AG127" s="1202"/>
      <c r="AH127" s="1202"/>
      <c r="AI127" s="1215"/>
      <c r="AJ127" s="1215"/>
    </row>
    <row r="128" spans="1:36" ht="19.5" thickBot="1" x14ac:dyDescent="0.3">
      <c r="A128" s="677"/>
      <c r="B128" s="689" t="s">
        <v>1105</v>
      </c>
      <c r="C128" s="689" t="s">
        <v>87</v>
      </c>
      <c r="D128" s="689">
        <f>160*0.9</f>
        <v>144</v>
      </c>
      <c r="E128" s="360" t="s">
        <v>852</v>
      </c>
      <c r="F128" s="625">
        <v>55</v>
      </c>
      <c r="G128" s="626">
        <v>58.9</v>
      </c>
      <c r="H128" s="626">
        <v>59.6</v>
      </c>
      <c r="I128" s="626">
        <v>58.6</v>
      </c>
      <c r="J128" s="626">
        <v>71</v>
      </c>
      <c r="K128" s="626">
        <v>61.3</v>
      </c>
      <c r="L128" s="360">
        <v>85</v>
      </c>
      <c r="M128" s="360">
        <v>75</v>
      </c>
      <c r="N128" s="360">
        <v>50</v>
      </c>
      <c r="O128" s="360">
        <v>85</v>
      </c>
      <c r="P128" s="360">
        <v>110</v>
      </c>
      <c r="Q128" s="360">
        <v>98</v>
      </c>
      <c r="R128" s="361">
        <v>0.40200000000000002</v>
      </c>
      <c r="S128" s="361">
        <v>0.4</v>
      </c>
      <c r="T128" s="361">
        <v>0.39200000000000002</v>
      </c>
      <c r="U128" s="361">
        <v>0.39400000000000002</v>
      </c>
      <c r="V128" s="362"/>
      <c r="W128" s="362"/>
      <c r="X128" s="362"/>
      <c r="Y128" s="363"/>
      <c r="Z128" s="363"/>
      <c r="AA128" s="364"/>
      <c r="AB128" s="364"/>
      <c r="AC128" s="364"/>
      <c r="AD128" s="364"/>
      <c r="AE128" s="364"/>
      <c r="AF128" s="364"/>
      <c r="AG128" s="364"/>
      <c r="AH128" s="364"/>
      <c r="AI128" s="365"/>
      <c r="AJ128" s="365"/>
    </row>
    <row r="129" spans="1:36" ht="19.5" thickBot="1" x14ac:dyDescent="0.3">
      <c r="A129" s="673">
        <v>31</v>
      </c>
      <c r="B129" s="692" t="s">
        <v>910</v>
      </c>
      <c r="C129" s="674" t="s">
        <v>60</v>
      </c>
      <c r="D129" s="674">
        <f>400*0.9</f>
        <v>360</v>
      </c>
      <c r="E129" s="296" t="s">
        <v>911</v>
      </c>
      <c r="F129" s="631">
        <v>95</v>
      </c>
      <c r="G129" s="632">
        <v>102</v>
      </c>
      <c r="H129" s="632">
        <v>97</v>
      </c>
      <c r="I129" s="632">
        <v>97</v>
      </c>
      <c r="J129" s="632">
        <v>103</v>
      </c>
      <c r="K129" s="632">
        <v>99</v>
      </c>
      <c r="L129" s="296">
        <v>60</v>
      </c>
      <c r="M129" s="296">
        <v>62</v>
      </c>
      <c r="N129" s="296">
        <v>61</v>
      </c>
      <c r="O129" s="296">
        <v>61</v>
      </c>
      <c r="P129" s="296">
        <v>63</v>
      </c>
      <c r="Q129" s="296">
        <v>62</v>
      </c>
      <c r="R129" s="359">
        <v>0.4</v>
      </c>
      <c r="S129" s="359">
        <v>0.4</v>
      </c>
      <c r="T129" s="359">
        <v>0.4</v>
      </c>
      <c r="U129" s="359">
        <v>0.4</v>
      </c>
      <c r="V129" s="298">
        <f t="shared" ref="V129:V153" si="61">IF(AND(F129=0,G129=0,H129=0),0,IF(AND(F129=0,G129=0),H129,IF(AND(F129=0,H129=0),G129,IF(AND(G129=0,H129=0),F129,IF(F129=0,(G129+H129)/2,IF(G129=0,(F129+H129)/2,IF(H129=0,(F129+G129)/2,(F129+G129+H129)/3)))))))</f>
        <v>98</v>
      </c>
      <c r="W129" s="298">
        <f t="shared" ref="W129:W153" si="62">IF(AND(I129=0,J129=0,K129=0),0,IF(AND(I129=0,J129=0),K129,IF(AND(I129=0,K129=0),J129,IF(AND(J129=0,K129=0),I129,IF(I129=0,(J129+K129)/2,IF(J129=0,(I129+K129)/2,IF(K129=0,(I129+J129)/2,(I129+J129+K129)/3)))))))</f>
        <v>99.666666666666671</v>
      </c>
      <c r="X129" s="298">
        <f t="shared" ref="X129:X152" si="63">IF(AND(L129=0,M129=0,N129=0),0,IF(AND(L129=0,M129=0),N129,IF(AND(L129=0,N129=0),M129,IF(AND(M129=0,N129=0),L129,IF(L129=0,(M129+N129)/2,IF(M129=0,(L129+N129)/2,IF(N129=0,(L129+M129)/2,(L129+M129+N129)/3)))))))</f>
        <v>61</v>
      </c>
      <c r="Y129" s="299">
        <f t="shared" ref="Y129:Y153" si="64">IF(AND(O129=0,P129=0,Q129=0),0,IF(AND(O129=0,P129=0),Q129,IF(AND(O129=0,Q129=0),P129,IF(AND(P129=0,Q129=0),O129,IF(O129=0,(P129+Q129)/2,IF(P129=0,(O129+Q129)/2,IF(Q129=0,(O129+P129)/2,(O129+P129+Q129)/3)))))))</f>
        <v>62</v>
      </c>
      <c r="Z129" s="671">
        <f t="shared" ref="Z129:AC131" si="65">SUM(V129:V129)</f>
        <v>98</v>
      </c>
      <c r="AA129" s="668">
        <f t="shared" si="65"/>
        <v>99.666666666666671</v>
      </c>
      <c r="AB129" s="668">
        <f t="shared" si="65"/>
        <v>61</v>
      </c>
      <c r="AC129" s="668">
        <f t="shared" si="65"/>
        <v>62</v>
      </c>
      <c r="AD129" s="668">
        <f t="shared" ref="AD129:AG129" si="66">Z129*0.38*0.9*SQRT(3)</f>
        <v>58.051414866478495</v>
      </c>
      <c r="AE129" s="668">
        <f t="shared" si="66"/>
        <v>59.038683826792756</v>
      </c>
      <c r="AF129" s="668">
        <f t="shared" si="66"/>
        <v>36.134043947501922</v>
      </c>
      <c r="AG129" s="668">
        <f t="shared" si="66"/>
        <v>36.726405323690472</v>
      </c>
      <c r="AH129" s="668">
        <f>MAX(Z129:AC129)</f>
        <v>99.666666666666671</v>
      </c>
      <c r="AI129" s="672">
        <f t="shared" ref="AI129" si="67">AH129*0.38*0.9*SQRT(3)</f>
        <v>59.038683826792756</v>
      </c>
      <c r="AJ129" s="672">
        <f>D129-AI129</f>
        <v>300.96131617320725</v>
      </c>
    </row>
    <row r="130" spans="1:36" ht="19.5" thickBot="1" x14ac:dyDescent="0.3">
      <c r="A130" s="673">
        <v>32</v>
      </c>
      <c r="B130" s="692" t="s">
        <v>912</v>
      </c>
      <c r="C130" s="674" t="s">
        <v>92</v>
      </c>
      <c r="D130" s="674">
        <f>100*0.9</f>
        <v>90</v>
      </c>
      <c r="E130" s="296" t="s">
        <v>913</v>
      </c>
      <c r="F130" s="633">
        <v>3</v>
      </c>
      <c r="G130" s="634">
        <v>2</v>
      </c>
      <c r="H130" s="634">
        <v>3</v>
      </c>
      <c r="I130" s="634">
        <v>2</v>
      </c>
      <c r="J130" s="634">
        <v>1</v>
      </c>
      <c r="K130" s="634">
        <v>2</v>
      </c>
      <c r="L130" s="296">
        <v>3</v>
      </c>
      <c r="M130" s="296">
        <v>2</v>
      </c>
      <c r="N130" s="296">
        <v>3</v>
      </c>
      <c r="O130" s="296">
        <v>2</v>
      </c>
      <c r="P130" s="296">
        <v>1</v>
      </c>
      <c r="Q130" s="296">
        <v>2</v>
      </c>
      <c r="R130" s="359">
        <v>0.4</v>
      </c>
      <c r="S130" s="359">
        <v>0.4</v>
      </c>
      <c r="T130" s="359">
        <v>0.4</v>
      </c>
      <c r="U130" s="359">
        <v>0.4</v>
      </c>
      <c r="V130" s="298">
        <f t="shared" si="61"/>
        <v>2.6666666666666665</v>
      </c>
      <c r="W130" s="298">
        <f t="shared" si="62"/>
        <v>1.6666666666666667</v>
      </c>
      <c r="X130" s="298">
        <f t="shared" si="63"/>
        <v>2.6666666666666665</v>
      </c>
      <c r="Y130" s="299">
        <f t="shared" si="64"/>
        <v>1.6666666666666667</v>
      </c>
      <c r="Z130" s="671">
        <f t="shared" si="65"/>
        <v>2.6666666666666665</v>
      </c>
      <c r="AA130" s="668">
        <f t="shared" si="65"/>
        <v>1.6666666666666667</v>
      </c>
      <c r="AB130" s="668">
        <f t="shared" si="65"/>
        <v>2.6666666666666665</v>
      </c>
      <c r="AC130" s="668">
        <f t="shared" si="65"/>
        <v>1.6666666666666667</v>
      </c>
      <c r="AD130" s="668">
        <f t="shared" ref="AD130:AG130" si="68">Z130*0.38*0.9*SQRT(3)</f>
        <v>1.5796303365028159</v>
      </c>
      <c r="AE130" s="668">
        <f t="shared" si="68"/>
        <v>0.98726896031426015</v>
      </c>
      <c r="AF130" s="668">
        <f t="shared" si="68"/>
        <v>1.5796303365028159</v>
      </c>
      <c r="AG130" s="668">
        <f t="shared" si="68"/>
        <v>0.98726896031426015</v>
      </c>
      <c r="AH130" s="668">
        <f>MAX(Z130:AC130)</f>
        <v>2.6666666666666665</v>
      </c>
      <c r="AI130" s="672">
        <f t="shared" ref="AI130" si="69">AH130*0.38*0.9*SQRT(3)</f>
        <v>1.5796303365028159</v>
      </c>
      <c r="AJ130" s="672">
        <f>D130-AI130</f>
        <v>88.420369663497183</v>
      </c>
    </row>
    <row r="131" spans="1:36" ht="32.25" thickBot="1" x14ac:dyDescent="0.3">
      <c r="A131" s="673">
        <v>33</v>
      </c>
      <c r="B131" s="691" t="s">
        <v>914</v>
      </c>
      <c r="C131" s="674" t="s">
        <v>92</v>
      </c>
      <c r="D131" s="674">
        <f>100*0.9</f>
        <v>90</v>
      </c>
      <c r="E131" s="296" t="s">
        <v>915</v>
      </c>
      <c r="F131" s="296"/>
      <c r="G131" s="296"/>
      <c r="H131" s="296"/>
      <c r="I131" s="296"/>
      <c r="J131" s="296"/>
      <c r="K131" s="296"/>
      <c r="L131" s="296">
        <v>0</v>
      </c>
      <c r="M131" s="296">
        <v>0</v>
      </c>
      <c r="N131" s="296">
        <v>0</v>
      </c>
      <c r="O131" s="296">
        <v>0</v>
      </c>
      <c r="P131" s="296">
        <v>0</v>
      </c>
      <c r="Q131" s="296">
        <v>0</v>
      </c>
      <c r="R131" s="359"/>
      <c r="S131" s="359"/>
      <c r="T131" s="359">
        <v>0</v>
      </c>
      <c r="U131" s="359">
        <v>0</v>
      </c>
      <c r="V131" s="298">
        <f t="shared" si="61"/>
        <v>0</v>
      </c>
      <c r="W131" s="298">
        <f t="shared" si="62"/>
        <v>0</v>
      </c>
      <c r="X131" s="298">
        <f t="shared" si="63"/>
        <v>0</v>
      </c>
      <c r="Y131" s="299">
        <f t="shared" si="64"/>
        <v>0</v>
      </c>
      <c r="Z131" s="671">
        <f t="shared" si="65"/>
        <v>0</v>
      </c>
      <c r="AA131" s="668">
        <f t="shared" si="65"/>
        <v>0</v>
      </c>
      <c r="AB131" s="668">
        <f t="shared" si="65"/>
        <v>0</v>
      </c>
      <c r="AC131" s="668">
        <f t="shared" si="65"/>
        <v>0</v>
      </c>
      <c r="AD131" s="668">
        <f t="shared" ref="AD131:AG131" si="70">Z131*0.38*0.9*SQRT(3)</f>
        <v>0</v>
      </c>
      <c r="AE131" s="668">
        <f t="shared" si="70"/>
        <v>0</v>
      </c>
      <c r="AF131" s="668">
        <f t="shared" si="70"/>
        <v>0</v>
      </c>
      <c r="AG131" s="668">
        <f t="shared" si="70"/>
        <v>0</v>
      </c>
      <c r="AH131" s="668">
        <f>MAX(Z131:AC131)</f>
        <v>0</v>
      </c>
      <c r="AI131" s="672">
        <f t="shared" ref="AI131" si="71">AH131*0.38*0.9*SQRT(3)</f>
        <v>0</v>
      </c>
      <c r="AJ131" s="672">
        <f>D131-AI131</f>
        <v>90</v>
      </c>
    </row>
    <row r="132" spans="1:36" ht="18.75" x14ac:dyDescent="0.25">
      <c r="A132" s="1223">
        <v>34</v>
      </c>
      <c r="B132" s="1562" t="s">
        <v>1099</v>
      </c>
      <c r="C132" s="1206" t="s">
        <v>916</v>
      </c>
      <c r="D132" s="1206">
        <f>(630+630)*0.9</f>
        <v>1134</v>
      </c>
      <c r="E132" s="610" t="s">
        <v>917</v>
      </c>
      <c r="F132" s="635">
        <v>49.4</v>
      </c>
      <c r="G132" s="636">
        <v>49.1</v>
      </c>
      <c r="H132" s="636">
        <v>41</v>
      </c>
      <c r="I132" s="636">
        <v>71.400000000000006</v>
      </c>
      <c r="J132" s="636">
        <v>49.4</v>
      </c>
      <c r="K132" s="636">
        <v>46.8</v>
      </c>
      <c r="L132" s="270">
        <v>54.2</v>
      </c>
      <c r="M132" s="270">
        <v>47.9</v>
      </c>
      <c r="N132" s="270">
        <v>42.4</v>
      </c>
      <c r="O132" s="270">
        <v>91.1</v>
      </c>
      <c r="P132" s="270">
        <v>65.7</v>
      </c>
      <c r="Q132" s="270">
        <v>80.8</v>
      </c>
      <c r="R132" s="354">
        <v>0.38800000000000001</v>
      </c>
      <c r="S132" s="354">
        <v>0.39200000000000002</v>
      </c>
      <c r="T132" s="354">
        <v>0.39600000000000002</v>
      </c>
      <c r="U132" s="354">
        <v>0.39800000000000002</v>
      </c>
      <c r="V132" s="283">
        <f t="shared" si="61"/>
        <v>46.5</v>
      </c>
      <c r="W132" s="283">
        <f t="shared" si="62"/>
        <v>55.866666666666674</v>
      </c>
      <c r="X132" s="283">
        <f t="shared" si="63"/>
        <v>48.166666666666664</v>
      </c>
      <c r="Y132" s="284">
        <f t="shared" si="64"/>
        <v>79.2</v>
      </c>
      <c r="Z132" s="1197">
        <f>SUM(V132:V145)</f>
        <v>224.10000000000005</v>
      </c>
      <c r="AA132" s="1200">
        <f>SUM(W132:W145)</f>
        <v>203.29999999999998</v>
      </c>
      <c r="AB132" s="1200">
        <f>SUM(X132:X145)</f>
        <v>194.99999999999997</v>
      </c>
      <c r="AC132" s="1200">
        <f>SUM(Y132:Y145)</f>
        <v>191.26666666666665</v>
      </c>
      <c r="AD132" s="1203">
        <f t="shared" ref="AD132:AG132" si="72">Z132*0.38*0.9*SQRT(3)</f>
        <v>132.74818440385542</v>
      </c>
      <c r="AE132" s="1203">
        <f t="shared" si="72"/>
        <v>120.42706777913342</v>
      </c>
      <c r="AF132" s="1203">
        <f t="shared" si="72"/>
        <v>115.51046835676841</v>
      </c>
      <c r="AG132" s="1203">
        <f t="shared" si="72"/>
        <v>113.29898588566448</v>
      </c>
      <c r="AH132" s="1200">
        <f>MAX(Z132:AC145)</f>
        <v>224.10000000000005</v>
      </c>
      <c r="AI132" s="1213">
        <f t="shared" ref="AI132" si="73">AH132*0.38*0.9*SQRT(3)</f>
        <v>132.74818440385542</v>
      </c>
      <c r="AJ132" s="1213">
        <f>D132-AI132</f>
        <v>1001.2518155961445</v>
      </c>
    </row>
    <row r="133" spans="1:36" ht="18.75" x14ac:dyDescent="0.25">
      <c r="A133" s="1224"/>
      <c r="B133" s="1563"/>
      <c r="C133" s="1227"/>
      <c r="D133" s="1207"/>
      <c r="E133" s="608" t="s">
        <v>918</v>
      </c>
      <c r="F133" s="635">
        <v>41.8</v>
      </c>
      <c r="G133" s="636">
        <v>34.9</v>
      </c>
      <c r="H133" s="636">
        <v>47.3</v>
      </c>
      <c r="I133" s="636">
        <v>27.2</v>
      </c>
      <c r="J133" s="636">
        <v>10.6</v>
      </c>
      <c r="K133" s="636">
        <v>18.7</v>
      </c>
      <c r="L133" s="273">
        <v>31.2</v>
      </c>
      <c r="M133" s="273">
        <v>20</v>
      </c>
      <c r="N133" s="273">
        <v>47.4</v>
      </c>
      <c r="O133" s="273">
        <v>23.7</v>
      </c>
      <c r="P133" s="273">
        <v>17</v>
      </c>
      <c r="Q133" s="273">
        <v>36.9</v>
      </c>
      <c r="R133" s="274">
        <v>0.38800000000000001</v>
      </c>
      <c r="S133" s="274">
        <v>0.39200000000000002</v>
      </c>
      <c r="T133" s="274">
        <v>0.39600000000000002</v>
      </c>
      <c r="U133" s="274">
        <v>0.39800000000000002</v>
      </c>
      <c r="V133" s="285">
        <f t="shared" si="61"/>
        <v>41.333333333333329</v>
      </c>
      <c r="W133" s="285">
        <f t="shared" si="62"/>
        <v>18.833333333333332</v>
      </c>
      <c r="X133" s="285">
        <f t="shared" si="63"/>
        <v>32.866666666666667</v>
      </c>
      <c r="Y133" s="286">
        <f t="shared" si="64"/>
        <v>25.866666666666664</v>
      </c>
      <c r="Z133" s="1198"/>
      <c r="AA133" s="1201"/>
      <c r="AB133" s="1201"/>
      <c r="AC133" s="1201"/>
      <c r="AD133" s="1201"/>
      <c r="AE133" s="1201"/>
      <c r="AF133" s="1201"/>
      <c r="AG133" s="1201"/>
      <c r="AH133" s="1201"/>
      <c r="AI133" s="1214"/>
      <c r="AJ133" s="1214"/>
    </row>
    <row r="134" spans="1:36" ht="18.75" x14ac:dyDescent="0.25">
      <c r="A134" s="1224"/>
      <c r="B134" s="1563"/>
      <c r="C134" s="1227"/>
      <c r="D134" s="1207"/>
      <c r="E134" s="608" t="s">
        <v>919</v>
      </c>
      <c r="F134" s="635">
        <v>0</v>
      </c>
      <c r="G134" s="636">
        <v>0</v>
      </c>
      <c r="H134" s="636">
        <v>0</v>
      </c>
      <c r="I134" s="636">
        <v>0</v>
      </c>
      <c r="J134" s="636">
        <v>0</v>
      </c>
      <c r="K134" s="636">
        <v>0</v>
      </c>
      <c r="L134" s="277">
        <v>0</v>
      </c>
      <c r="M134" s="277">
        <v>0</v>
      </c>
      <c r="N134" s="277">
        <v>0</v>
      </c>
      <c r="O134" s="277">
        <v>0</v>
      </c>
      <c r="P134" s="277">
        <v>0</v>
      </c>
      <c r="Q134" s="277">
        <v>0</v>
      </c>
      <c r="R134" s="274">
        <v>0.38800000000000001</v>
      </c>
      <c r="S134" s="274">
        <v>0.39200000000000002</v>
      </c>
      <c r="T134" s="274">
        <v>0.39600000000000002</v>
      </c>
      <c r="U134" s="274">
        <v>0.39800000000000002</v>
      </c>
      <c r="V134" s="285">
        <f t="shared" si="61"/>
        <v>0</v>
      </c>
      <c r="W134" s="285">
        <f t="shared" si="62"/>
        <v>0</v>
      </c>
      <c r="X134" s="285">
        <f t="shared" si="63"/>
        <v>0</v>
      </c>
      <c r="Y134" s="286">
        <f t="shared" si="64"/>
        <v>0</v>
      </c>
      <c r="Z134" s="1198"/>
      <c r="AA134" s="1201"/>
      <c r="AB134" s="1201"/>
      <c r="AC134" s="1201"/>
      <c r="AD134" s="1201"/>
      <c r="AE134" s="1201"/>
      <c r="AF134" s="1201"/>
      <c r="AG134" s="1201"/>
      <c r="AH134" s="1201"/>
      <c r="AI134" s="1214"/>
      <c r="AJ134" s="1214"/>
    </row>
    <row r="135" spans="1:36" ht="18.75" x14ac:dyDescent="0.25">
      <c r="A135" s="1224"/>
      <c r="B135" s="1563"/>
      <c r="C135" s="1227"/>
      <c r="D135" s="1207"/>
      <c r="E135" s="608" t="s">
        <v>920</v>
      </c>
      <c r="F135" s="635">
        <v>0</v>
      </c>
      <c r="G135" s="636">
        <v>0</v>
      </c>
      <c r="H135" s="636">
        <v>0</v>
      </c>
      <c r="I135" s="636">
        <v>0</v>
      </c>
      <c r="J135" s="636">
        <v>0</v>
      </c>
      <c r="K135" s="636">
        <v>0</v>
      </c>
      <c r="L135" s="273">
        <v>0</v>
      </c>
      <c r="M135" s="273">
        <v>0</v>
      </c>
      <c r="N135" s="273">
        <v>0</v>
      </c>
      <c r="O135" s="273">
        <v>0</v>
      </c>
      <c r="P135" s="273">
        <v>0</v>
      </c>
      <c r="Q135" s="273">
        <v>0</v>
      </c>
      <c r="R135" s="274">
        <v>0.38800000000000001</v>
      </c>
      <c r="S135" s="274">
        <v>0.39200000000000002</v>
      </c>
      <c r="T135" s="274">
        <v>0.39600000000000002</v>
      </c>
      <c r="U135" s="274">
        <v>0.39800000000000002</v>
      </c>
      <c r="V135" s="285">
        <f t="shared" si="61"/>
        <v>0</v>
      </c>
      <c r="W135" s="285">
        <f t="shared" si="62"/>
        <v>0</v>
      </c>
      <c r="X135" s="285">
        <f t="shared" si="63"/>
        <v>0</v>
      </c>
      <c r="Y135" s="286">
        <f t="shared" si="64"/>
        <v>0</v>
      </c>
      <c r="Z135" s="1198"/>
      <c r="AA135" s="1201"/>
      <c r="AB135" s="1201"/>
      <c r="AC135" s="1201"/>
      <c r="AD135" s="1201"/>
      <c r="AE135" s="1201"/>
      <c r="AF135" s="1201"/>
      <c r="AG135" s="1201"/>
      <c r="AH135" s="1201"/>
      <c r="AI135" s="1214"/>
      <c r="AJ135" s="1214"/>
    </row>
    <row r="136" spans="1:36" ht="18.75" x14ac:dyDescent="0.25">
      <c r="A136" s="1224"/>
      <c r="B136" s="1563"/>
      <c r="C136" s="1227"/>
      <c r="D136" s="1207"/>
      <c r="E136" s="608" t="s">
        <v>921</v>
      </c>
      <c r="F136" s="635">
        <v>57.4</v>
      </c>
      <c r="G136" s="636">
        <v>44.9</v>
      </c>
      <c r="H136" s="636">
        <v>61.9</v>
      </c>
      <c r="I136" s="636">
        <v>13.3</v>
      </c>
      <c r="J136" s="636">
        <v>21.6</v>
      </c>
      <c r="K136" s="636">
        <v>18.600000000000001</v>
      </c>
      <c r="L136" s="277">
        <v>49.7</v>
      </c>
      <c r="M136" s="277">
        <v>64</v>
      </c>
      <c r="N136" s="277">
        <v>61</v>
      </c>
      <c r="O136" s="277">
        <v>18.399999999999999</v>
      </c>
      <c r="P136" s="277">
        <v>23</v>
      </c>
      <c r="Q136" s="277">
        <v>18</v>
      </c>
      <c r="R136" s="278">
        <v>0.38800000000000001</v>
      </c>
      <c r="S136" s="278">
        <v>0.39200000000000002</v>
      </c>
      <c r="T136" s="278">
        <v>0.39600000000000002</v>
      </c>
      <c r="U136" s="278">
        <v>0.39800000000000002</v>
      </c>
      <c r="V136" s="285">
        <f t="shared" si="61"/>
        <v>54.733333333333327</v>
      </c>
      <c r="W136" s="285">
        <f t="shared" si="62"/>
        <v>17.833333333333336</v>
      </c>
      <c r="X136" s="285">
        <f t="shared" si="63"/>
        <v>58.233333333333327</v>
      </c>
      <c r="Y136" s="286">
        <f t="shared" si="64"/>
        <v>19.8</v>
      </c>
      <c r="Z136" s="1198"/>
      <c r="AA136" s="1201"/>
      <c r="AB136" s="1201"/>
      <c r="AC136" s="1201"/>
      <c r="AD136" s="1201"/>
      <c r="AE136" s="1201"/>
      <c r="AF136" s="1201"/>
      <c r="AG136" s="1201"/>
      <c r="AH136" s="1201"/>
      <c r="AI136" s="1214"/>
      <c r="AJ136" s="1214"/>
    </row>
    <row r="137" spans="1:36" ht="18.75" x14ac:dyDescent="0.25">
      <c r="A137" s="1224"/>
      <c r="B137" s="1563"/>
      <c r="C137" s="1227"/>
      <c r="D137" s="1207"/>
      <c r="E137" s="608" t="s">
        <v>40</v>
      </c>
      <c r="F137" s="635">
        <v>0.4</v>
      </c>
      <c r="G137" s="636">
        <v>0.5</v>
      </c>
      <c r="H137" s="636">
        <v>5.9</v>
      </c>
      <c r="I137" s="636">
        <v>0.5</v>
      </c>
      <c r="J137" s="636">
        <v>0.5</v>
      </c>
      <c r="K137" s="636">
        <v>5.9</v>
      </c>
      <c r="L137" s="273">
        <v>0</v>
      </c>
      <c r="M137" s="273">
        <v>0</v>
      </c>
      <c r="N137" s="273">
        <v>0</v>
      </c>
      <c r="O137" s="273">
        <v>0</v>
      </c>
      <c r="P137" s="273">
        <v>0</v>
      </c>
      <c r="Q137" s="273">
        <v>0</v>
      </c>
      <c r="R137" s="274">
        <v>0.38800000000000001</v>
      </c>
      <c r="S137" s="274">
        <v>0.39200000000000002</v>
      </c>
      <c r="T137" s="274">
        <v>0.39600000000000002</v>
      </c>
      <c r="U137" s="274">
        <v>0.39800000000000002</v>
      </c>
      <c r="V137" s="285">
        <f t="shared" si="61"/>
        <v>2.2666666666666671</v>
      </c>
      <c r="W137" s="285">
        <f t="shared" si="62"/>
        <v>2.3000000000000003</v>
      </c>
      <c r="X137" s="285">
        <f t="shared" si="63"/>
        <v>0</v>
      </c>
      <c r="Y137" s="286">
        <f t="shared" si="64"/>
        <v>0</v>
      </c>
      <c r="Z137" s="1198"/>
      <c r="AA137" s="1201"/>
      <c r="AB137" s="1201"/>
      <c r="AC137" s="1201"/>
      <c r="AD137" s="1201"/>
      <c r="AE137" s="1201"/>
      <c r="AF137" s="1201"/>
      <c r="AG137" s="1201"/>
      <c r="AH137" s="1201"/>
      <c r="AI137" s="1214"/>
      <c r="AJ137" s="1214"/>
    </row>
    <row r="138" spans="1:36" ht="18.75" x14ac:dyDescent="0.25">
      <c r="A138" s="1224"/>
      <c r="B138" s="1563"/>
      <c r="C138" s="1227"/>
      <c r="D138" s="1207"/>
      <c r="E138" s="608" t="s">
        <v>922</v>
      </c>
      <c r="F138" s="635">
        <v>0</v>
      </c>
      <c r="G138" s="636">
        <v>0</v>
      </c>
      <c r="H138" s="636">
        <v>0</v>
      </c>
      <c r="I138" s="636">
        <v>0</v>
      </c>
      <c r="J138" s="636">
        <v>0</v>
      </c>
      <c r="K138" s="636">
        <v>0</v>
      </c>
      <c r="L138" s="277">
        <v>0</v>
      </c>
      <c r="M138" s="277">
        <v>0</v>
      </c>
      <c r="N138" s="277">
        <v>0</v>
      </c>
      <c r="O138" s="277">
        <v>0</v>
      </c>
      <c r="P138" s="277">
        <v>0</v>
      </c>
      <c r="Q138" s="277">
        <v>0</v>
      </c>
      <c r="R138" s="278">
        <v>0.38800000000000001</v>
      </c>
      <c r="S138" s="278">
        <v>0.39200000000000002</v>
      </c>
      <c r="T138" s="278">
        <v>0.39600000000000002</v>
      </c>
      <c r="U138" s="278">
        <v>0.39800000000000002</v>
      </c>
      <c r="V138" s="285">
        <f t="shared" si="61"/>
        <v>0</v>
      </c>
      <c r="W138" s="285">
        <f t="shared" si="62"/>
        <v>0</v>
      </c>
      <c r="X138" s="285">
        <f t="shared" si="63"/>
        <v>0</v>
      </c>
      <c r="Y138" s="286">
        <f t="shared" si="64"/>
        <v>0</v>
      </c>
      <c r="Z138" s="1198"/>
      <c r="AA138" s="1201"/>
      <c r="AB138" s="1201"/>
      <c r="AC138" s="1201"/>
      <c r="AD138" s="1201"/>
      <c r="AE138" s="1201"/>
      <c r="AF138" s="1201"/>
      <c r="AG138" s="1201"/>
      <c r="AH138" s="1201"/>
      <c r="AI138" s="1214"/>
      <c r="AJ138" s="1214"/>
    </row>
    <row r="139" spans="1:36" ht="18.75" x14ac:dyDescent="0.25">
      <c r="A139" s="1224"/>
      <c r="B139" s="1563"/>
      <c r="C139" s="1227"/>
      <c r="D139" s="1207"/>
      <c r="E139" s="608" t="s">
        <v>497</v>
      </c>
      <c r="F139" s="635">
        <v>0</v>
      </c>
      <c r="G139" s="636">
        <v>0</v>
      </c>
      <c r="H139" s="636">
        <v>0</v>
      </c>
      <c r="I139" s="636">
        <v>0</v>
      </c>
      <c r="J139" s="636">
        <v>0</v>
      </c>
      <c r="K139" s="636">
        <v>0</v>
      </c>
      <c r="L139" s="273">
        <v>4.5999999999999996</v>
      </c>
      <c r="M139" s="273">
        <v>0</v>
      </c>
      <c r="N139" s="273">
        <v>0</v>
      </c>
      <c r="O139" s="273">
        <v>4.0999999999999996</v>
      </c>
      <c r="P139" s="273">
        <v>0</v>
      </c>
      <c r="Q139" s="273">
        <v>0</v>
      </c>
      <c r="R139" s="274">
        <v>0.38800000000000001</v>
      </c>
      <c r="S139" s="274">
        <v>0.39200000000000002</v>
      </c>
      <c r="T139" s="274">
        <v>0.39600000000000002</v>
      </c>
      <c r="U139" s="274">
        <v>0.39800000000000002</v>
      </c>
      <c r="V139" s="285">
        <f t="shared" si="61"/>
        <v>0</v>
      </c>
      <c r="W139" s="285">
        <f t="shared" si="62"/>
        <v>0</v>
      </c>
      <c r="X139" s="285">
        <f t="shared" si="63"/>
        <v>4.5999999999999996</v>
      </c>
      <c r="Y139" s="286">
        <f t="shared" si="64"/>
        <v>4.0999999999999996</v>
      </c>
      <c r="Z139" s="1198"/>
      <c r="AA139" s="1201"/>
      <c r="AB139" s="1201"/>
      <c r="AC139" s="1201"/>
      <c r="AD139" s="1201"/>
      <c r="AE139" s="1201"/>
      <c r="AF139" s="1201"/>
      <c r="AG139" s="1201"/>
      <c r="AH139" s="1201"/>
      <c r="AI139" s="1214"/>
      <c r="AJ139" s="1214"/>
    </row>
    <row r="140" spans="1:36" ht="18.75" x14ac:dyDescent="0.25">
      <c r="A140" s="1224"/>
      <c r="B140" s="1563"/>
      <c r="C140" s="1227"/>
      <c r="D140" s="1207"/>
      <c r="E140" s="608" t="s">
        <v>923</v>
      </c>
      <c r="F140" s="635">
        <v>7.1</v>
      </c>
      <c r="G140" s="636">
        <v>25.7</v>
      </c>
      <c r="H140" s="636">
        <v>5.7</v>
      </c>
      <c r="I140" s="636">
        <v>12.7</v>
      </c>
      <c r="J140" s="636">
        <v>29.8</v>
      </c>
      <c r="K140" s="636">
        <v>4.8</v>
      </c>
      <c r="L140" s="277">
        <v>9.1999999999999993</v>
      </c>
      <c r="M140" s="277">
        <v>40.4</v>
      </c>
      <c r="N140" s="277">
        <v>20.2</v>
      </c>
      <c r="O140" s="277">
        <v>7.8</v>
      </c>
      <c r="P140" s="277">
        <v>30.7</v>
      </c>
      <c r="Q140" s="277">
        <v>20</v>
      </c>
      <c r="R140" s="278">
        <v>0.38800000000000001</v>
      </c>
      <c r="S140" s="278">
        <v>0.39200000000000002</v>
      </c>
      <c r="T140" s="278">
        <v>0.39600000000000002</v>
      </c>
      <c r="U140" s="278">
        <v>0.39800000000000002</v>
      </c>
      <c r="V140" s="285">
        <f t="shared" si="61"/>
        <v>12.833333333333334</v>
      </c>
      <c r="W140" s="285">
        <f t="shared" si="62"/>
        <v>15.766666666666666</v>
      </c>
      <c r="X140" s="285">
        <f t="shared" si="63"/>
        <v>23.266666666666666</v>
      </c>
      <c r="Y140" s="286">
        <f t="shared" si="64"/>
        <v>19.5</v>
      </c>
      <c r="Z140" s="1198"/>
      <c r="AA140" s="1201"/>
      <c r="AB140" s="1201"/>
      <c r="AC140" s="1201"/>
      <c r="AD140" s="1201"/>
      <c r="AE140" s="1201"/>
      <c r="AF140" s="1201"/>
      <c r="AG140" s="1201"/>
      <c r="AH140" s="1201"/>
      <c r="AI140" s="1214"/>
      <c r="AJ140" s="1214"/>
    </row>
    <row r="141" spans="1:36" ht="18.75" x14ac:dyDescent="0.25">
      <c r="A141" s="1224"/>
      <c r="B141" s="1563"/>
      <c r="C141" s="1227"/>
      <c r="D141" s="1207"/>
      <c r="E141" s="608" t="s">
        <v>924</v>
      </c>
      <c r="F141" s="635">
        <v>7</v>
      </c>
      <c r="G141" s="636">
        <v>7</v>
      </c>
      <c r="H141" s="636">
        <v>9.3000000000000007</v>
      </c>
      <c r="I141" s="636">
        <v>8</v>
      </c>
      <c r="J141" s="636">
        <v>7.9</v>
      </c>
      <c r="K141" s="636">
        <v>10</v>
      </c>
      <c r="L141" s="273">
        <v>0</v>
      </c>
      <c r="M141" s="273">
        <v>0</v>
      </c>
      <c r="N141" s="273">
        <v>0</v>
      </c>
      <c r="O141" s="273">
        <v>0</v>
      </c>
      <c r="P141" s="273">
        <v>0</v>
      </c>
      <c r="Q141" s="273">
        <v>0</v>
      </c>
      <c r="R141" s="274">
        <v>0.38800000000000001</v>
      </c>
      <c r="S141" s="274">
        <v>0.39200000000000002</v>
      </c>
      <c r="T141" s="274">
        <v>0.39600000000000002</v>
      </c>
      <c r="U141" s="274">
        <v>0.39800000000000002</v>
      </c>
      <c r="V141" s="285">
        <f t="shared" si="61"/>
        <v>7.7666666666666666</v>
      </c>
      <c r="W141" s="285">
        <f t="shared" si="62"/>
        <v>8.6333333333333329</v>
      </c>
      <c r="X141" s="285">
        <f t="shared" si="63"/>
        <v>0</v>
      </c>
      <c r="Y141" s="286">
        <f t="shared" si="64"/>
        <v>0</v>
      </c>
      <c r="Z141" s="1198"/>
      <c r="AA141" s="1201"/>
      <c r="AB141" s="1201"/>
      <c r="AC141" s="1201"/>
      <c r="AD141" s="1201"/>
      <c r="AE141" s="1201"/>
      <c r="AF141" s="1201"/>
      <c r="AG141" s="1201"/>
      <c r="AH141" s="1201"/>
      <c r="AI141" s="1214"/>
      <c r="AJ141" s="1214"/>
    </row>
    <row r="142" spans="1:36" ht="18.75" x14ac:dyDescent="0.25">
      <c r="A142" s="1224"/>
      <c r="B142" s="1563"/>
      <c r="C142" s="1227"/>
      <c r="D142" s="1207"/>
      <c r="E142" s="608" t="s">
        <v>1093</v>
      </c>
      <c r="F142" s="635">
        <v>10.3</v>
      </c>
      <c r="G142" s="636">
        <v>9</v>
      </c>
      <c r="H142" s="636">
        <v>13.2</v>
      </c>
      <c r="I142" s="636">
        <v>34.1</v>
      </c>
      <c r="J142" s="636">
        <v>13.4</v>
      </c>
      <c r="K142" s="636">
        <v>28</v>
      </c>
      <c r="L142" s="277">
        <v>20</v>
      </c>
      <c r="M142" s="277">
        <v>12</v>
      </c>
      <c r="N142" s="277">
        <v>15</v>
      </c>
      <c r="O142" s="277">
        <v>27</v>
      </c>
      <c r="P142" s="277">
        <v>19.7</v>
      </c>
      <c r="Q142" s="277">
        <v>25.5</v>
      </c>
      <c r="R142" s="278">
        <v>0.38800000000000001</v>
      </c>
      <c r="S142" s="278">
        <v>0.39200000000000002</v>
      </c>
      <c r="T142" s="278">
        <v>0.39600000000000002</v>
      </c>
      <c r="U142" s="278">
        <v>0.39800000000000002</v>
      </c>
      <c r="V142" s="285">
        <f t="shared" si="61"/>
        <v>10.833333333333334</v>
      </c>
      <c r="W142" s="285">
        <f t="shared" si="62"/>
        <v>25.166666666666668</v>
      </c>
      <c r="X142" s="285">
        <f t="shared" si="63"/>
        <v>15.666666666666666</v>
      </c>
      <c r="Y142" s="286">
        <f t="shared" si="64"/>
        <v>24.066666666666666</v>
      </c>
      <c r="Z142" s="1198"/>
      <c r="AA142" s="1201"/>
      <c r="AB142" s="1201"/>
      <c r="AC142" s="1201"/>
      <c r="AD142" s="1201"/>
      <c r="AE142" s="1201"/>
      <c r="AF142" s="1201"/>
      <c r="AG142" s="1201"/>
      <c r="AH142" s="1201"/>
      <c r="AI142" s="1214"/>
      <c r="AJ142" s="1214"/>
    </row>
    <row r="143" spans="1:36" ht="18.75" x14ac:dyDescent="0.25">
      <c r="A143" s="1224"/>
      <c r="B143" s="1563"/>
      <c r="C143" s="1227"/>
      <c r="D143" s="1207"/>
      <c r="E143" s="608" t="s">
        <v>925</v>
      </c>
      <c r="F143" s="635">
        <v>9.4</v>
      </c>
      <c r="G143" s="636">
        <v>10.199999999999999</v>
      </c>
      <c r="H143" s="636">
        <v>9.6</v>
      </c>
      <c r="I143" s="636">
        <v>9.5</v>
      </c>
      <c r="J143" s="636">
        <v>13.7</v>
      </c>
      <c r="K143" s="636">
        <v>13.7</v>
      </c>
      <c r="L143" s="273">
        <v>10.9</v>
      </c>
      <c r="M143" s="273">
        <v>14.3</v>
      </c>
      <c r="N143" s="273">
        <v>11.4</v>
      </c>
      <c r="O143" s="273">
        <v>28</v>
      </c>
      <c r="P143" s="273">
        <v>16</v>
      </c>
      <c r="Q143" s="273">
        <v>12.2</v>
      </c>
      <c r="R143" s="274">
        <v>0.38800000000000001</v>
      </c>
      <c r="S143" s="274">
        <v>0.39200000000000002</v>
      </c>
      <c r="T143" s="274">
        <v>0.39600000000000002</v>
      </c>
      <c r="U143" s="274">
        <v>0.39800000000000002</v>
      </c>
      <c r="V143" s="285">
        <f t="shared" si="61"/>
        <v>9.7333333333333343</v>
      </c>
      <c r="W143" s="285">
        <f t="shared" si="62"/>
        <v>12.299999999999999</v>
      </c>
      <c r="X143" s="285">
        <f t="shared" si="63"/>
        <v>12.200000000000001</v>
      </c>
      <c r="Y143" s="286">
        <f t="shared" si="64"/>
        <v>18.733333333333334</v>
      </c>
      <c r="Z143" s="1198"/>
      <c r="AA143" s="1201"/>
      <c r="AB143" s="1201"/>
      <c r="AC143" s="1201"/>
      <c r="AD143" s="1201"/>
      <c r="AE143" s="1201"/>
      <c r="AF143" s="1201"/>
      <c r="AG143" s="1201"/>
      <c r="AH143" s="1201"/>
      <c r="AI143" s="1214"/>
      <c r="AJ143" s="1214"/>
    </row>
    <row r="144" spans="1:36" ht="18.75" x14ac:dyDescent="0.25">
      <c r="A144" s="1224"/>
      <c r="B144" s="1563"/>
      <c r="C144" s="1227"/>
      <c r="D144" s="1207"/>
      <c r="E144" s="608" t="s">
        <v>926</v>
      </c>
      <c r="F144" s="635">
        <v>0</v>
      </c>
      <c r="G144" s="636">
        <v>0</v>
      </c>
      <c r="H144" s="636">
        <v>0</v>
      </c>
      <c r="I144" s="636">
        <v>0</v>
      </c>
      <c r="J144" s="636">
        <v>0</v>
      </c>
      <c r="K144" s="636">
        <v>0</v>
      </c>
      <c r="L144" s="277">
        <v>0</v>
      </c>
      <c r="M144" s="277">
        <v>0</v>
      </c>
      <c r="N144" s="277">
        <v>0</v>
      </c>
      <c r="O144" s="277">
        <v>0</v>
      </c>
      <c r="P144" s="277">
        <v>0</v>
      </c>
      <c r="Q144" s="277">
        <v>0</v>
      </c>
      <c r="R144" s="278">
        <v>0.38800000000000001</v>
      </c>
      <c r="S144" s="278">
        <v>0.39200000000000002</v>
      </c>
      <c r="T144" s="278">
        <v>0.39600000000000002</v>
      </c>
      <c r="U144" s="278">
        <v>0.39800000000000002</v>
      </c>
      <c r="V144" s="285">
        <f t="shared" si="61"/>
        <v>0</v>
      </c>
      <c r="W144" s="285">
        <f t="shared" si="62"/>
        <v>0</v>
      </c>
      <c r="X144" s="285">
        <f t="shared" si="63"/>
        <v>0</v>
      </c>
      <c r="Y144" s="286">
        <f t="shared" si="64"/>
        <v>0</v>
      </c>
      <c r="Z144" s="1198"/>
      <c r="AA144" s="1201"/>
      <c r="AB144" s="1201"/>
      <c r="AC144" s="1201"/>
      <c r="AD144" s="1201"/>
      <c r="AE144" s="1201"/>
      <c r="AF144" s="1201"/>
      <c r="AG144" s="1201"/>
      <c r="AH144" s="1201"/>
      <c r="AI144" s="1214"/>
      <c r="AJ144" s="1214"/>
    </row>
    <row r="145" spans="1:36" ht="19.5" thickBot="1" x14ac:dyDescent="0.3">
      <c r="A145" s="1281"/>
      <c r="B145" s="1566"/>
      <c r="C145" s="1227"/>
      <c r="D145" s="1207"/>
      <c r="E145" s="709" t="s">
        <v>927</v>
      </c>
      <c r="F145" s="627">
        <v>44.5</v>
      </c>
      <c r="G145" s="628">
        <v>38.299999999999997</v>
      </c>
      <c r="H145" s="628">
        <v>31.5</v>
      </c>
      <c r="I145" s="628">
        <v>44.1</v>
      </c>
      <c r="J145" s="628">
        <v>50.5</v>
      </c>
      <c r="K145" s="628">
        <v>45.2</v>
      </c>
      <c r="L145" s="653">
        <v>0</v>
      </c>
      <c r="M145" s="653">
        <v>0</v>
      </c>
      <c r="N145" s="653">
        <v>0</v>
      </c>
      <c r="O145" s="653">
        <v>0</v>
      </c>
      <c r="P145" s="653">
        <v>0</v>
      </c>
      <c r="Q145" s="653">
        <v>0</v>
      </c>
      <c r="R145" s="274">
        <v>0.38800000000000001</v>
      </c>
      <c r="S145" s="274">
        <v>0.39200000000000002</v>
      </c>
      <c r="T145" s="274">
        <v>0.39600000000000002</v>
      </c>
      <c r="U145" s="274">
        <v>0.39800000000000002</v>
      </c>
      <c r="V145" s="285">
        <f t="shared" si="61"/>
        <v>38.1</v>
      </c>
      <c r="W145" s="285">
        <f t="shared" si="62"/>
        <v>46.6</v>
      </c>
      <c r="X145" s="285">
        <f t="shared" si="63"/>
        <v>0</v>
      </c>
      <c r="Y145" s="286">
        <f t="shared" si="64"/>
        <v>0</v>
      </c>
      <c r="Z145" s="1198"/>
      <c r="AA145" s="1201"/>
      <c r="AB145" s="1201"/>
      <c r="AC145" s="1201"/>
      <c r="AD145" s="1201"/>
      <c r="AE145" s="1201"/>
      <c r="AF145" s="1201"/>
      <c r="AG145" s="1201"/>
      <c r="AH145" s="1201"/>
      <c r="AI145" s="1214"/>
      <c r="AJ145" s="1214"/>
    </row>
    <row r="146" spans="1:36" ht="19.5" thickBot="1" x14ac:dyDescent="0.3">
      <c r="A146" s="694">
        <v>35</v>
      </c>
      <c r="B146" s="694" t="s">
        <v>928</v>
      </c>
      <c r="C146" s="694" t="s">
        <v>305</v>
      </c>
      <c r="D146" s="694">
        <f>630*0.9</f>
        <v>567</v>
      </c>
      <c r="E146" s="277" t="s">
        <v>929</v>
      </c>
      <c r="F146" s="586">
        <v>693</v>
      </c>
      <c r="G146" s="586">
        <v>661.5</v>
      </c>
      <c r="H146" s="586">
        <v>598.5</v>
      </c>
      <c r="I146" s="586">
        <v>551.25</v>
      </c>
      <c r="J146" s="586">
        <v>567</v>
      </c>
      <c r="K146" s="586">
        <v>582.75</v>
      </c>
      <c r="L146" s="277">
        <v>47.25</v>
      </c>
      <c r="M146" s="277">
        <v>63</v>
      </c>
      <c r="N146" s="277">
        <v>78.75</v>
      </c>
      <c r="O146" s="277">
        <v>63</v>
      </c>
      <c r="P146" s="277">
        <v>31.5</v>
      </c>
      <c r="Q146" s="277">
        <v>47.25</v>
      </c>
      <c r="R146" s="708">
        <v>0.38700000000000001</v>
      </c>
      <c r="S146" s="277">
        <v>0.38700000000000001</v>
      </c>
      <c r="T146" s="277">
        <v>0.4</v>
      </c>
      <c r="U146" s="277">
        <v>0.4</v>
      </c>
      <c r="V146" s="283">
        <f t="shared" si="61"/>
        <v>651</v>
      </c>
      <c r="W146" s="283">
        <f t="shared" si="62"/>
        <v>567</v>
      </c>
      <c r="X146" s="283">
        <f t="shared" si="63"/>
        <v>63</v>
      </c>
      <c r="Y146" s="284">
        <f t="shared" si="64"/>
        <v>47.25</v>
      </c>
      <c r="Z146" s="666">
        <f t="shared" ref="Z146:AC148" si="74">SUM(V146:V146)</f>
        <v>651</v>
      </c>
      <c r="AA146" s="667">
        <f t="shared" si="74"/>
        <v>567</v>
      </c>
      <c r="AB146" s="667">
        <f t="shared" si="74"/>
        <v>63</v>
      </c>
      <c r="AC146" s="667">
        <f t="shared" si="74"/>
        <v>47.25</v>
      </c>
      <c r="AD146" s="668">
        <f t="shared" ref="AD146:AG146" si="75">Z146*0.38*0.9*SQRT(3)</f>
        <v>385.62725589874992</v>
      </c>
      <c r="AE146" s="668">
        <f t="shared" si="75"/>
        <v>335.86890029891129</v>
      </c>
      <c r="AF146" s="668">
        <f t="shared" si="75"/>
        <v>37.318766699879035</v>
      </c>
      <c r="AG146" s="668">
        <f t="shared" si="75"/>
        <v>27.989075024909273</v>
      </c>
      <c r="AH146" s="667">
        <f>MAX(Z146:AC146)</f>
        <v>651</v>
      </c>
      <c r="AI146" s="672">
        <f t="shared" ref="AI146" si="76">AH146*0.38*0.9*SQRT(3)</f>
        <v>385.62725589874992</v>
      </c>
      <c r="AJ146" s="672">
        <f>D146-AI146</f>
        <v>181.37274410125008</v>
      </c>
    </row>
    <row r="147" spans="1:36" ht="19.5" thickBot="1" x14ac:dyDescent="0.3">
      <c r="A147" s="694">
        <v>36</v>
      </c>
      <c r="B147" s="694" t="s">
        <v>930</v>
      </c>
      <c r="C147" s="694" t="s">
        <v>305</v>
      </c>
      <c r="D147" s="694">
        <f>630*0.9</f>
        <v>567</v>
      </c>
      <c r="E147" s="277" t="s">
        <v>931</v>
      </c>
      <c r="F147" s="586">
        <v>267.75</v>
      </c>
      <c r="G147" s="586">
        <v>283.5</v>
      </c>
      <c r="H147" s="586">
        <v>299.25</v>
      </c>
      <c r="I147" s="586">
        <v>236.25</v>
      </c>
      <c r="J147" s="586">
        <v>267.75</v>
      </c>
      <c r="K147" s="586">
        <v>299.25</v>
      </c>
      <c r="L147" s="277">
        <v>63</v>
      </c>
      <c r="M147" s="277">
        <v>63</v>
      </c>
      <c r="N147" s="277">
        <v>47.25</v>
      </c>
      <c r="O147" s="277">
        <v>47.25</v>
      </c>
      <c r="P147" s="277">
        <v>63</v>
      </c>
      <c r="Q147" s="277">
        <v>47.25</v>
      </c>
      <c r="R147" s="708">
        <v>0.38700000000000001</v>
      </c>
      <c r="S147" s="277">
        <v>0.38700000000000001</v>
      </c>
      <c r="T147" s="277">
        <v>0.4</v>
      </c>
      <c r="U147" s="277">
        <v>0.4</v>
      </c>
      <c r="V147" s="283">
        <f t="shared" si="61"/>
        <v>283.5</v>
      </c>
      <c r="W147" s="283">
        <f t="shared" si="62"/>
        <v>267.75</v>
      </c>
      <c r="X147" s="283">
        <f t="shared" si="63"/>
        <v>57.75</v>
      </c>
      <c r="Y147" s="284">
        <f t="shared" si="64"/>
        <v>52.5</v>
      </c>
      <c r="Z147" s="666">
        <f t="shared" si="74"/>
        <v>283.5</v>
      </c>
      <c r="AA147" s="667">
        <f t="shared" si="74"/>
        <v>267.75</v>
      </c>
      <c r="AB147" s="667">
        <f t="shared" si="74"/>
        <v>57.75</v>
      </c>
      <c r="AC147" s="667">
        <f t="shared" si="74"/>
        <v>52.5</v>
      </c>
      <c r="AD147" s="668">
        <f t="shared" ref="AD147:AG147" si="77">Z147*0.38*0.9*SQRT(3)</f>
        <v>167.93445014945564</v>
      </c>
      <c r="AE147" s="668">
        <f t="shared" si="77"/>
        <v>158.60475847448589</v>
      </c>
      <c r="AF147" s="668">
        <f t="shared" si="77"/>
        <v>34.208869474889113</v>
      </c>
      <c r="AG147" s="668">
        <f t="shared" si="77"/>
        <v>31.098972249899187</v>
      </c>
      <c r="AH147" s="667">
        <f>MAX(Z147:AC147)</f>
        <v>283.5</v>
      </c>
      <c r="AI147" s="672">
        <f t="shared" ref="AI147" si="78">AH147*0.38*0.9*SQRT(3)</f>
        <v>167.93445014945564</v>
      </c>
      <c r="AJ147" s="672">
        <f>D147-AI147</f>
        <v>399.06554985054436</v>
      </c>
    </row>
    <row r="148" spans="1:36" ht="19.5" thickBot="1" x14ac:dyDescent="0.3">
      <c r="A148" s="694">
        <v>37</v>
      </c>
      <c r="B148" s="694" t="s">
        <v>932</v>
      </c>
      <c r="C148" s="694" t="s">
        <v>568</v>
      </c>
      <c r="D148" s="694">
        <f>1000*0.9</f>
        <v>900</v>
      </c>
      <c r="E148" s="277" t="s">
        <v>933</v>
      </c>
      <c r="F148" s="586">
        <v>315</v>
      </c>
      <c r="G148" s="586">
        <v>299.25</v>
      </c>
      <c r="H148" s="586">
        <v>283.5</v>
      </c>
      <c r="I148" s="586">
        <v>267.75</v>
      </c>
      <c r="J148" s="586">
        <v>283.5</v>
      </c>
      <c r="K148" s="586">
        <v>283.5</v>
      </c>
      <c r="L148" s="277">
        <v>78.75</v>
      </c>
      <c r="M148" s="277">
        <v>63</v>
      </c>
      <c r="N148" s="277">
        <v>63</v>
      </c>
      <c r="O148" s="277">
        <v>78.75</v>
      </c>
      <c r="P148" s="277">
        <v>63</v>
      </c>
      <c r="Q148" s="277">
        <v>78.75</v>
      </c>
      <c r="R148" s="708">
        <v>0.38700000000000001</v>
      </c>
      <c r="S148" s="277">
        <v>0.38700000000000001</v>
      </c>
      <c r="T148" s="277">
        <v>0.4</v>
      </c>
      <c r="U148" s="277">
        <v>0.4</v>
      </c>
      <c r="V148" s="283">
        <f t="shared" si="61"/>
        <v>299.25</v>
      </c>
      <c r="W148" s="283">
        <f t="shared" si="62"/>
        <v>278.25</v>
      </c>
      <c r="X148" s="283">
        <f t="shared" si="63"/>
        <v>68.25</v>
      </c>
      <c r="Y148" s="284">
        <f t="shared" si="64"/>
        <v>73.5</v>
      </c>
      <c r="Z148" s="666">
        <f t="shared" si="74"/>
        <v>299.25</v>
      </c>
      <c r="AA148" s="667">
        <f t="shared" si="74"/>
        <v>278.25</v>
      </c>
      <c r="AB148" s="667">
        <f t="shared" si="74"/>
        <v>68.25</v>
      </c>
      <c r="AC148" s="667">
        <f t="shared" si="74"/>
        <v>73.5</v>
      </c>
      <c r="AD148" s="668">
        <f t="shared" ref="AD148:AG148" si="79">Z148*0.38*0.9*SQRT(3)</f>
        <v>177.26414182442539</v>
      </c>
      <c r="AE148" s="668">
        <f t="shared" si="79"/>
        <v>164.82455292446571</v>
      </c>
      <c r="AF148" s="668">
        <f t="shared" si="79"/>
        <v>40.42866392486895</v>
      </c>
      <c r="AG148" s="668">
        <f t="shared" si="79"/>
        <v>43.538561149858864</v>
      </c>
      <c r="AH148" s="667">
        <f>MAX(Z148:AC148)</f>
        <v>299.25</v>
      </c>
      <c r="AI148" s="672">
        <f t="shared" ref="AI148" si="80">AH148*0.38*0.9*SQRT(3)</f>
        <v>177.26414182442539</v>
      </c>
      <c r="AJ148" s="672">
        <f>D148-AI148</f>
        <v>722.73585817557455</v>
      </c>
    </row>
    <row r="149" spans="1:36" ht="19.5" thickBot="1" x14ac:dyDescent="0.3">
      <c r="A149" s="694"/>
      <c r="B149" s="694" t="s">
        <v>1248</v>
      </c>
      <c r="C149" s="694" t="s">
        <v>1249</v>
      </c>
      <c r="D149" s="694">
        <f>2500*0.9</f>
        <v>2250</v>
      </c>
      <c r="E149" s="277" t="s">
        <v>1247</v>
      </c>
      <c r="F149" s="586"/>
      <c r="G149" s="586"/>
      <c r="H149" s="586"/>
      <c r="I149" s="586"/>
      <c r="J149" s="586"/>
      <c r="K149" s="586"/>
      <c r="L149" s="277"/>
      <c r="M149" s="277"/>
      <c r="N149" s="277"/>
      <c r="O149" s="277"/>
      <c r="P149" s="277"/>
      <c r="Q149" s="277"/>
      <c r="R149" s="708"/>
      <c r="S149" s="277"/>
      <c r="T149" s="277"/>
      <c r="U149" s="277"/>
      <c r="V149" s="283"/>
      <c r="W149" s="283"/>
      <c r="X149" s="283"/>
      <c r="Y149" s="666"/>
      <c r="Z149" s="666"/>
      <c r="AA149" s="667"/>
      <c r="AB149" s="667"/>
      <c r="AC149" s="667"/>
      <c r="AD149" s="668"/>
      <c r="AE149" s="668"/>
      <c r="AF149" s="668"/>
      <c r="AG149" s="668"/>
      <c r="AH149" s="667"/>
      <c r="AI149" s="672"/>
      <c r="AJ149" s="672"/>
    </row>
    <row r="150" spans="1:36" ht="19.5" thickBot="1" x14ac:dyDescent="0.3">
      <c r="A150" s="694">
        <v>38</v>
      </c>
      <c r="B150" s="694" t="s">
        <v>934</v>
      </c>
      <c r="C150" s="695" t="s">
        <v>1094</v>
      </c>
      <c r="D150" s="694">
        <f>2500*0.9</f>
        <v>2250</v>
      </c>
      <c r="E150" s="277" t="s">
        <v>469</v>
      </c>
      <c r="F150" s="557">
        <v>897.75</v>
      </c>
      <c r="G150" s="557">
        <v>882</v>
      </c>
      <c r="H150" s="557">
        <v>850.5</v>
      </c>
      <c r="I150" s="557">
        <v>661.5</v>
      </c>
      <c r="J150" s="557">
        <v>645.75</v>
      </c>
      <c r="K150" s="557">
        <v>630</v>
      </c>
      <c r="L150" s="277">
        <v>126</v>
      </c>
      <c r="M150" s="277">
        <v>141.75</v>
      </c>
      <c r="N150" s="277">
        <v>157.5</v>
      </c>
      <c r="O150" s="277">
        <v>110.25</v>
      </c>
      <c r="P150" s="277">
        <v>94.5</v>
      </c>
      <c r="Q150" s="277">
        <v>126</v>
      </c>
      <c r="R150" s="708">
        <v>0.38700000000000001</v>
      </c>
      <c r="S150" s="277">
        <v>0.38700000000000001</v>
      </c>
      <c r="T150" s="277">
        <v>0.4</v>
      </c>
      <c r="U150" s="277">
        <v>0.4</v>
      </c>
      <c r="V150" s="283">
        <f t="shared" si="61"/>
        <v>876.75</v>
      </c>
      <c r="W150" s="283">
        <f t="shared" si="62"/>
        <v>645.75</v>
      </c>
      <c r="X150" s="283">
        <f t="shared" si="63"/>
        <v>141.75</v>
      </c>
      <c r="Y150" s="284">
        <f t="shared" si="64"/>
        <v>110.25</v>
      </c>
      <c r="Z150" s="666">
        <f t="shared" ref="Z150:AC154" si="81">SUM(V150:V150)</f>
        <v>876.75</v>
      </c>
      <c r="AA150" s="667">
        <f t="shared" si="81"/>
        <v>645.75</v>
      </c>
      <c r="AB150" s="667">
        <f t="shared" si="81"/>
        <v>141.75</v>
      </c>
      <c r="AC150" s="667">
        <f t="shared" si="81"/>
        <v>110.25</v>
      </c>
      <c r="AD150" s="668">
        <f t="shared" ref="AD150:AG150" si="82">Z150*0.38*0.9*SQRT(3)</f>
        <v>519.35283657331649</v>
      </c>
      <c r="AE150" s="668">
        <f t="shared" si="82"/>
        <v>382.51735867376004</v>
      </c>
      <c r="AF150" s="668">
        <f t="shared" si="82"/>
        <v>83.967225074727821</v>
      </c>
      <c r="AG150" s="668">
        <f t="shared" si="82"/>
        <v>65.307841724788304</v>
      </c>
      <c r="AH150" s="667">
        <f>MAX(Z150:AC150)</f>
        <v>876.75</v>
      </c>
      <c r="AI150" s="672">
        <f t="shared" ref="AI150" si="83">AH150*0.38*0.9*SQRT(3)</f>
        <v>519.35283657331649</v>
      </c>
      <c r="AJ150" s="672">
        <f>D150-AI150</f>
        <v>1730.6471634266836</v>
      </c>
    </row>
    <row r="151" spans="1:36" ht="19.5" thickBot="1" x14ac:dyDescent="0.3">
      <c r="A151" s="694">
        <v>39</v>
      </c>
      <c r="B151" s="694" t="s">
        <v>935</v>
      </c>
      <c r="C151" s="694" t="s">
        <v>936</v>
      </c>
      <c r="D151" s="694">
        <f>(630+400)*0.9</f>
        <v>927</v>
      </c>
      <c r="E151" s="277" t="s">
        <v>937</v>
      </c>
      <c r="F151" s="586">
        <v>472.5</v>
      </c>
      <c r="G151" s="586">
        <v>488.25</v>
      </c>
      <c r="H151" s="586">
        <v>504</v>
      </c>
      <c r="I151" s="586">
        <v>346.5</v>
      </c>
      <c r="J151" s="586">
        <v>330.75</v>
      </c>
      <c r="K151" s="586">
        <v>315</v>
      </c>
      <c r="L151" s="277">
        <v>63</v>
      </c>
      <c r="M151" s="277">
        <v>78.75</v>
      </c>
      <c r="N151" s="277">
        <v>94.5</v>
      </c>
      <c r="O151" s="277">
        <v>47.25</v>
      </c>
      <c r="P151" s="277">
        <v>63</v>
      </c>
      <c r="Q151" s="277">
        <v>78.75</v>
      </c>
      <c r="R151" s="708">
        <v>0.38700000000000001</v>
      </c>
      <c r="S151" s="277">
        <v>0.38700000000000001</v>
      </c>
      <c r="T151" s="277">
        <v>0.4</v>
      </c>
      <c r="U151" s="277">
        <v>0.4</v>
      </c>
      <c r="V151" s="283">
        <f t="shared" si="61"/>
        <v>488.25</v>
      </c>
      <c r="W151" s="283">
        <f t="shared" si="62"/>
        <v>330.75</v>
      </c>
      <c r="X151" s="283">
        <f t="shared" si="63"/>
        <v>78.75</v>
      </c>
      <c r="Y151" s="284">
        <f t="shared" si="64"/>
        <v>63</v>
      </c>
      <c r="Z151" s="666">
        <f t="shared" si="81"/>
        <v>488.25</v>
      </c>
      <c r="AA151" s="667">
        <f t="shared" si="81"/>
        <v>330.75</v>
      </c>
      <c r="AB151" s="667">
        <f t="shared" si="81"/>
        <v>78.75</v>
      </c>
      <c r="AC151" s="667">
        <f t="shared" si="81"/>
        <v>63</v>
      </c>
      <c r="AD151" s="668">
        <f t="shared" ref="AD151:AG151" si="84">Z151*0.38*0.9*SQRT(3)</f>
        <v>289.22044192406247</v>
      </c>
      <c r="AE151" s="668">
        <f t="shared" si="84"/>
        <v>195.9235251743649</v>
      </c>
      <c r="AF151" s="668">
        <f t="shared" si="84"/>
        <v>46.648458374848786</v>
      </c>
      <c r="AG151" s="668">
        <f t="shared" si="84"/>
        <v>37.318766699879035</v>
      </c>
      <c r="AH151" s="667">
        <f>MAX(Z151:AC151)</f>
        <v>488.25</v>
      </c>
      <c r="AI151" s="672">
        <f t="shared" ref="AI151" si="85">AH151*0.38*0.9*SQRT(3)</f>
        <v>289.22044192406247</v>
      </c>
      <c r="AJ151" s="672">
        <f>D151-AI151</f>
        <v>637.77955807593753</v>
      </c>
    </row>
    <row r="152" spans="1:36" ht="48" thickBot="1" x14ac:dyDescent="0.3">
      <c r="A152" s="694">
        <v>40</v>
      </c>
      <c r="B152" s="710" t="s">
        <v>938</v>
      </c>
      <c r="C152" s="694" t="s">
        <v>92</v>
      </c>
      <c r="D152" s="694">
        <f>100*0.9</f>
        <v>90</v>
      </c>
      <c r="E152" s="277" t="s">
        <v>939</v>
      </c>
      <c r="F152" s="711">
        <v>11</v>
      </c>
      <c r="G152" s="711">
        <v>15</v>
      </c>
      <c r="H152" s="711">
        <v>10</v>
      </c>
      <c r="I152" s="711">
        <v>12</v>
      </c>
      <c r="J152" s="711">
        <v>15</v>
      </c>
      <c r="K152" s="711">
        <v>13</v>
      </c>
      <c r="L152" s="277">
        <v>11</v>
      </c>
      <c r="M152" s="277">
        <v>12</v>
      </c>
      <c r="N152" s="277">
        <v>10</v>
      </c>
      <c r="O152" s="277">
        <v>12</v>
      </c>
      <c r="P152" s="277">
        <v>14</v>
      </c>
      <c r="Q152" s="277">
        <v>13</v>
      </c>
      <c r="R152" s="708">
        <v>0.39</v>
      </c>
      <c r="S152" s="277">
        <v>0.39</v>
      </c>
      <c r="T152" s="277">
        <v>0.39500000000000002</v>
      </c>
      <c r="U152" s="277">
        <v>0.39500000000000002</v>
      </c>
      <c r="V152" s="283">
        <f t="shared" si="61"/>
        <v>12</v>
      </c>
      <c r="W152" s="283">
        <f t="shared" si="62"/>
        <v>13.333333333333334</v>
      </c>
      <c r="X152" s="283">
        <f t="shared" si="63"/>
        <v>11</v>
      </c>
      <c r="Y152" s="284">
        <f t="shared" si="64"/>
        <v>13</v>
      </c>
      <c r="Z152" s="666">
        <f t="shared" si="81"/>
        <v>12</v>
      </c>
      <c r="AA152" s="667">
        <f t="shared" si="81"/>
        <v>13.333333333333334</v>
      </c>
      <c r="AB152" s="667">
        <f t="shared" si="81"/>
        <v>11</v>
      </c>
      <c r="AC152" s="667">
        <f t="shared" si="81"/>
        <v>13</v>
      </c>
      <c r="AD152" s="668">
        <f t="shared" ref="AD152:AG152" si="86">Z152*0.38*0.9*SQRT(3)</f>
        <v>7.1083365142626738</v>
      </c>
      <c r="AE152" s="668">
        <f t="shared" si="86"/>
        <v>7.8981516825140812</v>
      </c>
      <c r="AF152" s="668">
        <f t="shared" si="86"/>
        <v>6.5159751380741158</v>
      </c>
      <c r="AG152" s="668">
        <f t="shared" si="86"/>
        <v>7.7006978904512291</v>
      </c>
      <c r="AH152" s="667">
        <f>MAX(Z152:AC152)</f>
        <v>13.333333333333334</v>
      </c>
      <c r="AI152" s="672">
        <f t="shared" ref="AI152" si="87">AH152*0.38*0.9*SQRT(3)</f>
        <v>7.8981516825140812</v>
      </c>
      <c r="AJ152" s="672">
        <f>D152-AI152</f>
        <v>82.101848317485917</v>
      </c>
    </row>
    <row r="153" spans="1:36" ht="19.5" thickBot="1" x14ac:dyDescent="0.3">
      <c r="A153" s="694">
        <v>41</v>
      </c>
      <c r="B153" s="695" t="s">
        <v>940</v>
      </c>
      <c r="C153" s="694" t="s">
        <v>941</v>
      </c>
      <c r="D153" s="694">
        <f>500*0.9</f>
        <v>450</v>
      </c>
      <c r="E153" s="277" t="s">
        <v>942</v>
      </c>
      <c r="F153" s="712">
        <v>35</v>
      </c>
      <c r="G153" s="712">
        <v>45</v>
      </c>
      <c r="H153" s="712">
        <v>50</v>
      </c>
      <c r="I153" s="712">
        <v>29</v>
      </c>
      <c r="J153" s="712">
        <v>16</v>
      </c>
      <c r="K153" s="712">
        <v>13</v>
      </c>
      <c r="L153" s="277">
        <v>52</v>
      </c>
      <c r="M153" s="277">
        <v>85</v>
      </c>
      <c r="N153" s="277">
        <v>62</v>
      </c>
      <c r="O153" s="277">
        <v>43</v>
      </c>
      <c r="P153" s="277">
        <v>34</v>
      </c>
      <c r="Q153" s="277">
        <v>49</v>
      </c>
      <c r="R153" s="708">
        <v>0.40400000000000003</v>
      </c>
      <c r="S153" s="277">
        <v>0.40400000000000003</v>
      </c>
      <c r="T153" s="277">
        <v>0.4</v>
      </c>
      <c r="U153" s="277">
        <v>0.4</v>
      </c>
      <c r="V153" s="283">
        <f t="shared" si="61"/>
        <v>43.333333333333336</v>
      </c>
      <c r="W153" s="283">
        <f t="shared" si="62"/>
        <v>19.333333333333332</v>
      </c>
      <c r="X153" s="283">
        <v>0</v>
      </c>
      <c r="Y153" s="284">
        <f t="shared" si="64"/>
        <v>42</v>
      </c>
      <c r="Z153" s="666">
        <f t="shared" si="81"/>
        <v>43.333333333333336</v>
      </c>
      <c r="AA153" s="667">
        <f t="shared" si="81"/>
        <v>19.333333333333332</v>
      </c>
      <c r="AB153" s="667">
        <f t="shared" si="81"/>
        <v>0</v>
      </c>
      <c r="AC153" s="667">
        <f t="shared" si="81"/>
        <v>42</v>
      </c>
      <c r="AD153" s="668">
        <f t="shared" ref="AD153" si="88">Z153*0.38*0.9*SQRT(3)</f>
        <v>25.668992968170762</v>
      </c>
      <c r="AE153" s="668">
        <f t="shared" ref="AE153" si="89">AA153*0.38*0.9*SQRT(3)</f>
        <v>11.452319939645417</v>
      </c>
      <c r="AF153" s="668">
        <f t="shared" ref="AF153" si="90">AB153*0.38*0.9*SQRT(3)</f>
        <v>0</v>
      </c>
      <c r="AG153" s="668">
        <f t="shared" ref="AG153" si="91">AC153*0.38*0.9*SQRT(3)</f>
        <v>24.879177799919354</v>
      </c>
      <c r="AH153" s="667">
        <f>MAX(Z153:AC153)</f>
        <v>43.333333333333336</v>
      </c>
      <c r="AI153" s="672">
        <f t="shared" ref="AI153" si="92">AH153*0.38*0.9*SQRT(3)</f>
        <v>25.668992968170762</v>
      </c>
      <c r="AJ153" s="672">
        <f>D153-AI153</f>
        <v>424.33100703182924</v>
      </c>
    </row>
    <row r="154" spans="1:36" ht="18.75" x14ac:dyDescent="0.25">
      <c r="A154" s="701">
        <v>42</v>
      </c>
      <c r="B154" s="701" t="s">
        <v>955</v>
      </c>
      <c r="C154" s="702" t="s">
        <v>103</v>
      </c>
      <c r="D154" s="701">
        <f>250*0.9</f>
        <v>225</v>
      </c>
      <c r="E154" s="277" t="s">
        <v>636</v>
      </c>
      <c r="F154" s="712">
        <v>45</v>
      </c>
      <c r="G154" s="712">
        <v>43</v>
      </c>
      <c r="H154" s="712">
        <v>47</v>
      </c>
      <c r="I154" s="712">
        <v>50</v>
      </c>
      <c r="J154" s="712">
        <v>56</v>
      </c>
      <c r="K154" s="712">
        <v>58</v>
      </c>
      <c r="L154" s="277">
        <v>33.75</v>
      </c>
      <c r="M154" s="277">
        <v>33.75</v>
      </c>
      <c r="N154" s="277">
        <v>33.75</v>
      </c>
      <c r="O154" s="277">
        <v>31.5</v>
      </c>
      <c r="P154" s="277">
        <v>31.5</v>
      </c>
      <c r="Q154" s="655">
        <v>31.5</v>
      </c>
      <c r="R154" s="713">
        <v>0.40400000000000003</v>
      </c>
      <c r="S154" s="700">
        <v>0.40400000000000003</v>
      </c>
      <c r="T154" s="700">
        <v>0.4</v>
      </c>
      <c r="U154" s="700">
        <v>0.4</v>
      </c>
      <c r="V154" s="703">
        <f t="shared" ref="V154" si="93">IF(AND(F154=0,G154=0,H154=0),0,IF(AND(F154=0,G154=0),H154,IF(AND(F154=0,H154=0),G154,IF(AND(G154=0,H154=0),F154,IF(F154=0,(G154+H154)/2,IF(G154=0,(F154+H154)/2,IF(H154=0,(F154+G154)/2,(F154+G154+H154)/3)))))))</f>
        <v>45</v>
      </c>
      <c r="W154" s="703">
        <f t="shared" ref="W154" si="94">IF(AND(I154=0,J154=0,K154=0),0,IF(AND(I154=0,J154=0),K154,IF(AND(I154=0,K154=0),J154,IF(AND(J154=0,K154=0),I154,IF(I154=0,(J154+K154)/2,IF(J154=0,(I154+K154)/2,IF(K154=0,(I154+J154)/2,(I154+J154+K154)/3)))))))</f>
        <v>54.666666666666664</v>
      </c>
      <c r="X154" s="703">
        <v>0</v>
      </c>
      <c r="Y154" s="703">
        <f t="shared" ref="Y154" si="95">IF(AND(O154=0,P154=0,Q154=0),0,IF(AND(O154=0,P154=0),Q154,IF(AND(O154=0,Q154=0),P154,IF(AND(P154=0,Q154=0),O154,IF(O154=0,(P154+Q154)/2,IF(P154=0,(O154+Q154)/2,IF(Q154=0,(O154+P154)/2,(O154+P154+Q154)/3)))))))</f>
        <v>31.5</v>
      </c>
      <c r="Z154" s="693">
        <f t="shared" si="81"/>
        <v>45</v>
      </c>
      <c r="AA154" s="693">
        <f t="shared" si="81"/>
        <v>54.666666666666664</v>
      </c>
      <c r="AB154" s="693">
        <f t="shared" si="81"/>
        <v>0</v>
      </c>
      <c r="AC154" s="693">
        <f t="shared" si="81"/>
        <v>31.5</v>
      </c>
      <c r="AD154" s="693">
        <f t="shared" ref="AD154" si="96">Z154*0.38*0.9*SQRT(3)</f>
        <v>26.656261928485023</v>
      </c>
      <c r="AE154" s="693">
        <f t="shared" ref="AE154" si="97">AA154*0.38*0.9*SQRT(3)</f>
        <v>32.382421898307733</v>
      </c>
      <c r="AF154" s="693">
        <f t="shared" ref="AF154" si="98">AB154*0.38*0.9*SQRT(3)</f>
        <v>0</v>
      </c>
      <c r="AG154" s="693">
        <f t="shared" ref="AG154" si="99">AC154*0.38*0.9*SQRT(3)</f>
        <v>18.659383349939517</v>
      </c>
      <c r="AH154" s="693">
        <f>MAX(Z154:AC154)</f>
        <v>54.666666666666664</v>
      </c>
      <c r="AI154" s="693">
        <f t="shared" ref="AI154" si="100">AH154*0.38*0.9*SQRT(3)</f>
        <v>32.382421898307733</v>
      </c>
      <c r="AJ154" s="693">
        <f>D154-AI154</f>
        <v>192.61757810169226</v>
      </c>
    </row>
    <row r="155" spans="1:36" ht="15.75" customHeight="1" x14ac:dyDescent="0.25">
      <c r="A155" s="1568">
        <v>43</v>
      </c>
      <c r="B155" s="1567" t="s">
        <v>1252</v>
      </c>
      <c r="C155" s="1567" t="s">
        <v>87</v>
      </c>
      <c r="D155" s="1567">
        <f>160*0.9</f>
        <v>144</v>
      </c>
      <c r="E155" s="707" t="s">
        <v>597</v>
      </c>
      <c r="F155" s="707"/>
      <c r="G155" s="707"/>
      <c r="H155" s="707"/>
      <c r="I155" s="707"/>
      <c r="J155" s="707"/>
      <c r="K155" s="707"/>
      <c r="L155" s="277">
        <v>1.7</v>
      </c>
      <c r="M155" s="277">
        <v>3.2</v>
      </c>
      <c r="N155" s="277">
        <v>1.6</v>
      </c>
      <c r="O155" s="277">
        <v>1.8</v>
      </c>
      <c r="P155" s="277">
        <v>3.5</v>
      </c>
      <c r="Q155" s="277">
        <v>1.9</v>
      </c>
      <c r="R155" s="277"/>
      <c r="S155" s="277"/>
      <c r="T155" s="277">
        <v>0.39</v>
      </c>
      <c r="U155" s="277">
        <v>0.39</v>
      </c>
      <c r="V155" s="703">
        <f t="shared" ref="V155:V157" si="101">IF(AND(F155=0,G155=0,H155=0),0,IF(AND(F155=0,G155=0),H155,IF(AND(F155=0,H155=0),G155,IF(AND(G155=0,H155=0),F155,IF(F155=0,(G155+H155)/2,IF(G155=0,(F155+H155)/2,IF(H155=0,(F155+G155)/2,(F155+G155+H155)/3)))))))</f>
        <v>0</v>
      </c>
      <c r="W155" s="703">
        <f t="shared" ref="W155:W157" si="102">IF(AND(I155=0,J155=0,K155=0),0,IF(AND(I155=0,J155=0),K155,IF(AND(I155=0,K155=0),J155,IF(AND(J155=0,K155=0),I155,IF(I155=0,(J155+K155)/2,IF(J155=0,(I155+K155)/2,IF(K155=0,(I155+J155)/2,(I155+J155+K155)/3)))))))</f>
        <v>0</v>
      </c>
      <c r="X155" s="703">
        <v>0</v>
      </c>
      <c r="Y155" s="703">
        <f t="shared" ref="Y155:Y157" si="103">IF(AND(O155=0,P155=0,Q155=0),0,IF(AND(O155=0,P155=0),Q155,IF(AND(O155=0,Q155=0),P155,IF(AND(P155=0,Q155=0),O155,IF(O155=0,(P155+Q155)/2,IF(P155=0,(O155+Q155)/2,IF(Q155=0,(O155+P155)/2,(O155+P155+Q155)/3)))))))</f>
        <v>2.4</v>
      </c>
      <c r="Z155" s="703">
        <f t="shared" ref="Z155:Z157" si="104">SUM(V155:V155)</f>
        <v>0</v>
      </c>
      <c r="AA155" s="703">
        <f t="shared" ref="AA155:AA157" si="105">SUM(W155:W155)</f>
        <v>0</v>
      </c>
      <c r="AB155" s="703">
        <f t="shared" ref="AB155:AB157" si="106">SUM(X155:X155)</f>
        <v>0</v>
      </c>
      <c r="AC155" s="703">
        <f t="shared" ref="AC155:AC157" si="107">SUM(Y155:Y155)</f>
        <v>2.4</v>
      </c>
      <c r="AD155" s="703">
        <f t="shared" ref="AD155:AD157" si="108">Z155*0.38*0.9*SQRT(3)</f>
        <v>0</v>
      </c>
      <c r="AE155" s="703">
        <f t="shared" ref="AE155:AE157" si="109">AA155*0.38*0.9*SQRT(3)</f>
        <v>0</v>
      </c>
      <c r="AF155" s="703">
        <f t="shared" ref="AF155:AF157" si="110">AB155*0.38*0.9*SQRT(3)</f>
        <v>0</v>
      </c>
      <c r="AG155" s="703">
        <f t="shared" ref="AG155:AG157" si="111">AC155*0.38*0.9*SQRT(3)</f>
        <v>1.4216673028525344</v>
      </c>
      <c r="AH155" s="703">
        <f t="shared" ref="AH155:AH157" si="112">MAX(Z155:AC155)</f>
        <v>2.4</v>
      </c>
      <c r="AI155" s="703">
        <f t="shared" ref="AI155:AI157" si="113">AH155*0.38*0.9*SQRT(3)</f>
        <v>1.4216673028525344</v>
      </c>
      <c r="AJ155" s="703">
        <f t="shared" ref="AJ155:AJ157" si="114">D155-AI155</f>
        <v>142.57833269714746</v>
      </c>
    </row>
    <row r="156" spans="1:36" ht="18.75" x14ac:dyDescent="0.25">
      <c r="A156" s="1568"/>
      <c r="B156" s="1567"/>
      <c r="C156" s="1567"/>
      <c r="D156" s="1567"/>
      <c r="E156" s="707" t="s">
        <v>1250</v>
      </c>
      <c r="F156" s="707"/>
      <c r="G156" s="707"/>
      <c r="H156" s="707"/>
      <c r="I156" s="707"/>
      <c r="J156" s="707"/>
      <c r="K156" s="707"/>
      <c r="L156" s="277">
        <v>16.3</v>
      </c>
      <c r="M156" s="277">
        <v>14.5</v>
      </c>
      <c r="N156" s="277">
        <v>14.6</v>
      </c>
      <c r="O156" s="277">
        <v>15.3</v>
      </c>
      <c r="P156" s="277">
        <v>14.1</v>
      </c>
      <c r="Q156" s="277">
        <v>14.5</v>
      </c>
      <c r="R156" s="277"/>
      <c r="S156" s="277"/>
      <c r="T156" s="277">
        <v>0.39</v>
      </c>
      <c r="U156" s="277">
        <v>0.39</v>
      </c>
      <c r="V156" s="703">
        <f t="shared" si="101"/>
        <v>0</v>
      </c>
      <c r="W156" s="703">
        <f t="shared" si="102"/>
        <v>0</v>
      </c>
      <c r="X156" s="703">
        <v>0</v>
      </c>
      <c r="Y156" s="703">
        <f t="shared" si="103"/>
        <v>14.633333333333333</v>
      </c>
      <c r="Z156" s="703">
        <f t="shared" si="104"/>
        <v>0</v>
      </c>
      <c r="AA156" s="703">
        <f t="shared" si="105"/>
        <v>0</v>
      </c>
      <c r="AB156" s="703">
        <f t="shared" si="106"/>
        <v>0</v>
      </c>
      <c r="AC156" s="703">
        <f t="shared" si="107"/>
        <v>14.633333333333333</v>
      </c>
      <c r="AD156" s="703">
        <f t="shared" si="108"/>
        <v>0</v>
      </c>
      <c r="AE156" s="703">
        <f t="shared" si="109"/>
        <v>0</v>
      </c>
      <c r="AF156" s="703">
        <f t="shared" si="110"/>
        <v>0</v>
      </c>
      <c r="AG156" s="703">
        <f t="shared" si="111"/>
        <v>8.6682214715592032</v>
      </c>
      <c r="AH156" s="703">
        <f t="shared" si="112"/>
        <v>14.633333333333333</v>
      </c>
      <c r="AI156" s="703">
        <f t="shared" si="113"/>
        <v>8.6682214715592032</v>
      </c>
      <c r="AJ156" s="703">
        <f t="shared" si="114"/>
        <v>-8.6682214715592032</v>
      </c>
    </row>
    <row r="157" spans="1:36" ht="18.75" x14ac:dyDescent="0.25">
      <c r="A157" s="1568"/>
      <c r="B157" s="1567"/>
      <c r="C157" s="1567"/>
      <c r="D157" s="1567"/>
      <c r="E157" s="707" t="s">
        <v>1251</v>
      </c>
      <c r="F157" s="707"/>
      <c r="G157" s="707"/>
      <c r="H157" s="707"/>
      <c r="I157" s="707"/>
      <c r="J157" s="707"/>
      <c r="K157" s="707"/>
      <c r="L157" s="277">
        <v>0.5</v>
      </c>
      <c r="M157" s="277">
        <v>0.5</v>
      </c>
      <c r="N157" s="277">
        <v>0.5</v>
      </c>
      <c r="O157" s="277">
        <v>0.5</v>
      </c>
      <c r="P157" s="277">
        <v>0.5</v>
      </c>
      <c r="Q157" s="277">
        <v>0.5</v>
      </c>
      <c r="R157" s="277"/>
      <c r="S157" s="277"/>
      <c r="T157" s="277">
        <v>0.39</v>
      </c>
      <c r="U157" s="277">
        <v>0.39</v>
      </c>
      <c r="V157" s="703">
        <f t="shared" si="101"/>
        <v>0</v>
      </c>
      <c r="W157" s="703">
        <f t="shared" si="102"/>
        <v>0</v>
      </c>
      <c r="X157" s="703">
        <v>0</v>
      </c>
      <c r="Y157" s="703">
        <f t="shared" si="103"/>
        <v>0.5</v>
      </c>
      <c r="Z157" s="703">
        <f t="shared" si="104"/>
        <v>0</v>
      </c>
      <c r="AA157" s="703">
        <f t="shared" si="105"/>
        <v>0</v>
      </c>
      <c r="AB157" s="703">
        <f t="shared" si="106"/>
        <v>0</v>
      </c>
      <c r="AC157" s="703">
        <f t="shared" si="107"/>
        <v>0.5</v>
      </c>
      <c r="AD157" s="703">
        <f t="shared" si="108"/>
        <v>0</v>
      </c>
      <c r="AE157" s="703">
        <f t="shared" si="109"/>
        <v>0</v>
      </c>
      <c r="AF157" s="703">
        <f t="shared" si="110"/>
        <v>0</v>
      </c>
      <c r="AG157" s="703">
        <f t="shared" si="111"/>
        <v>0.296180688094278</v>
      </c>
      <c r="AH157" s="703">
        <f t="shared" si="112"/>
        <v>0.5</v>
      </c>
      <c r="AI157" s="703">
        <f t="shared" si="113"/>
        <v>0.296180688094278</v>
      </c>
      <c r="AJ157" s="703">
        <f t="shared" si="114"/>
        <v>-0.296180688094278</v>
      </c>
    </row>
    <row r="158" spans="1:36" x14ac:dyDescent="0.25">
      <c r="AF158" s="302">
        <f>SUM(AF12:AF157)</f>
        <v>1769.7882109489456</v>
      </c>
      <c r="AG158" s="718">
        <f>SUM(AG12:AG157)</f>
        <v>1826.6351576838401</v>
      </c>
    </row>
  </sheetData>
  <sheetProtection formatCells="0" formatColumns="0" formatRows="0" insertRows="0"/>
  <mergeCells count="394">
    <mergeCell ref="AI132:AI145"/>
    <mergeCell ref="AJ132:AJ145"/>
    <mergeCell ref="A132:A145"/>
    <mergeCell ref="B132:B145"/>
    <mergeCell ref="C132:C145"/>
    <mergeCell ref="D132:D145"/>
    <mergeCell ref="C155:C157"/>
    <mergeCell ref="B155:B157"/>
    <mergeCell ref="D155:D157"/>
    <mergeCell ref="A155:A157"/>
    <mergeCell ref="AF123:AF127"/>
    <mergeCell ref="AG123:AG127"/>
    <mergeCell ref="AH123:AH127"/>
    <mergeCell ref="Z119:Z122"/>
    <mergeCell ref="AA119:AA122"/>
    <mergeCell ref="Z132:Z145"/>
    <mergeCell ref="AA132:AA145"/>
    <mergeCell ref="AB132:AB145"/>
    <mergeCell ref="AC132:AC145"/>
    <mergeCell ref="AD132:AD145"/>
    <mergeCell ref="AE132:AE145"/>
    <mergeCell ref="AF132:AF145"/>
    <mergeCell ref="AG132:AG145"/>
    <mergeCell ref="AH132:AH145"/>
    <mergeCell ref="AH119:AH122"/>
    <mergeCell ref="AI119:AI122"/>
    <mergeCell ref="AJ119:AJ122"/>
    <mergeCell ref="A123:A127"/>
    <mergeCell ref="B123:B127"/>
    <mergeCell ref="C123:C127"/>
    <mergeCell ref="D123:D127"/>
    <mergeCell ref="Z123:Z127"/>
    <mergeCell ref="AA123:AA127"/>
    <mergeCell ref="AB123:AB127"/>
    <mergeCell ref="AB119:AB122"/>
    <mergeCell ref="AC119:AC122"/>
    <mergeCell ref="AD119:AD122"/>
    <mergeCell ref="AE119:AE122"/>
    <mergeCell ref="AF119:AF122"/>
    <mergeCell ref="AG119:AG122"/>
    <mergeCell ref="A119:A122"/>
    <mergeCell ref="B119:B122"/>
    <mergeCell ref="C119:C122"/>
    <mergeCell ref="D119:D122"/>
    <mergeCell ref="AI123:AI127"/>
    <mergeCell ref="AJ123:AJ127"/>
    <mergeCell ref="AC123:AC127"/>
    <mergeCell ref="AD123:AD127"/>
    <mergeCell ref="AE123:AE127"/>
    <mergeCell ref="AE103:AE118"/>
    <mergeCell ref="AF103:AF118"/>
    <mergeCell ref="AG103:AG118"/>
    <mergeCell ref="AH103:AH118"/>
    <mergeCell ref="AI103:AI118"/>
    <mergeCell ref="AJ103:AJ118"/>
    <mergeCell ref="A103:A118"/>
    <mergeCell ref="B103:B118"/>
    <mergeCell ref="C103:C118"/>
    <mergeCell ref="D103:D118"/>
    <mergeCell ref="Z103:Z118"/>
    <mergeCell ref="AA103:AA118"/>
    <mergeCell ref="AB103:AB118"/>
    <mergeCell ref="AC103:AC118"/>
    <mergeCell ref="AD103:AD118"/>
    <mergeCell ref="A100:A101"/>
    <mergeCell ref="B100:B101"/>
    <mergeCell ref="C100:C101"/>
    <mergeCell ref="D100:D101"/>
    <mergeCell ref="Z100:Z101"/>
    <mergeCell ref="AA100:AA101"/>
    <mergeCell ref="AB100:AB101"/>
    <mergeCell ref="AB89:AB99"/>
    <mergeCell ref="AC89:AC99"/>
    <mergeCell ref="A89:A99"/>
    <mergeCell ref="B89:B99"/>
    <mergeCell ref="C89:C99"/>
    <mergeCell ref="D89:D99"/>
    <mergeCell ref="Z89:Z99"/>
    <mergeCell ref="A86:A88"/>
    <mergeCell ref="B86:B88"/>
    <mergeCell ref="C86:C88"/>
    <mergeCell ref="D86:D88"/>
    <mergeCell ref="Z86:Z88"/>
    <mergeCell ref="AA86:AA88"/>
    <mergeCell ref="AB86:AB88"/>
    <mergeCell ref="AC86:AC88"/>
    <mergeCell ref="AD86:AD88"/>
    <mergeCell ref="AE86:AE88"/>
    <mergeCell ref="AF86:AF88"/>
    <mergeCell ref="AG86:AG88"/>
    <mergeCell ref="AH86:AH88"/>
    <mergeCell ref="AA89:AA99"/>
    <mergeCell ref="AI100:AI101"/>
    <mergeCell ref="AJ100:AJ101"/>
    <mergeCell ref="AI86:AI88"/>
    <mergeCell ref="AJ86:AJ88"/>
    <mergeCell ref="AJ89:AJ99"/>
    <mergeCell ref="AH100:AH101"/>
    <mergeCell ref="AC100:AC101"/>
    <mergeCell ref="AH89:AH99"/>
    <mergeCell ref="AI89:AI99"/>
    <mergeCell ref="AD89:AD99"/>
    <mergeCell ref="AE89:AE99"/>
    <mergeCell ref="AF89:AF99"/>
    <mergeCell ref="AG89:AG99"/>
    <mergeCell ref="AD100:AD101"/>
    <mergeCell ref="AE100:AE101"/>
    <mergeCell ref="AF100:AF101"/>
    <mergeCell ref="AG100:AG101"/>
    <mergeCell ref="AC83:AC85"/>
    <mergeCell ref="AC72:AC82"/>
    <mergeCell ref="AI72:AI82"/>
    <mergeCell ref="AJ72:AJ82"/>
    <mergeCell ref="AD72:AD82"/>
    <mergeCell ref="AE72:AE82"/>
    <mergeCell ref="AF72:AF82"/>
    <mergeCell ref="AG72:AG82"/>
    <mergeCell ref="AH72:AH82"/>
    <mergeCell ref="AJ83:AJ85"/>
    <mergeCell ref="AD83:AD85"/>
    <mergeCell ref="AE83:AE85"/>
    <mergeCell ref="AF83:AF85"/>
    <mergeCell ref="AG83:AG85"/>
    <mergeCell ref="AH83:AH85"/>
    <mergeCell ref="AI83:AI85"/>
    <mergeCell ref="A72:A82"/>
    <mergeCell ref="B72:B82"/>
    <mergeCell ref="C72:C82"/>
    <mergeCell ref="D72:D82"/>
    <mergeCell ref="Z72:Z82"/>
    <mergeCell ref="AA72:AA82"/>
    <mergeCell ref="AB72:AB82"/>
    <mergeCell ref="D83:D85"/>
    <mergeCell ref="Z83:Z85"/>
    <mergeCell ref="AA83:AA85"/>
    <mergeCell ref="AB83:AB85"/>
    <mergeCell ref="A83:A85"/>
    <mergeCell ref="B83:B85"/>
    <mergeCell ref="C83:C85"/>
    <mergeCell ref="AE67:AE70"/>
    <mergeCell ref="AF67:AF70"/>
    <mergeCell ref="AG67:AG70"/>
    <mergeCell ref="AH67:AH70"/>
    <mergeCell ref="AI67:AI70"/>
    <mergeCell ref="AJ67:AJ70"/>
    <mergeCell ref="AJ64:AJ66"/>
    <mergeCell ref="A67:A70"/>
    <mergeCell ref="B67:B70"/>
    <mergeCell ref="C67:C70"/>
    <mergeCell ref="D67:D70"/>
    <mergeCell ref="Z67:Z70"/>
    <mergeCell ref="AA67:AA70"/>
    <mergeCell ref="AB67:AB70"/>
    <mergeCell ref="AC67:AC70"/>
    <mergeCell ref="AD67:AD70"/>
    <mergeCell ref="AD64:AD66"/>
    <mergeCell ref="AE64:AE66"/>
    <mergeCell ref="AF64:AF66"/>
    <mergeCell ref="AG64:AG66"/>
    <mergeCell ref="AH64:AH66"/>
    <mergeCell ref="AI64:AI66"/>
    <mergeCell ref="A64:A66"/>
    <mergeCell ref="B64:B66"/>
    <mergeCell ref="AG53:AG55"/>
    <mergeCell ref="AH53:AH55"/>
    <mergeCell ref="AI53:AI55"/>
    <mergeCell ref="A53:A55"/>
    <mergeCell ref="B53:B55"/>
    <mergeCell ref="C53:C55"/>
    <mergeCell ref="AB64:AB66"/>
    <mergeCell ref="AC64:AC66"/>
    <mergeCell ref="AC60:AC63"/>
    <mergeCell ref="A60:A63"/>
    <mergeCell ref="B60:B63"/>
    <mergeCell ref="C60:C63"/>
    <mergeCell ref="D60:D63"/>
    <mergeCell ref="Z60:Z63"/>
    <mergeCell ref="AA60:AA63"/>
    <mergeCell ref="AB60:AB63"/>
    <mergeCell ref="AD60:AD63"/>
    <mergeCell ref="AE60:AE63"/>
    <mergeCell ref="AF60:AF63"/>
    <mergeCell ref="AG60:AG63"/>
    <mergeCell ref="C64:C66"/>
    <mergeCell ref="D64:D66"/>
    <mergeCell ref="Z64:Z66"/>
    <mergeCell ref="AA64:AA66"/>
    <mergeCell ref="A56:A58"/>
    <mergeCell ref="B56:B58"/>
    <mergeCell ref="C56:C58"/>
    <mergeCell ref="D56:D58"/>
    <mergeCell ref="Z56:Z58"/>
    <mergeCell ref="AA56:AA58"/>
    <mergeCell ref="AB56:AB58"/>
    <mergeCell ref="AC56:AC58"/>
    <mergeCell ref="AD56:AD58"/>
    <mergeCell ref="AE56:AE58"/>
    <mergeCell ref="AF56:AF58"/>
    <mergeCell ref="AG56:AG58"/>
    <mergeCell ref="AH56:AH58"/>
    <mergeCell ref="AI60:AI63"/>
    <mergeCell ref="AJ60:AJ63"/>
    <mergeCell ref="AI56:AI58"/>
    <mergeCell ref="AJ56:AJ58"/>
    <mergeCell ref="AH60:AH63"/>
    <mergeCell ref="D53:D55"/>
    <mergeCell ref="Z53:Z55"/>
    <mergeCell ref="AA53:AA55"/>
    <mergeCell ref="AB53:AB55"/>
    <mergeCell ref="AC53:AC55"/>
    <mergeCell ref="AC48:AC52"/>
    <mergeCell ref="AH45:AH47"/>
    <mergeCell ref="AI45:AI47"/>
    <mergeCell ref="AJ45:AJ47"/>
    <mergeCell ref="AD45:AD47"/>
    <mergeCell ref="AE45:AE47"/>
    <mergeCell ref="AF45:AF47"/>
    <mergeCell ref="AG45:AG47"/>
    <mergeCell ref="AI48:AI52"/>
    <mergeCell ref="AJ48:AJ52"/>
    <mergeCell ref="AD48:AD52"/>
    <mergeCell ref="AE48:AE52"/>
    <mergeCell ref="AF48:AF52"/>
    <mergeCell ref="AG48:AG52"/>
    <mergeCell ref="AH48:AH52"/>
    <mergeCell ref="AJ53:AJ55"/>
    <mergeCell ref="AD53:AD55"/>
    <mergeCell ref="AE53:AE55"/>
    <mergeCell ref="AF53:AF55"/>
    <mergeCell ref="AB48:AB52"/>
    <mergeCell ref="AB45:AB47"/>
    <mergeCell ref="AC45:AC47"/>
    <mergeCell ref="A45:A47"/>
    <mergeCell ref="B45:B47"/>
    <mergeCell ref="C45:C47"/>
    <mergeCell ref="D45:D47"/>
    <mergeCell ref="Z45:Z47"/>
    <mergeCell ref="AA45:AA47"/>
    <mergeCell ref="C37:C41"/>
    <mergeCell ref="D37:D41"/>
    <mergeCell ref="Z37:Z41"/>
    <mergeCell ref="AA37:AA41"/>
    <mergeCell ref="A48:A52"/>
    <mergeCell ref="B48:B52"/>
    <mergeCell ref="C48:C52"/>
    <mergeCell ref="D48:D52"/>
    <mergeCell ref="Z48:Z52"/>
    <mergeCell ref="AA48:AA52"/>
    <mergeCell ref="AE42:AE44"/>
    <mergeCell ref="AF42:AF44"/>
    <mergeCell ref="AG42:AG44"/>
    <mergeCell ref="AH42:AH44"/>
    <mergeCell ref="AI42:AI44"/>
    <mergeCell ref="AJ42:AJ44"/>
    <mergeCell ref="AJ37:AJ41"/>
    <mergeCell ref="A42:A44"/>
    <mergeCell ref="B42:B44"/>
    <mergeCell ref="C42:C44"/>
    <mergeCell ref="D42:D44"/>
    <mergeCell ref="Z42:Z44"/>
    <mergeCell ref="AA42:AA44"/>
    <mergeCell ref="AB42:AB44"/>
    <mergeCell ref="AC42:AC44"/>
    <mergeCell ref="AD42:AD44"/>
    <mergeCell ref="AD37:AD41"/>
    <mergeCell ref="AE37:AE41"/>
    <mergeCell ref="AF37:AF41"/>
    <mergeCell ref="AG37:AG41"/>
    <mergeCell ref="AH37:AH41"/>
    <mergeCell ref="AI37:AI41"/>
    <mergeCell ref="A37:A41"/>
    <mergeCell ref="B37:B41"/>
    <mergeCell ref="A32:A33"/>
    <mergeCell ref="B32:B33"/>
    <mergeCell ref="C32:C33"/>
    <mergeCell ref="D32:D33"/>
    <mergeCell ref="Z32:Z33"/>
    <mergeCell ref="AD34:AD36"/>
    <mergeCell ref="AE34:AE36"/>
    <mergeCell ref="AF34:AF36"/>
    <mergeCell ref="AG34:AG36"/>
    <mergeCell ref="AG24:AG28"/>
    <mergeCell ref="AH24:AH28"/>
    <mergeCell ref="AI24:AI28"/>
    <mergeCell ref="A24:A28"/>
    <mergeCell ref="B24:B28"/>
    <mergeCell ref="C24:C28"/>
    <mergeCell ref="AB37:AB41"/>
    <mergeCell ref="AC37:AC41"/>
    <mergeCell ref="AC34:AC36"/>
    <mergeCell ref="AH32:AH33"/>
    <mergeCell ref="AI32:AI33"/>
    <mergeCell ref="A34:A36"/>
    <mergeCell ref="B34:B36"/>
    <mergeCell ref="C34:C36"/>
    <mergeCell ref="D34:D36"/>
    <mergeCell ref="Z34:Z36"/>
    <mergeCell ref="AA34:AA36"/>
    <mergeCell ref="AB34:AB36"/>
    <mergeCell ref="AB32:AB33"/>
    <mergeCell ref="AC32:AC33"/>
    <mergeCell ref="AD32:AD33"/>
    <mergeCell ref="AE32:AE33"/>
    <mergeCell ref="AF32:AF33"/>
    <mergeCell ref="AG32:AG33"/>
    <mergeCell ref="A29:A31"/>
    <mergeCell ref="B29:B31"/>
    <mergeCell ref="C29:C31"/>
    <mergeCell ref="D29:D31"/>
    <mergeCell ref="Z29:Z31"/>
    <mergeCell ref="AA29:AA31"/>
    <mergeCell ref="AB29:AB31"/>
    <mergeCell ref="AC29:AC31"/>
    <mergeCell ref="AD29:AD31"/>
    <mergeCell ref="AE29:AE31"/>
    <mergeCell ref="AF29:AF31"/>
    <mergeCell ref="AG29:AG31"/>
    <mergeCell ref="AH29:AH31"/>
    <mergeCell ref="AA32:AA33"/>
    <mergeCell ref="AI34:AI36"/>
    <mergeCell ref="AJ34:AJ36"/>
    <mergeCell ref="AI29:AI31"/>
    <mergeCell ref="AJ29:AJ31"/>
    <mergeCell ref="AJ32:AJ33"/>
    <mergeCell ref="AH34:AH36"/>
    <mergeCell ref="D24:D28"/>
    <mergeCell ref="Z24:Z28"/>
    <mergeCell ref="AA24:AA28"/>
    <mergeCell ref="AB24:AB28"/>
    <mergeCell ref="AC24:AC28"/>
    <mergeCell ref="AC21:AC23"/>
    <mergeCell ref="AH16:AH20"/>
    <mergeCell ref="AI16:AI20"/>
    <mergeCell ref="AJ16:AJ20"/>
    <mergeCell ref="AD16:AD20"/>
    <mergeCell ref="AE16:AE20"/>
    <mergeCell ref="AF16:AF20"/>
    <mergeCell ref="AG16:AG20"/>
    <mergeCell ref="AI21:AI23"/>
    <mergeCell ref="AJ21:AJ23"/>
    <mergeCell ref="AD21:AD23"/>
    <mergeCell ref="AE21:AE23"/>
    <mergeCell ref="AF21:AF23"/>
    <mergeCell ref="AG21:AG23"/>
    <mergeCell ref="AH21:AH23"/>
    <mergeCell ref="AJ24:AJ28"/>
    <mergeCell ref="AD24:AD28"/>
    <mergeCell ref="AE24:AE28"/>
    <mergeCell ref="AF24:AF28"/>
    <mergeCell ref="A21:A23"/>
    <mergeCell ref="B21:B23"/>
    <mergeCell ref="C21:C23"/>
    <mergeCell ref="D21:D23"/>
    <mergeCell ref="Z21:Z23"/>
    <mergeCell ref="AA21:AA23"/>
    <mergeCell ref="AB21:AB23"/>
    <mergeCell ref="AB16:AB20"/>
    <mergeCell ref="AC16:AC20"/>
    <mergeCell ref="A16:A20"/>
    <mergeCell ref="B16:B20"/>
    <mergeCell ref="C16:C20"/>
    <mergeCell ref="D16:D20"/>
    <mergeCell ref="Z16:Z20"/>
    <mergeCell ref="AA16:AA20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Z8:AC9"/>
    <mergeCell ref="A8:A11"/>
    <mergeCell ref="B8:B11"/>
    <mergeCell ref="C8:C11"/>
    <mergeCell ref="D8:D11"/>
    <mergeCell ref="E8:E11"/>
    <mergeCell ref="F8:Q8"/>
    <mergeCell ref="R8:U9"/>
    <mergeCell ref="AD8:AG9"/>
    <mergeCell ref="AH8:AH11"/>
  </mergeCells>
  <pageMargins left="0.7" right="0.7" top="0.75" bottom="0.75" header="0.3" footer="0.3"/>
  <pageSetup paperSize="9" scale="64" orientation="portrait" r:id="rId1"/>
  <rowBreaks count="3" manualBreakCount="3">
    <brk id="41" max="16383" man="1"/>
    <brk id="82" max="16383" man="1"/>
    <brk id="128" max="16383" man="1"/>
  </rowBreaks>
  <colBreaks count="1" manualBreakCount="1">
    <brk id="4" max="236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"/>
    </sheetView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C2" sqref="C2:E4"/>
    </sheetView>
  </sheetViews>
  <sheetFormatPr defaultColWidth="9.140625" defaultRowHeight="15" x14ac:dyDescent="0.25"/>
  <cols>
    <col min="1" max="2" width="9.140625" style="156"/>
    <col min="3" max="3" width="13.5703125" style="156" customWidth="1"/>
    <col min="4" max="4" width="14.28515625" style="156" customWidth="1"/>
    <col min="5" max="5" width="9.7109375" style="156" customWidth="1"/>
    <col min="6" max="6" width="11.140625" style="156" customWidth="1"/>
    <col min="7" max="7" width="16" style="156" customWidth="1"/>
    <col min="8" max="9" width="9.140625" style="156"/>
    <col min="10" max="10" width="13.5703125" style="156" customWidth="1"/>
    <col min="11" max="11" width="13.7109375" style="156" customWidth="1"/>
    <col min="12" max="16384" width="9.140625" style="156"/>
  </cols>
  <sheetData>
    <row r="1" spans="1:11" ht="15.75" x14ac:dyDescent="0.25">
      <c r="A1" s="153" t="s">
        <v>201</v>
      </c>
      <c r="B1" s="154" t="s">
        <v>202</v>
      </c>
      <c r="C1" s="154" t="s">
        <v>203</v>
      </c>
      <c r="D1" s="154" t="s">
        <v>204</v>
      </c>
      <c r="E1" s="154" t="s">
        <v>205</v>
      </c>
      <c r="F1" s="154" t="s">
        <v>206</v>
      </c>
      <c r="G1" s="154" t="s">
        <v>207</v>
      </c>
      <c r="H1" s="154" t="s">
        <v>208</v>
      </c>
      <c r="I1" s="637" t="s">
        <v>209</v>
      </c>
      <c r="J1" s="641" t="s">
        <v>1095</v>
      </c>
      <c r="K1" s="642" t="s">
        <v>1096</v>
      </c>
    </row>
    <row r="2" spans="1:11" ht="15.75" x14ac:dyDescent="0.25">
      <c r="A2" s="1569">
        <v>10</v>
      </c>
      <c r="B2" s="157" t="s">
        <v>17</v>
      </c>
      <c r="C2" s="157">
        <v>43</v>
      </c>
      <c r="D2" s="157">
        <v>25</v>
      </c>
      <c r="E2" s="157">
        <v>21</v>
      </c>
      <c r="F2" s="157">
        <v>0</v>
      </c>
      <c r="G2" s="157">
        <v>0</v>
      </c>
      <c r="H2" s="157">
        <v>0.1</v>
      </c>
      <c r="I2" s="638">
        <v>0.1</v>
      </c>
      <c r="J2" s="640">
        <v>0.1</v>
      </c>
      <c r="K2" s="643">
        <v>0.5</v>
      </c>
    </row>
    <row r="3" spans="1:11" ht="15.75" x14ac:dyDescent="0.25">
      <c r="A3" s="1569"/>
      <c r="B3" s="157" t="s">
        <v>18</v>
      </c>
      <c r="C3" s="157">
        <v>39</v>
      </c>
      <c r="D3" s="157">
        <v>38</v>
      </c>
      <c r="E3" s="157">
        <v>28</v>
      </c>
      <c r="F3" s="157">
        <v>0</v>
      </c>
      <c r="G3" s="157">
        <v>0</v>
      </c>
      <c r="H3" s="157">
        <v>0.8</v>
      </c>
      <c r="I3" s="638">
        <v>0.2</v>
      </c>
      <c r="J3" s="640">
        <v>0</v>
      </c>
      <c r="K3" s="643">
        <v>0</v>
      </c>
    </row>
    <row r="4" spans="1:11" ht="15.75" x14ac:dyDescent="0.25">
      <c r="A4" s="1569"/>
      <c r="B4" s="157" t="s">
        <v>19</v>
      </c>
      <c r="C4" s="157">
        <v>41</v>
      </c>
      <c r="D4" s="157">
        <v>38</v>
      </c>
      <c r="E4" s="157">
        <v>15</v>
      </c>
      <c r="F4" s="157">
        <v>0</v>
      </c>
      <c r="G4" s="157">
        <v>0</v>
      </c>
      <c r="H4" s="157">
        <v>0.1</v>
      </c>
      <c r="I4" s="638">
        <v>2.6</v>
      </c>
      <c r="J4" s="640">
        <v>0.8</v>
      </c>
      <c r="K4" s="643">
        <v>0</v>
      </c>
    </row>
    <row r="5" spans="1:11" ht="15.75" x14ac:dyDescent="0.25">
      <c r="A5" s="1569">
        <v>19</v>
      </c>
      <c r="B5" s="157" t="s">
        <v>17</v>
      </c>
      <c r="C5" s="157">
        <v>20</v>
      </c>
      <c r="D5" s="157">
        <v>50</v>
      </c>
      <c r="E5" s="157">
        <v>3</v>
      </c>
      <c r="F5" s="157">
        <v>0</v>
      </c>
      <c r="G5" s="157">
        <v>0</v>
      </c>
      <c r="H5" s="157">
        <v>0.2</v>
      </c>
      <c r="I5" s="638">
        <v>0.4</v>
      </c>
      <c r="J5" s="640">
        <v>0.1</v>
      </c>
      <c r="K5" s="643">
        <v>0.5</v>
      </c>
    </row>
    <row r="6" spans="1:11" ht="15.75" x14ac:dyDescent="0.25">
      <c r="A6" s="1569"/>
      <c r="B6" s="157" t="s">
        <v>210</v>
      </c>
      <c r="C6" s="157">
        <v>21</v>
      </c>
      <c r="D6" s="157">
        <v>46</v>
      </c>
      <c r="E6" s="157">
        <v>20</v>
      </c>
      <c r="F6" s="157">
        <v>0</v>
      </c>
      <c r="G6" s="157">
        <v>0</v>
      </c>
      <c r="H6" s="157">
        <v>1</v>
      </c>
      <c r="I6" s="638">
        <v>0.3</v>
      </c>
      <c r="J6" s="640">
        <v>0.1</v>
      </c>
      <c r="K6" s="643">
        <v>0</v>
      </c>
    </row>
    <row r="7" spans="1:11" ht="16.5" thickBot="1" x14ac:dyDescent="0.3">
      <c r="A7" s="1570"/>
      <c r="B7" s="159" t="s">
        <v>19</v>
      </c>
      <c r="C7" s="159">
        <v>19</v>
      </c>
      <c r="D7" s="159">
        <v>39</v>
      </c>
      <c r="E7" s="159">
        <v>46</v>
      </c>
      <c r="F7" s="159">
        <v>0</v>
      </c>
      <c r="G7" s="159">
        <v>0</v>
      </c>
      <c r="H7" s="159">
        <v>0.3</v>
      </c>
      <c r="I7" s="639">
        <v>2.4</v>
      </c>
      <c r="J7" s="644">
        <v>0</v>
      </c>
      <c r="K7" s="645">
        <v>0</v>
      </c>
    </row>
    <row r="9" spans="1:11" ht="15.75" thickBot="1" x14ac:dyDescent="0.3">
      <c r="A9" s="468" t="s">
        <v>1006</v>
      </c>
    </row>
    <row r="10" spans="1:11" ht="15.75" x14ac:dyDescent="0.25">
      <c r="A10" s="153" t="s">
        <v>201</v>
      </c>
      <c r="B10" s="154" t="s">
        <v>202</v>
      </c>
      <c r="C10" s="154" t="s">
        <v>203</v>
      </c>
      <c r="D10" s="154" t="s">
        <v>204</v>
      </c>
      <c r="E10" s="154" t="s">
        <v>205</v>
      </c>
      <c r="F10" s="154" t="s">
        <v>206</v>
      </c>
      <c r="G10" s="154" t="s">
        <v>207</v>
      </c>
      <c r="H10" s="154" t="s">
        <v>208</v>
      </c>
      <c r="I10" s="155" t="s">
        <v>209</v>
      </c>
    </row>
    <row r="11" spans="1:11" ht="15.75" x14ac:dyDescent="0.25">
      <c r="A11" s="1569">
        <v>10</v>
      </c>
      <c r="B11" s="157" t="s">
        <v>17</v>
      </c>
      <c r="C11" s="157">
        <v>59</v>
      </c>
      <c r="D11" s="157">
        <v>94</v>
      </c>
      <c r="E11" s="157">
        <v>59</v>
      </c>
      <c r="F11" s="157">
        <v>10</v>
      </c>
      <c r="G11" s="157">
        <v>0</v>
      </c>
      <c r="H11" s="157">
        <v>18</v>
      </c>
      <c r="I11" s="158">
        <v>1</v>
      </c>
    </row>
    <row r="12" spans="1:11" ht="15.75" x14ac:dyDescent="0.25">
      <c r="A12" s="1569"/>
      <c r="B12" s="157" t="s">
        <v>18</v>
      </c>
      <c r="C12" s="157">
        <v>115</v>
      </c>
      <c r="D12" s="157">
        <v>97</v>
      </c>
      <c r="E12" s="157">
        <v>66</v>
      </c>
      <c r="F12" s="157">
        <v>0</v>
      </c>
      <c r="G12" s="157">
        <v>0</v>
      </c>
      <c r="H12" s="157">
        <v>18</v>
      </c>
      <c r="I12" s="158">
        <v>1</v>
      </c>
    </row>
    <row r="13" spans="1:11" ht="15.75" x14ac:dyDescent="0.25">
      <c r="A13" s="1569"/>
      <c r="B13" s="157" t="s">
        <v>19</v>
      </c>
      <c r="C13" s="157">
        <v>123</v>
      </c>
      <c r="D13" s="157">
        <v>61</v>
      </c>
      <c r="E13" s="157">
        <v>65</v>
      </c>
      <c r="F13" s="157">
        <v>0</v>
      </c>
      <c r="G13" s="157">
        <v>0</v>
      </c>
      <c r="H13" s="157">
        <v>18</v>
      </c>
      <c r="I13" s="158">
        <v>1</v>
      </c>
    </row>
    <row r="14" spans="1:11" ht="15.75" x14ac:dyDescent="0.25">
      <c r="A14" s="1569">
        <v>19</v>
      </c>
      <c r="B14" s="157" t="s">
        <v>17</v>
      </c>
      <c r="C14" s="157">
        <v>60</v>
      </c>
      <c r="D14" s="157">
        <v>160</v>
      </c>
      <c r="E14" s="157">
        <v>38</v>
      </c>
      <c r="F14" s="157">
        <v>10</v>
      </c>
      <c r="G14" s="157">
        <v>0</v>
      </c>
      <c r="H14" s="157">
        <v>18</v>
      </c>
      <c r="I14" s="158">
        <v>1</v>
      </c>
    </row>
    <row r="15" spans="1:11" ht="15.75" x14ac:dyDescent="0.25">
      <c r="A15" s="1569"/>
      <c r="B15" s="157" t="s">
        <v>210</v>
      </c>
      <c r="C15" s="157">
        <v>61</v>
      </c>
      <c r="D15" s="157">
        <v>129</v>
      </c>
      <c r="E15" s="157">
        <v>61</v>
      </c>
      <c r="F15" s="157">
        <v>0</v>
      </c>
      <c r="G15" s="157">
        <v>5</v>
      </c>
      <c r="H15" s="157">
        <v>18</v>
      </c>
      <c r="I15" s="158">
        <v>1</v>
      </c>
    </row>
    <row r="16" spans="1:11" ht="16.5" thickBot="1" x14ac:dyDescent="0.3">
      <c r="A16" s="1570"/>
      <c r="B16" s="159" t="s">
        <v>19</v>
      </c>
      <c r="C16" s="159">
        <v>25</v>
      </c>
      <c r="D16" s="159">
        <v>108</v>
      </c>
      <c r="E16" s="159">
        <v>61</v>
      </c>
      <c r="F16" s="159">
        <v>0</v>
      </c>
      <c r="G16" s="159">
        <v>5</v>
      </c>
      <c r="H16" s="159">
        <v>18</v>
      </c>
      <c r="I16" s="160">
        <v>1</v>
      </c>
    </row>
  </sheetData>
  <mergeCells count="4">
    <mergeCell ref="A14:A16"/>
    <mergeCell ref="A2:A4"/>
    <mergeCell ref="A5:A7"/>
    <mergeCell ref="A11:A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63"/>
  <sheetViews>
    <sheetView view="pageBreakPreview" zoomScale="60" zoomScaleNormal="70" workbookViewId="0">
      <selection activeCell="B12" sqref="B12:B23"/>
    </sheetView>
  </sheetViews>
  <sheetFormatPr defaultColWidth="9.140625" defaultRowHeight="15" x14ac:dyDescent="0.25"/>
  <cols>
    <col min="1" max="1" width="8" style="165" customWidth="1"/>
    <col min="2" max="2" width="20.42578125" style="165" customWidth="1"/>
    <col min="3" max="4" width="22.5703125" style="165" customWidth="1"/>
    <col min="5" max="5" width="43.42578125" style="165" customWidth="1"/>
    <col min="6" max="17" width="9.140625" style="165"/>
    <col min="18" max="34" width="10.7109375" style="165" customWidth="1"/>
    <col min="35" max="35" width="11.28515625" style="165" customWidth="1"/>
    <col min="36" max="36" width="12.7109375" style="165" customWidth="1"/>
    <col min="37" max="16384" width="9.140625" style="165"/>
  </cols>
  <sheetData>
    <row r="1" spans="1:36" x14ac:dyDescent="0.2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4"/>
      <c r="V1" s="164"/>
    </row>
    <row r="2" spans="1:36" x14ac:dyDescent="0.25">
      <c r="A2" s="163"/>
      <c r="B2" s="881" t="s">
        <v>323</v>
      </c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3"/>
      <c r="R2" s="163"/>
      <c r="S2" s="163"/>
      <c r="T2" s="163"/>
      <c r="U2" s="164"/>
      <c r="V2" s="164"/>
    </row>
    <row r="3" spans="1:36" x14ac:dyDescent="0.25">
      <c r="A3" s="163"/>
      <c r="B3" s="884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6"/>
      <c r="R3" s="163"/>
      <c r="S3" s="163"/>
      <c r="T3" s="163"/>
      <c r="U3" s="164"/>
      <c r="V3" s="164"/>
    </row>
    <row r="4" spans="1:36" ht="20.25" x14ac:dyDescent="0.25">
      <c r="A4" s="163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3"/>
      <c r="S4" s="163"/>
      <c r="T4" s="163"/>
      <c r="U4" s="164"/>
      <c r="V4" s="164"/>
    </row>
    <row r="5" spans="1:36" ht="20.25" x14ac:dyDescent="0.25">
      <c r="A5" s="163"/>
      <c r="B5" s="166"/>
      <c r="C5" s="166"/>
      <c r="D5" s="166"/>
      <c r="E5" s="166"/>
      <c r="F5" s="887"/>
      <c r="G5" s="887"/>
      <c r="H5" s="887"/>
      <c r="I5" s="887"/>
      <c r="J5" s="887"/>
      <c r="K5" s="887"/>
      <c r="L5" s="887"/>
      <c r="M5" s="887"/>
      <c r="N5" s="887"/>
      <c r="O5" s="887"/>
      <c r="P5" s="887"/>
      <c r="Q5" s="887"/>
      <c r="R5" s="887"/>
      <c r="S5" s="887"/>
      <c r="T5" s="887"/>
      <c r="U5" s="887"/>
      <c r="V5" s="888" t="s">
        <v>1</v>
      </c>
      <c r="W5" s="888"/>
      <c r="X5" s="888"/>
      <c r="Y5" s="888"/>
      <c r="Z5" s="888"/>
      <c r="AA5" s="888"/>
      <c r="AB5" s="888"/>
      <c r="AC5" s="888"/>
      <c r="AD5" s="888"/>
      <c r="AE5" s="888"/>
      <c r="AF5" s="888"/>
      <c r="AG5" s="888"/>
      <c r="AH5" s="888"/>
    </row>
    <row r="6" spans="1:36" ht="30" customHeight="1" x14ac:dyDescent="0.25">
      <c r="A6" s="163"/>
      <c r="B6" s="166"/>
      <c r="C6" s="166"/>
      <c r="D6" s="166"/>
      <c r="E6" s="166"/>
      <c r="F6" s="887"/>
      <c r="G6" s="887"/>
      <c r="H6" s="887"/>
      <c r="I6" s="887"/>
      <c r="J6" s="887"/>
      <c r="K6" s="887"/>
      <c r="L6" s="887"/>
      <c r="M6" s="887"/>
      <c r="N6" s="887"/>
      <c r="O6" s="887"/>
      <c r="P6" s="887"/>
      <c r="Q6" s="887"/>
      <c r="R6" s="887"/>
      <c r="S6" s="887"/>
      <c r="T6" s="887"/>
      <c r="U6" s="887"/>
      <c r="V6" s="888"/>
      <c r="W6" s="888"/>
      <c r="X6" s="888"/>
      <c r="Y6" s="888"/>
      <c r="Z6" s="888"/>
      <c r="AA6" s="888"/>
      <c r="AB6" s="888"/>
      <c r="AC6" s="888"/>
      <c r="AD6" s="888"/>
      <c r="AE6" s="888"/>
      <c r="AF6" s="888"/>
      <c r="AG6" s="888"/>
      <c r="AH6" s="888"/>
    </row>
    <row r="7" spans="1:36" ht="15.75" thickBot="1" x14ac:dyDescent="0.3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4"/>
      <c r="V7" s="164"/>
    </row>
    <row r="8" spans="1:36" ht="31.5" customHeight="1" thickBot="1" x14ac:dyDescent="0.3">
      <c r="A8" s="903" t="s">
        <v>2</v>
      </c>
      <c r="B8" s="906" t="s">
        <v>3</v>
      </c>
      <c r="C8" s="909" t="s">
        <v>4</v>
      </c>
      <c r="D8" s="909" t="s">
        <v>5</v>
      </c>
      <c r="E8" s="906" t="s">
        <v>6</v>
      </c>
      <c r="F8" s="889" t="s">
        <v>7</v>
      </c>
      <c r="G8" s="912"/>
      <c r="H8" s="912"/>
      <c r="I8" s="912"/>
      <c r="J8" s="912"/>
      <c r="K8" s="912"/>
      <c r="L8" s="912"/>
      <c r="M8" s="912"/>
      <c r="N8" s="912"/>
      <c r="O8" s="912"/>
      <c r="P8" s="912"/>
      <c r="Q8" s="913"/>
      <c r="R8" s="914" t="s">
        <v>8</v>
      </c>
      <c r="S8" s="915"/>
      <c r="T8" s="915"/>
      <c r="U8" s="916"/>
      <c r="V8" s="897" t="s">
        <v>9</v>
      </c>
      <c r="W8" s="898"/>
      <c r="X8" s="898"/>
      <c r="Y8" s="899"/>
      <c r="Z8" s="897" t="s">
        <v>10</v>
      </c>
      <c r="AA8" s="898"/>
      <c r="AB8" s="898"/>
      <c r="AC8" s="899"/>
      <c r="AD8" s="920" t="s">
        <v>11</v>
      </c>
      <c r="AE8" s="921"/>
      <c r="AF8" s="921"/>
      <c r="AG8" s="922"/>
      <c r="AH8" s="926" t="s">
        <v>12</v>
      </c>
      <c r="AI8" s="929" t="s">
        <v>13</v>
      </c>
      <c r="AJ8" s="929" t="s">
        <v>14</v>
      </c>
    </row>
    <row r="9" spans="1:36" ht="33" customHeight="1" thickBot="1" x14ac:dyDescent="0.3">
      <c r="A9" s="904"/>
      <c r="B9" s="907"/>
      <c r="C9" s="910"/>
      <c r="D9" s="910"/>
      <c r="E9" s="907"/>
      <c r="F9" s="889" t="s">
        <v>15</v>
      </c>
      <c r="G9" s="893"/>
      <c r="H9" s="893"/>
      <c r="I9" s="893"/>
      <c r="J9" s="893"/>
      <c r="K9" s="890"/>
      <c r="L9" s="889" t="s">
        <v>16</v>
      </c>
      <c r="M9" s="893"/>
      <c r="N9" s="893"/>
      <c r="O9" s="893"/>
      <c r="P9" s="893"/>
      <c r="Q9" s="890"/>
      <c r="R9" s="917"/>
      <c r="S9" s="918"/>
      <c r="T9" s="918"/>
      <c r="U9" s="919"/>
      <c r="V9" s="900"/>
      <c r="W9" s="901"/>
      <c r="X9" s="901"/>
      <c r="Y9" s="902"/>
      <c r="Z9" s="900"/>
      <c r="AA9" s="901"/>
      <c r="AB9" s="901"/>
      <c r="AC9" s="902"/>
      <c r="AD9" s="923"/>
      <c r="AE9" s="924"/>
      <c r="AF9" s="924"/>
      <c r="AG9" s="925"/>
      <c r="AH9" s="927"/>
      <c r="AI9" s="930"/>
      <c r="AJ9" s="930"/>
    </row>
    <row r="10" spans="1:36" ht="16.5" thickBot="1" x14ac:dyDescent="0.3">
      <c r="A10" s="904"/>
      <c r="B10" s="907"/>
      <c r="C10" s="910"/>
      <c r="D10" s="910"/>
      <c r="E10" s="907"/>
      <c r="F10" s="894">
        <v>1000.4166666666666</v>
      </c>
      <c r="G10" s="895"/>
      <c r="H10" s="896"/>
      <c r="I10" s="894">
        <v>1000.7916666666666</v>
      </c>
      <c r="J10" s="895"/>
      <c r="K10" s="896"/>
      <c r="L10" s="894">
        <v>1000.4166666666666</v>
      </c>
      <c r="M10" s="895"/>
      <c r="N10" s="896"/>
      <c r="O10" s="894">
        <v>1000.7916666666666</v>
      </c>
      <c r="P10" s="895"/>
      <c r="Q10" s="896"/>
      <c r="R10" s="889" t="s">
        <v>15</v>
      </c>
      <c r="S10" s="890"/>
      <c r="T10" s="889" t="s">
        <v>16</v>
      </c>
      <c r="U10" s="890"/>
      <c r="V10" s="891" t="s">
        <v>15</v>
      </c>
      <c r="W10" s="892"/>
      <c r="X10" s="891" t="s">
        <v>16</v>
      </c>
      <c r="Y10" s="892"/>
      <c r="Z10" s="891" t="s">
        <v>15</v>
      </c>
      <c r="AA10" s="892"/>
      <c r="AB10" s="891" t="s">
        <v>16</v>
      </c>
      <c r="AC10" s="892"/>
      <c r="AD10" s="932" t="s">
        <v>15</v>
      </c>
      <c r="AE10" s="933"/>
      <c r="AF10" s="932" t="s">
        <v>16</v>
      </c>
      <c r="AG10" s="933"/>
      <c r="AH10" s="927"/>
      <c r="AI10" s="930"/>
      <c r="AJ10" s="930"/>
    </row>
    <row r="11" spans="1:36" ht="16.5" thickBot="1" x14ac:dyDescent="0.3">
      <c r="A11" s="905"/>
      <c r="B11" s="908"/>
      <c r="C11" s="911"/>
      <c r="D11" s="911"/>
      <c r="E11" s="908"/>
      <c r="F11" s="167" t="s">
        <v>17</v>
      </c>
      <c r="G11" s="168" t="s">
        <v>18</v>
      </c>
      <c r="H11" s="169" t="s">
        <v>19</v>
      </c>
      <c r="I11" s="167" t="s">
        <v>17</v>
      </c>
      <c r="J11" s="168" t="s">
        <v>18</v>
      </c>
      <c r="K11" s="169" t="s">
        <v>19</v>
      </c>
      <c r="L11" s="167" t="s">
        <v>17</v>
      </c>
      <c r="M11" s="168" t="s">
        <v>18</v>
      </c>
      <c r="N11" s="169" t="s">
        <v>19</v>
      </c>
      <c r="O11" s="167" t="s">
        <v>17</v>
      </c>
      <c r="P11" s="168" t="s">
        <v>18</v>
      </c>
      <c r="Q11" s="169" t="s">
        <v>19</v>
      </c>
      <c r="R11" s="170">
        <v>1000.4166666666666</v>
      </c>
      <c r="S11" s="170">
        <v>1000.7916666666666</v>
      </c>
      <c r="T11" s="170">
        <v>1000.4166666666666</v>
      </c>
      <c r="U11" s="170">
        <v>1000.7916666666666</v>
      </c>
      <c r="V11" s="171">
        <v>1000.4166666666666</v>
      </c>
      <c r="W11" s="171">
        <v>1000.7916666666666</v>
      </c>
      <c r="X11" s="172">
        <v>1000.4166666666666</v>
      </c>
      <c r="Y11" s="173">
        <v>1000.7916666666666</v>
      </c>
      <c r="Z11" s="171">
        <v>1000.4166666666666</v>
      </c>
      <c r="AA11" s="171">
        <v>1000.7916666666666</v>
      </c>
      <c r="AB11" s="171">
        <v>1000.4166666666666</v>
      </c>
      <c r="AC11" s="171">
        <v>1000.7916666666666</v>
      </c>
      <c r="AD11" s="715">
        <v>1000.4166666666666</v>
      </c>
      <c r="AE11" s="715">
        <v>1000.7916666666666</v>
      </c>
      <c r="AF11" s="715">
        <v>1000.4166666666666</v>
      </c>
      <c r="AG11" s="716">
        <v>1000.7916666666666</v>
      </c>
      <c r="AH11" s="928"/>
      <c r="AI11" s="931"/>
      <c r="AJ11" s="931"/>
    </row>
    <row r="12" spans="1:36" ht="18.75" x14ac:dyDescent="0.25">
      <c r="A12" s="879">
        <v>1</v>
      </c>
      <c r="B12" s="876" t="s">
        <v>28</v>
      </c>
      <c r="C12" s="876" t="s">
        <v>87</v>
      </c>
      <c r="D12" s="876">
        <f>160*0.9</f>
        <v>144</v>
      </c>
      <c r="E12" s="174" t="s">
        <v>324</v>
      </c>
      <c r="F12" s="489">
        <v>0.7</v>
      </c>
      <c r="G12" s="489">
        <v>1.5</v>
      </c>
      <c r="H12" s="489">
        <v>17.100000000000001</v>
      </c>
      <c r="I12" s="489">
        <v>0.1</v>
      </c>
      <c r="J12" s="489">
        <v>5.8</v>
      </c>
      <c r="K12" s="489">
        <v>11.7</v>
      </c>
      <c r="L12" s="175">
        <v>0.4</v>
      </c>
      <c r="M12" s="175">
        <v>1.7</v>
      </c>
      <c r="N12" s="175">
        <v>8.5</v>
      </c>
      <c r="O12" s="175">
        <v>8</v>
      </c>
      <c r="P12" s="175">
        <v>8.1999999999999993</v>
      </c>
      <c r="Q12" s="175">
        <v>22.4</v>
      </c>
      <c r="R12" s="176">
        <v>380</v>
      </c>
      <c r="S12" s="176">
        <v>380</v>
      </c>
      <c r="T12" s="176">
        <v>380</v>
      </c>
      <c r="U12" s="176">
        <v>380</v>
      </c>
      <c r="V12" s="177">
        <f t="shared" ref="V12:V75" si="0">IF(AND(F12=0,G12=0,H12=0),0,IF(AND(F12=0,G12=0),H12,IF(AND(F12=0,H12=0),G12,IF(AND(G12=0,H12=0),F12,IF(F12=0,(G12+H12)/2,IF(G12=0,(F12+H12)/2,IF(H12=0,(F12+G12)/2,(F12+G12+H12)/3)))))))</f>
        <v>6.4333333333333336</v>
      </c>
      <c r="W12" s="177">
        <f t="shared" ref="W12:W75" si="1">IF(AND(I12=0,J12=0,K12=0),0,IF(AND(I12=0,J12=0),K12,IF(AND(I12=0,K12=0),J12,IF(AND(J12=0,K12=0),I12,IF(I12=0,(J12+K12)/2,IF(J12=0,(I12+K12)/2,IF(K12=0,(I12+J12)/2,(I12+J12+K12)/3)))))))</f>
        <v>5.8666666666666663</v>
      </c>
      <c r="X12" s="177">
        <f t="shared" ref="X12:X75" si="2">IF(AND(L12=0,M12=0,N12=0),0,IF(AND(L12=0,M12=0),N12,IF(AND(L12=0,N12=0),M12,IF(AND(M12=0,N12=0),L12,IF(L12=0,(M12+N12)/2,IF(M12=0,(L12+N12)/2,IF(N12=0,(L12+M12)/2,(L12+M12+N12)/3)))))))</f>
        <v>3.5333333333333332</v>
      </c>
      <c r="Y12" s="178">
        <f t="shared" ref="Y12:Y75" si="3">IF(AND(O12=0,P12=0,Q12=0),0,IF(AND(O12=0,P12=0),Q12,IF(AND(O12=0,Q12=0),P12,IF(AND(P12=0,Q12=0),O12,IF(O12=0,(P12+Q12)/2,IF(P12=0,(O12+Q12)/2,IF(Q12=0,(O12+P12)/2,(O12+P12+Q12)/3)))))))</f>
        <v>12.866666666666665</v>
      </c>
      <c r="Z12" s="880">
        <f>SUM(V12:V23)</f>
        <v>21.7</v>
      </c>
      <c r="AA12" s="869">
        <f>SUM(W12:W23)</f>
        <v>33.666666666666664</v>
      </c>
      <c r="AB12" s="869">
        <f>SUM(X12:X23)</f>
        <v>21.333333333333336</v>
      </c>
      <c r="AC12" s="869">
        <f>SUM(Y12:Y23)</f>
        <v>31.566666666666666</v>
      </c>
      <c r="AD12" s="847">
        <f>Z12*0.38*0.9*SQRT(3)</f>
        <v>12.854241863291666</v>
      </c>
      <c r="AE12" s="847">
        <f t="shared" ref="AE12:AG12" si="4">AA12*0.38*0.9*SQRT(3)</f>
        <v>19.942832998348052</v>
      </c>
      <c r="AF12" s="847">
        <f t="shared" si="4"/>
        <v>12.637042692022529</v>
      </c>
      <c r="AG12" s="847">
        <f t="shared" si="4"/>
        <v>18.698874108352083</v>
      </c>
      <c r="AH12" s="869">
        <f>MAX(Z12:AC23)</f>
        <v>33.666666666666664</v>
      </c>
      <c r="AI12" s="844">
        <f>AH12*0.38*0.9*SQRT(3)</f>
        <v>19.942832998348052</v>
      </c>
      <c r="AJ12" s="844">
        <f>D12-AI12</f>
        <v>124.05716700165195</v>
      </c>
    </row>
    <row r="13" spans="1:36" ht="18.75" x14ac:dyDescent="0.25">
      <c r="A13" s="871"/>
      <c r="B13" s="877"/>
      <c r="C13" s="877"/>
      <c r="D13" s="877"/>
      <c r="E13" s="179" t="s">
        <v>325</v>
      </c>
      <c r="F13" s="490">
        <v>9.8000000000000007</v>
      </c>
      <c r="G13" s="490">
        <v>24.2</v>
      </c>
      <c r="H13" s="490">
        <v>9.4</v>
      </c>
      <c r="I13" s="490">
        <v>16.399999999999999</v>
      </c>
      <c r="J13" s="490">
        <v>47.5</v>
      </c>
      <c r="K13" s="490">
        <v>18.3</v>
      </c>
      <c r="L13" s="180">
        <v>13</v>
      </c>
      <c r="M13" s="180">
        <v>5.8</v>
      </c>
      <c r="N13" s="180">
        <v>28.1</v>
      </c>
      <c r="O13" s="180">
        <v>6.9</v>
      </c>
      <c r="P13" s="180">
        <v>8.1</v>
      </c>
      <c r="Q13" s="180">
        <v>39.799999999999997</v>
      </c>
      <c r="R13" s="181">
        <v>380</v>
      </c>
      <c r="S13" s="181">
        <v>380</v>
      </c>
      <c r="T13" s="181">
        <v>380</v>
      </c>
      <c r="U13" s="181">
        <v>380</v>
      </c>
      <c r="V13" s="182">
        <f t="shared" si="0"/>
        <v>14.466666666666667</v>
      </c>
      <c r="W13" s="182">
        <f t="shared" si="1"/>
        <v>27.400000000000002</v>
      </c>
      <c r="X13" s="182">
        <f t="shared" si="2"/>
        <v>15.633333333333335</v>
      </c>
      <c r="Y13" s="183">
        <f t="shared" si="3"/>
        <v>18.266666666666666</v>
      </c>
      <c r="Z13" s="839"/>
      <c r="AA13" s="842"/>
      <c r="AB13" s="842"/>
      <c r="AC13" s="842"/>
      <c r="AD13" s="848"/>
      <c r="AE13" s="848"/>
      <c r="AF13" s="848"/>
      <c r="AG13" s="848"/>
      <c r="AH13" s="842"/>
      <c r="AI13" s="845"/>
      <c r="AJ13" s="845"/>
    </row>
    <row r="14" spans="1:36" ht="18.75" x14ac:dyDescent="0.25">
      <c r="A14" s="871"/>
      <c r="B14" s="877"/>
      <c r="C14" s="877"/>
      <c r="D14" s="877"/>
      <c r="E14" s="184" t="s">
        <v>326</v>
      </c>
      <c r="F14" s="491">
        <v>0</v>
      </c>
      <c r="G14" s="491">
        <v>0</v>
      </c>
      <c r="H14" s="491">
        <v>0.8</v>
      </c>
      <c r="I14" s="491">
        <v>0</v>
      </c>
      <c r="J14" s="491">
        <v>0</v>
      </c>
      <c r="K14" s="491">
        <v>0.4</v>
      </c>
      <c r="L14" s="184">
        <v>1.5</v>
      </c>
      <c r="M14" s="184">
        <v>1.8</v>
      </c>
      <c r="N14" s="184">
        <v>3.2</v>
      </c>
      <c r="O14" s="184">
        <v>0.1</v>
      </c>
      <c r="P14" s="184">
        <v>0.9</v>
      </c>
      <c r="Q14" s="184">
        <v>0.3</v>
      </c>
      <c r="R14" s="185">
        <v>380</v>
      </c>
      <c r="S14" s="185">
        <v>380</v>
      </c>
      <c r="T14" s="185">
        <v>380</v>
      </c>
      <c r="U14" s="185">
        <v>380</v>
      </c>
      <c r="V14" s="182">
        <f t="shared" si="0"/>
        <v>0.8</v>
      </c>
      <c r="W14" s="182">
        <f t="shared" si="1"/>
        <v>0.4</v>
      </c>
      <c r="X14" s="182">
        <f t="shared" si="2"/>
        <v>2.1666666666666665</v>
      </c>
      <c r="Y14" s="183">
        <f t="shared" si="3"/>
        <v>0.43333333333333335</v>
      </c>
      <c r="Z14" s="839"/>
      <c r="AA14" s="842"/>
      <c r="AB14" s="842"/>
      <c r="AC14" s="842"/>
      <c r="AD14" s="848"/>
      <c r="AE14" s="848"/>
      <c r="AF14" s="848"/>
      <c r="AG14" s="848"/>
      <c r="AH14" s="842"/>
      <c r="AI14" s="845"/>
      <c r="AJ14" s="845"/>
    </row>
    <row r="15" spans="1:36" ht="18.75" x14ac:dyDescent="0.25">
      <c r="A15" s="871"/>
      <c r="B15" s="877"/>
      <c r="C15" s="877"/>
      <c r="D15" s="877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81"/>
      <c r="S15" s="181"/>
      <c r="T15" s="181"/>
      <c r="U15" s="181"/>
      <c r="V15" s="182">
        <f t="shared" si="0"/>
        <v>0</v>
      </c>
      <c r="W15" s="182">
        <f t="shared" si="1"/>
        <v>0</v>
      </c>
      <c r="X15" s="182">
        <f t="shared" si="2"/>
        <v>0</v>
      </c>
      <c r="Y15" s="183">
        <f t="shared" si="3"/>
        <v>0</v>
      </c>
      <c r="Z15" s="839"/>
      <c r="AA15" s="842"/>
      <c r="AB15" s="842"/>
      <c r="AC15" s="842"/>
      <c r="AD15" s="848"/>
      <c r="AE15" s="848"/>
      <c r="AF15" s="848"/>
      <c r="AG15" s="848"/>
      <c r="AH15" s="842"/>
      <c r="AI15" s="845"/>
      <c r="AJ15" s="845"/>
    </row>
    <row r="16" spans="1:36" ht="18.75" x14ac:dyDescent="0.25">
      <c r="A16" s="871"/>
      <c r="B16" s="877"/>
      <c r="C16" s="877"/>
      <c r="D16" s="877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5"/>
      <c r="S16" s="185"/>
      <c r="T16" s="185"/>
      <c r="U16" s="185"/>
      <c r="V16" s="182">
        <f t="shared" si="0"/>
        <v>0</v>
      </c>
      <c r="W16" s="182">
        <f t="shared" si="1"/>
        <v>0</v>
      </c>
      <c r="X16" s="182">
        <f t="shared" si="2"/>
        <v>0</v>
      </c>
      <c r="Y16" s="183">
        <f t="shared" si="3"/>
        <v>0</v>
      </c>
      <c r="Z16" s="839"/>
      <c r="AA16" s="842"/>
      <c r="AB16" s="842"/>
      <c r="AC16" s="842"/>
      <c r="AD16" s="848"/>
      <c r="AE16" s="848"/>
      <c r="AF16" s="848"/>
      <c r="AG16" s="848"/>
      <c r="AH16" s="842"/>
      <c r="AI16" s="845"/>
      <c r="AJ16" s="845"/>
    </row>
    <row r="17" spans="1:36" ht="18.75" x14ac:dyDescent="0.25">
      <c r="A17" s="871"/>
      <c r="B17" s="877"/>
      <c r="C17" s="877"/>
      <c r="D17" s="877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81"/>
      <c r="S17" s="181"/>
      <c r="T17" s="181"/>
      <c r="U17" s="181"/>
      <c r="V17" s="182">
        <f t="shared" si="0"/>
        <v>0</v>
      </c>
      <c r="W17" s="182">
        <f t="shared" si="1"/>
        <v>0</v>
      </c>
      <c r="X17" s="182">
        <f t="shared" si="2"/>
        <v>0</v>
      </c>
      <c r="Y17" s="183">
        <f t="shared" si="3"/>
        <v>0</v>
      </c>
      <c r="Z17" s="839"/>
      <c r="AA17" s="842"/>
      <c r="AB17" s="842"/>
      <c r="AC17" s="842"/>
      <c r="AD17" s="848"/>
      <c r="AE17" s="848"/>
      <c r="AF17" s="848"/>
      <c r="AG17" s="848"/>
      <c r="AH17" s="842"/>
      <c r="AI17" s="845"/>
      <c r="AJ17" s="845"/>
    </row>
    <row r="18" spans="1:36" ht="18.75" x14ac:dyDescent="0.25">
      <c r="A18" s="871"/>
      <c r="B18" s="877"/>
      <c r="C18" s="877"/>
      <c r="D18" s="877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5"/>
      <c r="S18" s="185"/>
      <c r="T18" s="185"/>
      <c r="U18" s="185"/>
      <c r="V18" s="182">
        <f t="shared" si="0"/>
        <v>0</v>
      </c>
      <c r="W18" s="182">
        <f t="shared" si="1"/>
        <v>0</v>
      </c>
      <c r="X18" s="182">
        <f t="shared" si="2"/>
        <v>0</v>
      </c>
      <c r="Y18" s="183">
        <f t="shared" si="3"/>
        <v>0</v>
      </c>
      <c r="Z18" s="839"/>
      <c r="AA18" s="842"/>
      <c r="AB18" s="842"/>
      <c r="AC18" s="842"/>
      <c r="AD18" s="848"/>
      <c r="AE18" s="848"/>
      <c r="AF18" s="848"/>
      <c r="AG18" s="848"/>
      <c r="AH18" s="842"/>
      <c r="AI18" s="845"/>
      <c r="AJ18" s="845"/>
    </row>
    <row r="19" spans="1:36" ht="18.75" x14ac:dyDescent="0.25">
      <c r="A19" s="871"/>
      <c r="B19" s="877"/>
      <c r="C19" s="877"/>
      <c r="D19" s="877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81"/>
      <c r="S19" s="181"/>
      <c r="T19" s="181"/>
      <c r="U19" s="181"/>
      <c r="V19" s="182">
        <f t="shared" si="0"/>
        <v>0</v>
      </c>
      <c r="W19" s="182">
        <f t="shared" si="1"/>
        <v>0</v>
      </c>
      <c r="X19" s="182">
        <f t="shared" si="2"/>
        <v>0</v>
      </c>
      <c r="Y19" s="183">
        <f t="shared" si="3"/>
        <v>0</v>
      </c>
      <c r="Z19" s="839"/>
      <c r="AA19" s="842"/>
      <c r="AB19" s="842"/>
      <c r="AC19" s="842"/>
      <c r="AD19" s="848"/>
      <c r="AE19" s="848"/>
      <c r="AF19" s="848"/>
      <c r="AG19" s="848"/>
      <c r="AH19" s="842"/>
      <c r="AI19" s="845"/>
      <c r="AJ19" s="845"/>
    </row>
    <row r="20" spans="1:36" ht="18.75" x14ac:dyDescent="0.25">
      <c r="A20" s="871"/>
      <c r="B20" s="877"/>
      <c r="C20" s="877"/>
      <c r="D20" s="877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5"/>
      <c r="S20" s="185"/>
      <c r="T20" s="185"/>
      <c r="U20" s="185"/>
      <c r="V20" s="182">
        <f t="shared" si="0"/>
        <v>0</v>
      </c>
      <c r="W20" s="182">
        <f t="shared" si="1"/>
        <v>0</v>
      </c>
      <c r="X20" s="182">
        <f t="shared" si="2"/>
        <v>0</v>
      </c>
      <c r="Y20" s="183">
        <f t="shared" si="3"/>
        <v>0</v>
      </c>
      <c r="Z20" s="839"/>
      <c r="AA20" s="842"/>
      <c r="AB20" s="842"/>
      <c r="AC20" s="842"/>
      <c r="AD20" s="848"/>
      <c r="AE20" s="848"/>
      <c r="AF20" s="848"/>
      <c r="AG20" s="848"/>
      <c r="AH20" s="842"/>
      <c r="AI20" s="845"/>
      <c r="AJ20" s="845"/>
    </row>
    <row r="21" spans="1:36" ht="18.75" x14ac:dyDescent="0.25">
      <c r="A21" s="871"/>
      <c r="B21" s="877"/>
      <c r="C21" s="877"/>
      <c r="D21" s="877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81"/>
      <c r="S21" s="181"/>
      <c r="T21" s="181"/>
      <c r="U21" s="181"/>
      <c r="V21" s="182">
        <f t="shared" si="0"/>
        <v>0</v>
      </c>
      <c r="W21" s="182">
        <f t="shared" si="1"/>
        <v>0</v>
      </c>
      <c r="X21" s="182">
        <f t="shared" si="2"/>
        <v>0</v>
      </c>
      <c r="Y21" s="183">
        <f t="shared" si="3"/>
        <v>0</v>
      </c>
      <c r="Z21" s="839"/>
      <c r="AA21" s="842"/>
      <c r="AB21" s="842"/>
      <c r="AC21" s="842"/>
      <c r="AD21" s="848"/>
      <c r="AE21" s="848"/>
      <c r="AF21" s="848"/>
      <c r="AG21" s="848"/>
      <c r="AH21" s="842"/>
      <c r="AI21" s="845"/>
      <c r="AJ21" s="845"/>
    </row>
    <row r="22" spans="1:36" ht="18.75" x14ac:dyDescent="0.25">
      <c r="A22" s="871"/>
      <c r="B22" s="877"/>
      <c r="C22" s="877"/>
      <c r="D22" s="877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5"/>
      <c r="S22" s="185"/>
      <c r="T22" s="185"/>
      <c r="U22" s="185"/>
      <c r="V22" s="182">
        <f t="shared" si="0"/>
        <v>0</v>
      </c>
      <c r="W22" s="182">
        <f t="shared" si="1"/>
        <v>0</v>
      </c>
      <c r="X22" s="182">
        <f t="shared" si="2"/>
        <v>0</v>
      </c>
      <c r="Y22" s="183">
        <f t="shared" si="3"/>
        <v>0</v>
      </c>
      <c r="Z22" s="839"/>
      <c r="AA22" s="842"/>
      <c r="AB22" s="842"/>
      <c r="AC22" s="842"/>
      <c r="AD22" s="848"/>
      <c r="AE22" s="848"/>
      <c r="AF22" s="848"/>
      <c r="AG22" s="848"/>
      <c r="AH22" s="842"/>
      <c r="AI22" s="845"/>
      <c r="AJ22" s="845"/>
    </row>
    <row r="23" spans="1:36" ht="19.5" thickBot="1" x14ac:dyDescent="0.3">
      <c r="A23" s="871"/>
      <c r="B23" s="873"/>
      <c r="C23" s="877"/>
      <c r="D23" s="877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81"/>
      <c r="S23" s="181"/>
      <c r="T23" s="181"/>
      <c r="U23" s="181"/>
      <c r="V23" s="182">
        <f t="shared" si="0"/>
        <v>0</v>
      </c>
      <c r="W23" s="182">
        <f t="shared" si="1"/>
        <v>0</v>
      </c>
      <c r="X23" s="182">
        <f t="shared" si="2"/>
        <v>0</v>
      </c>
      <c r="Y23" s="183">
        <f t="shared" si="3"/>
        <v>0</v>
      </c>
      <c r="Z23" s="839"/>
      <c r="AA23" s="842"/>
      <c r="AB23" s="842"/>
      <c r="AC23" s="842"/>
      <c r="AD23" s="848"/>
      <c r="AE23" s="848"/>
      <c r="AF23" s="848"/>
      <c r="AG23" s="848"/>
      <c r="AH23" s="842"/>
      <c r="AI23" s="845"/>
      <c r="AJ23" s="845"/>
    </row>
    <row r="24" spans="1:36" ht="18.75" x14ac:dyDescent="0.25">
      <c r="A24" s="870">
        <v>2</v>
      </c>
      <c r="B24" s="873" t="s">
        <v>144</v>
      </c>
      <c r="C24" s="876" t="s">
        <v>327</v>
      </c>
      <c r="D24" s="876">
        <f>(250+250)*0.9</f>
        <v>450</v>
      </c>
      <c r="E24" s="186" t="s">
        <v>328</v>
      </c>
      <c r="F24" s="492">
        <v>11.2</v>
      </c>
      <c r="G24" s="492">
        <v>23.5</v>
      </c>
      <c r="H24" s="492">
        <v>13.2</v>
      </c>
      <c r="I24" s="492">
        <v>9.1</v>
      </c>
      <c r="J24" s="492">
        <v>22</v>
      </c>
      <c r="K24" s="492">
        <v>11.7</v>
      </c>
      <c r="L24" s="187">
        <v>32.299999999999997</v>
      </c>
      <c r="M24" s="187">
        <v>33.5</v>
      </c>
      <c r="N24" s="187">
        <v>25.3</v>
      </c>
      <c r="O24" s="187">
        <v>18.2</v>
      </c>
      <c r="P24" s="187">
        <v>24.3</v>
      </c>
      <c r="Q24" s="187">
        <v>21.2</v>
      </c>
      <c r="R24" s="188">
        <v>380</v>
      </c>
      <c r="S24" s="188">
        <v>380</v>
      </c>
      <c r="T24" s="188">
        <v>380</v>
      </c>
      <c r="U24" s="188">
        <v>380</v>
      </c>
      <c r="V24" s="189">
        <f t="shared" si="0"/>
        <v>15.966666666666669</v>
      </c>
      <c r="W24" s="189">
        <f t="shared" si="1"/>
        <v>14.266666666666666</v>
      </c>
      <c r="X24" s="189">
        <f t="shared" si="2"/>
        <v>30.366666666666664</v>
      </c>
      <c r="Y24" s="190">
        <f t="shared" si="3"/>
        <v>21.233333333333334</v>
      </c>
      <c r="Z24" s="838">
        <f>SUM(V24:V43)</f>
        <v>67.300000000000011</v>
      </c>
      <c r="AA24" s="841">
        <f t="shared" ref="AA24:AB24" si="5">SUM(W24:W43)</f>
        <v>63.566666666666677</v>
      </c>
      <c r="AB24" s="841">
        <f t="shared" si="5"/>
        <v>147.24999999999997</v>
      </c>
      <c r="AC24" s="841">
        <f>SUM(Y24:Y43)</f>
        <v>134.03333333333333</v>
      </c>
      <c r="AD24" s="847">
        <f t="shared" ref="AD24:AG84" si="6">Z24*0.38*0.9*SQRT(3)</f>
        <v>39.865920617489827</v>
      </c>
      <c r="AE24" s="847">
        <f t="shared" si="6"/>
        <v>37.654438146385885</v>
      </c>
      <c r="AF24" s="847">
        <f t="shared" si="6"/>
        <v>87.225212643764849</v>
      </c>
      <c r="AG24" s="847">
        <f t="shared" si="6"/>
        <v>79.396169788472804</v>
      </c>
      <c r="AH24" s="841">
        <f>MAX(Z24:AC43)</f>
        <v>147.24999999999997</v>
      </c>
      <c r="AI24" s="844">
        <f t="shared" ref="AI24" si="7">AH24*0.38*0.9*SQRT(3)</f>
        <v>87.225212643764849</v>
      </c>
      <c r="AJ24" s="844">
        <f t="shared" ref="AJ24" si="8">D24-AI24</f>
        <v>362.77478735623515</v>
      </c>
    </row>
    <row r="25" spans="1:36" ht="18.75" x14ac:dyDescent="0.25">
      <c r="A25" s="871"/>
      <c r="B25" s="874"/>
      <c r="C25" s="877"/>
      <c r="D25" s="877"/>
      <c r="E25" s="179" t="s">
        <v>45</v>
      </c>
      <c r="F25" s="490">
        <v>0</v>
      </c>
      <c r="G25" s="490">
        <v>0</v>
      </c>
      <c r="H25" s="490">
        <v>0.1</v>
      </c>
      <c r="I25" s="490">
        <v>0</v>
      </c>
      <c r="J25" s="490">
        <v>0</v>
      </c>
      <c r="K25" s="490">
        <v>0.1</v>
      </c>
      <c r="L25" s="180">
        <v>4.2</v>
      </c>
      <c r="M25" s="180">
        <v>0.6</v>
      </c>
      <c r="N25" s="180">
        <v>0</v>
      </c>
      <c r="O25" s="180">
        <v>4.4000000000000004</v>
      </c>
      <c r="P25" s="180">
        <v>0</v>
      </c>
      <c r="Q25" s="180">
        <v>0</v>
      </c>
      <c r="R25" s="181">
        <v>380</v>
      </c>
      <c r="S25" s="181">
        <v>380</v>
      </c>
      <c r="T25" s="181">
        <v>380</v>
      </c>
      <c r="U25" s="181">
        <v>380</v>
      </c>
      <c r="V25" s="182">
        <f t="shared" si="0"/>
        <v>0.1</v>
      </c>
      <c r="W25" s="182">
        <f t="shared" si="1"/>
        <v>0.1</v>
      </c>
      <c r="X25" s="182">
        <f t="shared" si="2"/>
        <v>2.4</v>
      </c>
      <c r="Y25" s="183">
        <f t="shared" si="3"/>
        <v>4.4000000000000004</v>
      </c>
      <c r="Z25" s="839"/>
      <c r="AA25" s="842"/>
      <c r="AB25" s="842"/>
      <c r="AC25" s="842"/>
      <c r="AD25" s="848"/>
      <c r="AE25" s="848"/>
      <c r="AF25" s="848"/>
      <c r="AG25" s="848"/>
      <c r="AH25" s="842"/>
      <c r="AI25" s="845"/>
      <c r="AJ25" s="845"/>
    </row>
    <row r="26" spans="1:36" ht="18.75" x14ac:dyDescent="0.25">
      <c r="A26" s="871"/>
      <c r="B26" s="874"/>
      <c r="C26" s="877"/>
      <c r="D26" s="877"/>
      <c r="E26" s="184" t="s">
        <v>329</v>
      </c>
      <c r="F26" s="491">
        <v>12.3</v>
      </c>
      <c r="G26" s="491">
        <v>17.5</v>
      </c>
      <c r="H26" s="491">
        <v>16.100000000000001</v>
      </c>
      <c r="I26" s="491">
        <v>15</v>
      </c>
      <c r="J26" s="491">
        <v>20.2</v>
      </c>
      <c r="K26" s="491">
        <v>17.2</v>
      </c>
      <c r="L26" s="184">
        <v>24.4</v>
      </c>
      <c r="M26" s="184">
        <v>68.3</v>
      </c>
      <c r="N26" s="184">
        <v>30.2</v>
      </c>
      <c r="O26" s="184">
        <v>34.4</v>
      </c>
      <c r="P26" s="184">
        <v>66.3</v>
      </c>
      <c r="Q26" s="184">
        <v>30.1</v>
      </c>
      <c r="R26" s="181">
        <v>380</v>
      </c>
      <c r="S26" s="181">
        <v>380</v>
      </c>
      <c r="T26" s="181">
        <v>380</v>
      </c>
      <c r="U26" s="181">
        <v>380</v>
      </c>
      <c r="V26" s="182">
        <f t="shared" si="0"/>
        <v>15.300000000000002</v>
      </c>
      <c r="W26" s="182">
        <f t="shared" si="1"/>
        <v>17.466666666666669</v>
      </c>
      <c r="X26" s="182">
        <f t="shared" si="2"/>
        <v>40.966666666666661</v>
      </c>
      <c r="Y26" s="183">
        <f t="shared" si="3"/>
        <v>43.599999999999994</v>
      </c>
      <c r="Z26" s="839"/>
      <c r="AA26" s="842"/>
      <c r="AB26" s="842"/>
      <c r="AC26" s="842"/>
      <c r="AD26" s="848"/>
      <c r="AE26" s="848"/>
      <c r="AF26" s="848"/>
      <c r="AG26" s="848"/>
      <c r="AH26" s="842"/>
      <c r="AI26" s="845"/>
      <c r="AJ26" s="845"/>
    </row>
    <row r="27" spans="1:36" ht="18.75" x14ac:dyDescent="0.25">
      <c r="A27" s="871"/>
      <c r="B27" s="874"/>
      <c r="C27" s="877"/>
      <c r="D27" s="877"/>
      <c r="E27" s="179" t="s">
        <v>326</v>
      </c>
      <c r="F27" s="490">
        <v>3</v>
      </c>
      <c r="G27" s="490">
        <v>1.7</v>
      </c>
      <c r="H27" s="490">
        <v>2.5</v>
      </c>
      <c r="I27" s="490">
        <v>2.8</v>
      </c>
      <c r="J27" s="490">
        <v>1.2</v>
      </c>
      <c r="K27" s="490">
        <v>0</v>
      </c>
      <c r="L27" s="179">
        <v>1.2</v>
      </c>
      <c r="M27" s="179">
        <v>2.9</v>
      </c>
      <c r="N27" s="179">
        <v>0</v>
      </c>
      <c r="O27" s="179">
        <v>3.3</v>
      </c>
      <c r="P27" s="179">
        <v>0</v>
      </c>
      <c r="Q27" s="179">
        <v>0</v>
      </c>
      <c r="R27" s="181">
        <v>380</v>
      </c>
      <c r="S27" s="181">
        <v>380</v>
      </c>
      <c r="T27" s="181">
        <v>380</v>
      </c>
      <c r="U27" s="181">
        <v>380</v>
      </c>
      <c r="V27" s="182">
        <f t="shared" si="0"/>
        <v>2.4</v>
      </c>
      <c r="W27" s="182">
        <f t="shared" si="1"/>
        <v>2</v>
      </c>
      <c r="X27" s="182">
        <f t="shared" si="2"/>
        <v>2.0499999999999998</v>
      </c>
      <c r="Y27" s="183">
        <f t="shared" si="3"/>
        <v>3.3</v>
      </c>
      <c r="Z27" s="839"/>
      <c r="AA27" s="842"/>
      <c r="AB27" s="842"/>
      <c r="AC27" s="842"/>
      <c r="AD27" s="848"/>
      <c r="AE27" s="848"/>
      <c r="AF27" s="848"/>
      <c r="AG27" s="848"/>
      <c r="AH27" s="842"/>
      <c r="AI27" s="845"/>
      <c r="AJ27" s="845"/>
    </row>
    <row r="28" spans="1:36" ht="18.75" x14ac:dyDescent="0.25">
      <c r="A28" s="871"/>
      <c r="B28" s="874"/>
      <c r="C28" s="877"/>
      <c r="D28" s="877"/>
      <c r="E28" s="184" t="s">
        <v>1028</v>
      </c>
      <c r="F28" s="491">
        <v>10.5</v>
      </c>
      <c r="G28" s="491">
        <v>5.6</v>
      </c>
      <c r="H28" s="491">
        <v>4.8</v>
      </c>
      <c r="I28" s="491">
        <v>11.6</v>
      </c>
      <c r="J28" s="491">
        <v>5.5</v>
      </c>
      <c r="K28" s="491">
        <v>6.4</v>
      </c>
      <c r="L28" s="184">
        <v>12.4</v>
      </c>
      <c r="M28" s="184">
        <v>8.9</v>
      </c>
      <c r="N28" s="184">
        <v>10.4</v>
      </c>
      <c r="O28" s="184">
        <v>4.5</v>
      </c>
      <c r="P28" s="184">
        <v>5.0999999999999996</v>
      </c>
      <c r="Q28" s="184">
        <v>21.6</v>
      </c>
      <c r="R28" s="181">
        <v>380</v>
      </c>
      <c r="S28" s="181">
        <v>380</v>
      </c>
      <c r="T28" s="181">
        <v>380</v>
      </c>
      <c r="U28" s="181">
        <v>380</v>
      </c>
      <c r="V28" s="182">
        <f t="shared" si="0"/>
        <v>6.9666666666666677</v>
      </c>
      <c r="W28" s="182">
        <f t="shared" si="1"/>
        <v>7.833333333333333</v>
      </c>
      <c r="X28" s="182">
        <f t="shared" si="2"/>
        <v>10.566666666666668</v>
      </c>
      <c r="Y28" s="183">
        <f t="shared" si="3"/>
        <v>10.4</v>
      </c>
      <c r="Z28" s="839"/>
      <c r="AA28" s="842"/>
      <c r="AB28" s="842"/>
      <c r="AC28" s="842"/>
      <c r="AD28" s="848"/>
      <c r="AE28" s="848"/>
      <c r="AF28" s="848"/>
      <c r="AG28" s="848"/>
      <c r="AH28" s="842"/>
      <c r="AI28" s="845"/>
      <c r="AJ28" s="845"/>
    </row>
    <row r="29" spans="1:36" ht="18.75" x14ac:dyDescent="0.25">
      <c r="A29" s="871"/>
      <c r="B29" s="874"/>
      <c r="C29" s="877"/>
      <c r="D29" s="877"/>
      <c r="E29" s="179" t="s">
        <v>30</v>
      </c>
      <c r="F29" s="490">
        <v>16.2</v>
      </c>
      <c r="G29" s="490">
        <v>42.7</v>
      </c>
      <c r="H29" s="490">
        <v>20.8</v>
      </c>
      <c r="I29" s="490">
        <v>12.2</v>
      </c>
      <c r="J29" s="490">
        <v>35.299999999999997</v>
      </c>
      <c r="K29" s="490">
        <v>18.2</v>
      </c>
      <c r="L29" s="179">
        <v>54.3</v>
      </c>
      <c r="M29" s="179">
        <v>56.8</v>
      </c>
      <c r="N29" s="179">
        <v>71.599999999999994</v>
      </c>
      <c r="O29" s="179">
        <v>67.400000000000006</v>
      </c>
      <c r="P29" s="179">
        <v>30.1</v>
      </c>
      <c r="Q29" s="179">
        <v>55.8</v>
      </c>
      <c r="R29" s="181">
        <v>380</v>
      </c>
      <c r="S29" s="181">
        <v>380</v>
      </c>
      <c r="T29" s="181">
        <v>380</v>
      </c>
      <c r="U29" s="181">
        <v>380</v>
      </c>
      <c r="V29" s="182">
        <f t="shared" si="0"/>
        <v>26.566666666666666</v>
      </c>
      <c r="W29" s="182">
        <f t="shared" si="1"/>
        <v>21.900000000000002</v>
      </c>
      <c r="X29" s="182">
        <f t="shared" si="2"/>
        <v>60.9</v>
      </c>
      <c r="Y29" s="183">
        <f t="shared" si="3"/>
        <v>51.1</v>
      </c>
      <c r="Z29" s="839"/>
      <c r="AA29" s="842"/>
      <c r="AB29" s="842"/>
      <c r="AC29" s="842"/>
      <c r="AD29" s="848"/>
      <c r="AE29" s="848"/>
      <c r="AF29" s="848"/>
      <c r="AG29" s="848"/>
      <c r="AH29" s="842"/>
      <c r="AI29" s="845"/>
      <c r="AJ29" s="845"/>
    </row>
    <row r="30" spans="1:36" ht="18.75" x14ac:dyDescent="0.25">
      <c r="A30" s="871"/>
      <c r="B30" s="874"/>
      <c r="C30" s="877"/>
      <c r="D30" s="877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5"/>
      <c r="S30" s="185"/>
      <c r="T30" s="185"/>
      <c r="U30" s="185"/>
      <c r="V30" s="182">
        <f t="shared" si="0"/>
        <v>0</v>
      </c>
      <c r="W30" s="182">
        <f t="shared" si="1"/>
        <v>0</v>
      </c>
      <c r="X30" s="182">
        <f t="shared" si="2"/>
        <v>0</v>
      </c>
      <c r="Y30" s="183">
        <f t="shared" si="3"/>
        <v>0</v>
      </c>
      <c r="Z30" s="839"/>
      <c r="AA30" s="842"/>
      <c r="AB30" s="842"/>
      <c r="AC30" s="842"/>
      <c r="AD30" s="848"/>
      <c r="AE30" s="848"/>
      <c r="AF30" s="848"/>
      <c r="AG30" s="848"/>
      <c r="AH30" s="842"/>
      <c r="AI30" s="845"/>
      <c r="AJ30" s="845"/>
    </row>
    <row r="31" spans="1:36" ht="18.75" x14ac:dyDescent="0.25">
      <c r="A31" s="871"/>
      <c r="B31" s="874"/>
      <c r="C31" s="877"/>
      <c r="D31" s="877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81"/>
      <c r="S31" s="181"/>
      <c r="T31" s="181"/>
      <c r="U31" s="181"/>
      <c r="V31" s="182">
        <f t="shared" si="0"/>
        <v>0</v>
      </c>
      <c r="W31" s="182">
        <f t="shared" si="1"/>
        <v>0</v>
      </c>
      <c r="X31" s="182">
        <f t="shared" si="2"/>
        <v>0</v>
      </c>
      <c r="Y31" s="183">
        <f t="shared" si="3"/>
        <v>0</v>
      </c>
      <c r="Z31" s="839"/>
      <c r="AA31" s="842"/>
      <c r="AB31" s="842"/>
      <c r="AC31" s="842"/>
      <c r="AD31" s="848"/>
      <c r="AE31" s="848"/>
      <c r="AF31" s="848"/>
      <c r="AG31" s="848"/>
      <c r="AH31" s="842"/>
      <c r="AI31" s="845"/>
      <c r="AJ31" s="845"/>
    </row>
    <row r="32" spans="1:36" ht="18.75" x14ac:dyDescent="0.25">
      <c r="A32" s="871"/>
      <c r="B32" s="874"/>
      <c r="C32" s="877"/>
      <c r="D32" s="877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5"/>
      <c r="S32" s="185"/>
      <c r="T32" s="185"/>
      <c r="U32" s="185"/>
      <c r="V32" s="182">
        <f t="shared" si="0"/>
        <v>0</v>
      </c>
      <c r="W32" s="182">
        <f t="shared" si="1"/>
        <v>0</v>
      </c>
      <c r="X32" s="182">
        <f t="shared" si="2"/>
        <v>0</v>
      </c>
      <c r="Y32" s="183">
        <f t="shared" si="3"/>
        <v>0</v>
      </c>
      <c r="Z32" s="839"/>
      <c r="AA32" s="842"/>
      <c r="AB32" s="842"/>
      <c r="AC32" s="842"/>
      <c r="AD32" s="848"/>
      <c r="AE32" s="848"/>
      <c r="AF32" s="848"/>
      <c r="AG32" s="848"/>
      <c r="AH32" s="842"/>
      <c r="AI32" s="845"/>
      <c r="AJ32" s="845"/>
    </row>
    <row r="33" spans="1:36" ht="18.75" x14ac:dyDescent="0.25">
      <c r="A33" s="871"/>
      <c r="B33" s="874"/>
      <c r="C33" s="877"/>
      <c r="D33" s="877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81"/>
      <c r="S33" s="181"/>
      <c r="T33" s="181"/>
      <c r="U33" s="181"/>
      <c r="V33" s="182">
        <f t="shared" si="0"/>
        <v>0</v>
      </c>
      <c r="W33" s="182">
        <f t="shared" si="1"/>
        <v>0</v>
      </c>
      <c r="X33" s="182">
        <f t="shared" si="2"/>
        <v>0</v>
      </c>
      <c r="Y33" s="183">
        <f t="shared" si="3"/>
        <v>0</v>
      </c>
      <c r="Z33" s="839"/>
      <c r="AA33" s="842"/>
      <c r="AB33" s="842"/>
      <c r="AC33" s="842"/>
      <c r="AD33" s="848"/>
      <c r="AE33" s="848"/>
      <c r="AF33" s="848"/>
      <c r="AG33" s="848"/>
      <c r="AH33" s="842"/>
      <c r="AI33" s="845"/>
      <c r="AJ33" s="845"/>
    </row>
    <row r="34" spans="1:36" ht="18.75" x14ac:dyDescent="0.25">
      <c r="A34" s="871"/>
      <c r="B34" s="874"/>
      <c r="C34" s="877"/>
      <c r="D34" s="877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5"/>
      <c r="S34" s="185"/>
      <c r="T34" s="185"/>
      <c r="U34" s="185"/>
      <c r="V34" s="182">
        <f t="shared" si="0"/>
        <v>0</v>
      </c>
      <c r="W34" s="182">
        <f t="shared" si="1"/>
        <v>0</v>
      </c>
      <c r="X34" s="182">
        <f t="shared" si="2"/>
        <v>0</v>
      </c>
      <c r="Y34" s="183">
        <f t="shared" si="3"/>
        <v>0</v>
      </c>
      <c r="Z34" s="839"/>
      <c r="AA34" s="842"/>
      <c r="AB34" s="842"/>
      <c r="AC34" s="842"/>
      <c r="AD34" s="848"/>
      <c r="AE34" s="848"/>
      <c r="AF34" s="848"/>
      <c r="AG34" s="848"/>
      <c r="AH34" s="842"/>
      <c r="AI34" s="845"/>
      <c r="AJ34" s="845"/>
    </row>
    <row r="35" spans="1:36" ht="18.75" x14ac:dyDescent="0.25">
      <c r="A35" s="871"/>
      <c r="B35" s="874"/>
      <c r="C35" s="877"/>
      <c r="D35" s="877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81"/>
      <c r="S35" s="181"/>
      <c r="T35" s="181"/>
      <c r="U35" s="181"/>
      <c r="V35" s="182">
        <f t="shared" si="0"/>
        <v>0</v>
      </c>
      <c r="W35" s="182">
        <f t="shared" si="1"/>
        <v>0</v>
      </c>
      <c r="X35" s="182">
        <f t="shared" si="2"/>
        <v>0</v>
      </c>
      <c r="Y35" s="183">
        <f t="shared" si="3"/>
        <v>0</v>
      </c>
      <c r="Z35" s="839"/>
      <c r="AA35" s="842"/>
      <c r="AB35" s="842"/>
      <c r="AC35" s="842"/>
      <c r="AD35" s="848"/>
      <c r="AE35" s="848"/>
      <c r="AF35" s="848"/>
      <c r="AG35" s="848"/>
      <c r="AH35" s="842"/>
      <c r="AI35" s="845"/>
      <c r="AJ35" s="845"/>
    </row>
    <row r="36" spans="1:36" ht="18.75" x14ac:dyDescent="0.25">
      <c r="A36" s="871"/>
      <c r="B36" s="874"/>
      <c r="C36" s="877"/>
      <c r="D36" s="877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5"/>
      <c r="S36" s="185"/>
      <c r="T36" s="185"/>
      <c r="U36" s="185"/>
      <c r="V36" s="182">
        <f t="shared" si="0"/>
        <v>0</v>
      </c>
      <c r="W36" s="182">
        <f t="shared" si="1"/>
        <v>0</v>
      </c>
      <c r="X36" s="182">
        <f t="shared" si="2"/>
        <v>0</v>
      </c>
      <c r="Y36" s="183">
        <f t="shared" si="3"/>
        <v>0</v>
      </c>
      <c r="Z36" s="839"/>
      <c r="AA36" s="842"/>
      <c r="AB36" s="842"/>
      <c r="AC36" s="842"/>
      <c r="AD36" s="848"/>
      <c r="AE36" s="848"/>
      <c r="AF36" s="848"/>
      <c r="AG36" s="848"/>
      <c r="AH36" s="842"/>
      <c r="AI36" s="845"/>
      <c r="AJ36" s="845"/>
    </row>
    <row r="37" spans="1:36" ht="18.75" x14ac:dyDescent="0.25">
      <c r="A37" s="871"/>
      <c r="B37" s="874"/>
      <c r="C37" s="877"/>
      <c r="D37" s="877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1"/>
      <c r="S37" s="181"/>
      <c r="T37" s="181"/>
      <c r="U37" s="181"/>
      <c r="V37" s="182">
        <f t="shared" si="0"/>
        <v>0</v>
      </c>
      <c r="W37" s="182">
        <f t="shared" si="1"/>
        <v>0</v>
      </c>
      <c r="X37" s="182">
        <f t="shared" si="2"/>
        <v>0</v>
      </c>
      <c r="Y37" s="183">
        <f t="shared" si="3"/>
        <v>0</v>
      </c>
      <c r="Z37" s="839"/>
      <c r="AA37" s="842"/>
      <c r="AB37" s="842"/>
      <c r="AC37" s="842"/>
      <c r="AD37" s="848"/>
      <c r="AE37" s="848"/>
      <c r="AF37" s="848"/>
      <c r="AG37" s="848"/>
      <c r="AH37" s="842"/>
      <c r="AI37" s="845"/>
      <c r="AJ37" s="845"/>
    </row>
    <row r="38" spans="1:36" ht="18.75" x14ac:dyDescent="0.25">
      <c r="A38" s="871"/>
      <c r="B38" s="874"/>
      <c r="C38" s="877"/>
      <c r="D38" s="877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5"/>
      <c r="S38" s="185"/>
      <c r="T38" s="185"/>
      <c r="U38" s="185"/>
      <c r="V38" s="182">
        <f t="shared" si="0"/>
        <v>0</v>
      </c>
      <c r="W38" s="182">
        <f t="shared" si="1"/>
        <v>0</v>
      </c>
      <c r="X38" s="182">
        <f t="shared" si="2"/>
        <v>0</v>
      </c>
      <c r="Y38" s="183">
        <f t="shared" si="3"/>
        <v>0</v>
      </c>
      <c r="Z38" s="839"/>
      <c r="AA38" s="842"/>
      <c r="AB38" s="842"/>
      <c r="AC38" s="842"/>
      <c r="AD38" s="848"/>
      <c r="AE38" s="848"/>
      <c r="AF38" s="848"/>
      <c r="AG38" s="848"/>
      <c r="AH38" s="842"/>
      <c r="AI38" s="845"/>
      <c r="AJ38" s="845"/>
    </row>
    <row r="39" spans="1:36" ht="18.75" x14ac:dyDescent="0.25">
      <c r="A39" s="871"/>
      <c r="B39" s="874"/>
      <c r="C39" s="877"/>
      <c r="D39" s="877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81"/>
      <c r="S39" s="181"/>
      <c r="T39" s="181"/>
      <c r="U39" s="181"/>
      <c r="V39" s="182">
        <f t="shared" si="0"/>
        <v>0</v>
      </c>
      <c r="W39" s="182">
        <f t="shared" si="1"/>
        <v>0</v>
      </c>
      <c r="X39" s="182">
        <f t="shared" si="2"/>
        <v>0</v>
      </c>
      <c r="Y39" s="183">
        <f t="shared" si="3"/>
        <v>0</v>
      </c>
      <c r="Z39" s="839"/>
      <c r="AA39" s="842"/>
      <c r="AB39" s="842"/>
      <c r="AC39" s="842"/>
      <c r="AD39" s="848"/>
      <c r="AE39" s="848"/>
      <c r="AF39" s="848"/>
      <c r="AG39" s="848"/>
      <c r="AH39" s="842"/>
      <c r="AI39" s="845"/>
      <c r="AJ39" s="845"/>
    </row>
    <row r="40" spans="1:36" ht="18.75" x14ac:dyDescent="0.25">
      <c r="A40" s="871"/>
      <c r="B40" s="874"/>
      <c r="C40" s="877"/>
      <c r="D40" s="877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5"/>
      <c r="S40" s="185"/>
      <c r="T40" s="185"/>
      <c r="U40" s="185"/>
      <c r="V40" s="182">
        <f t="shared" si="0"/>
        <v>0</v>
      </c>
      <c r="W40" s="182">
        <f t="shared" si="1"/>
        <v>0</v>
      </c>
      <c r="X40" s="182">
        <f t="shared" si="2"/>
        <v>0</v>
      </c>
      <c r="Y40" s="183">
        <f t="shared" si="3"/>
        <v>0</v>
      </c>
      <c r="Z40" s="839"/>
      <c r="AA40" s="842"/>
      <c r="AB40" s="842"/>
      <c r="AC40" s="842"/>
      <c r="AD40" s="848"/>
      <c r="AE40" s="848"/>
      <c r="AF40" s="848"/>
      <c r="AG40" s="848"/>
      <c r="AH40" s="842"/>
      <c r="AI40" s="845"/>
      <c r="AJ40" s="845"/>
    </row>
    <row r="41" spans="1:36" ht="18.75" x14ac:dyDescent="0.25">
      <c r="A41" s="871"/>
      <c r="B41" s="874"/>
      <c r="C41" s="877"/>
      <c r="D41" s="877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81"/>
      <c r="S41" s="181"/>
      <c r="T41" s="181"/>
      <c r="U41" s="181"/>
      <c r="V41" s="182">
        <f t="shared" si="0"/>
        <v>0</v>
      </c>
      <c r="W41" s="182">
        <f t="shared" si="1"/>
        <v>0</v>
      </c>
      <c r="X41" s="182">
        <f t="shared" si="2"/>
        <v>0</v>
      </c>
      <c r="Y41" s="183">
        <f t="shared" si="3"/>
        <v>0</v>
      </c>
      <c r="Z41" s="839"/>
      <c r="AA41" s="842"/>
      <c r="AB41" s="842"/>
      <c r="AC41" s="842"/>
      <c r="AD41" s="848"/>
      <c r="AE41" s="848"/>
      <c r="AF41" s="848"/>
      <c r="AG41" s="848"/>
      <c r="AH41" s="842"/>
      <c r="AI41" s="845"/>
      <c r="AJ41" s="845"/>
    </row>
    <row r="42" spans="1:36" ht="18.75" x14ac:dyDescent="0.25">
      <c r="A42" s="871"/>
      <c r="B42" s="874"/>
      <c r="C42" s="877"/>
      <c r="D42" s="877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5"/>
      <c r="S42" s="185"/>
      <c r="T42" s="185"/>
      <c r="U42" s="185"/>
      <c r="V42" s="182">
        <f t="shared" si="0"/>
        <v>0</v>
      </c>
      <c r="W42" s="182">
        <f t="shared" si="1"/>
        <v>0</v>
      </c>
      <c r="X42" s="182">
        <f t="shared" si="2"/>
        <v>0</v>
      </c>
      <c r="Y42" s="183">
        <f t="shared" si="3"/>
        <v>0</v>
      </c>
      <c r="Z42" s="839"/>
      <c r="AA42" s="842"/>
      <c r="AB42" s="842"/>
      <c r="AC42" s="842"/>
      <c r="AD42" s="848"/>
      <c r="AE42" s="848"/>
      <c r="AF42" s="848"/>
      <c r="AG42" s="848"/>
      <c r="AH42" s="842"/>
      <c r="AI42" s="845"/>
      <c r="AJ42" s="845"/>
    </row>
    <row r="43" spans="1:36" ht="19.5" thickBot="1" x14ac:dyDescent="0.3">
      <c r="A43" s="872"/>
      <c r="B43" s="875"/>
      <c r="C43" s="878"/>
      <c r="D43" s="878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2"/>
      <c r="S43" s="192"/>
      <c r="T43" s="192"/>
      <c r="U43" s="192"/>
      <c r="V43" s="193">
        <f t="shared" si="0"/>
        <v>0</v>
      </c>
      <c r="W43" s="193">
        <f t="shared" si="1"/>
        <v>0</v>
      </c>
      <c r="X43" s="193">
        <f t="shared" si="2"/>
        <v>0</v>
      </c>
      <c r="Y43" s="194">
        <f t="shared" si="3"/>
        <v>0</v>
      </c>
      <c r="Z43" s="840"/>
      <c r="AA43" s="843"/>
      <c r="AB43" s="843"/>
      <c r="AC43" s="843"/>
      <c r="AD43" s="849"/>
      <c r="AE43" s="849"/>
      <c r="AF43" s="849"/>
      <c r="AG43" s="849"/>
      <c r="AH43" s="843"/>
      <c r="AI43" s="846"/>
      <c r="AJ43" s="846"/>
    </row>
    <row r="44" spans="1:36" ht="18.75" x14ac:dyDescent="0.25">
      <c r="A44" s="823">
        <v>3</v>
      </c>
      <c r="B44" s="852" t="s">
        <v>73</v>
      </c>
      <c r="C44" s="835" t="s">
        <v>330</v>
      </c>
      <c r="D44" s="835">
        <f>(315+315)*0.9</f>
        <v>567</v>
      </c>
      <c r="E44" s="186" t="s">
        <v>331</v>
      </c>
      <c r="F44" s="492">
        <v>15.4</v>
      </c>
      <c r="G44" s="492">
        <v>18.2</v>
      </c>
      <c r="H44" s="492">
        <v>20</v>
      </c>
      <c r="I44" s="492">
        <v>12</v>
      </c>
      <c r="J44" s="492">
        <v>15</v>
      </c>
      <c r="K44" s="492">
        <v>19.100000000000001</v>
      </c>
      <c r="L44" s="187">
        <v>50.4</v>
      </c>
      <c r="M44" s="187">
        <v>65.2</v>
      </c>
      <c r="N44" s="187">
        <v>45.1</v>
      </c>
      <c r="O44" s="187">
        <v>25.8</v>
      </c>
      <c r="P44" s="187">
        <v>39.9</v>
      </c>
      <c r="Q44" s="187">
        <v>38.299999999999997</v>
      </c>
      <c r="R44" s="188">
        <v>380</v>
      </c>
      <c r="S44" s="188">
        <v>380</v>
      </c>
      <c r="T44" s="188">
        <v>380</v>
      </c>
      <c r="U44" s="188">
        <v>380</v>
      </c>
      <c r="V44" s="189">
        <f t="shared" si="0"/>
        <v>17.866666666666667</v>
      </c>
      <c r="W44" s="189">
        <f t="shared" si="1"/>
        <v>15.366666666666667</v>
      </c>
      <c r="X44" s="189">
        <f t="shared" si="2"/>
        <v>53.566666666666663</v>
      </c>
      <c r="Y44" s="190">
        <f t="shared" si="3"/>
        <v>34.666666666666664</v>
      </c>
      <c r="Z44" s="838">
        <f t="shared" ref="Z44:AB44" si="9">SUM(V44:V63)</f>
        <v>109.76666666666667</v>
      </c>
      <c r="AA44" s="841">
        <f t="shared" si="9"/>
        <v>107.66666666666667</v>
      </c>
      <c r="AB44" s="841">
        <f t="shared" si="9"/>
        <v>188.30000000000004</v>
      </c>
      <c r="AC44" s="841">
        <f>SUM(Y44:Y63)</f>
        <v>187.10000000000002</v>
      </c>
      <c r="AD44" s="847">
        <f t="shared" ref="AD44" si="10">Z44*0.38*0.9*SQRT(3)</f>
        <v>65.021533726297179</v>
      </c>
      <c r="AE44" s="847">
        <f t="shared" si="6"/>
        <v>63.777574836301199</v>
      </c>
      <c r="AF44" s="847">
        <f t="shared" si="6"/>
        <v>111.54164713630512</v>
      </c>
      <c r="AG44" s="847">
        <f t="shared" si="6"/>
        <v>110.83081348487885</v>
      </c>
      <c r="AH44" s="841">
        <f t="shared" ref="AH44" si="11">MAX(Z44:AC63)</f>
        <v>188.30000000000004</v>
      </c>
      <c r="AI44" s="844">
        <f t="shared" ref="AI44" si="12">AH44*0.38*0.9*SQRT(3)</f>
        <v>111.54164713630512</v>
      </c>
      <c r="AJ44" s="844">
        <f t="shared" ref="AJ44" si="13">D44-AI44</f>
        <v>455.45835286369487</v>
      </c>
    </row>
    <row r="45" spans="1:36" ht="18.75" x14ac:dyDescent="0.25">
      <c r="A45" s="850"/>
      <c r="B45" s="853"/>
      <c r="C45" s="836"/>
      <c r="D45" s="836"/>
      <c r="E45" s="179" t="s">
        <v>332</v>
      </c>
      <c r="F45" s="490">
        <v>1.7</v>
      </c>
      <c r="G45" s="490">
        <v>7.6</v>
      </c>
      <c r="H45" s="490">
        <v>1.4</v>
      </c>
      <c r="I45" s="490">
        <v>0.7</v>
      </c>
      <c r="J45" s="490">
        <v>5.8</v>
      </c>
      <c r="K45" s="490">
        <v>0.3</v>
      </c>
      <c r="L45" s="180">
        <v>41.2</v>
      </c>
      <c r="M45" s="180">
        <v>29.8</v>
      </c>
      <c r="N45" s="180">
        <v>16.600000000000001</v>
      </c>
      <c r="O45" s="180">
        <v>2.2000000000000002</v>
      </c>
      <c r="P45" s="180">
        <v>5</v>
      </c>
      <c r="Q45" s="180">
        <v>3</v>
      </c>
      <c r="R45" s="181">
        <v>380</v>
      </c>
      <c r="S45" s="181">
        <v>380</v>
      </c>
      <c r="T45" s="181">
        <v>380</v>
      </c>
      <c r="U45" s="181">
        <v>380</v>
      </c>
      <c r="V45" s="182">
        <f t="shared" si="0"/>
        <v>3.5666666666666664</v>
      </c>
      <c r="W45" s="182">
        <f t="shared" si="1"/>
        <v>2.2666666666666666</v>
      </c>
      <c r="X45" s="182">
        <f t="shared" si="2"/>
        <v>29.2</v>
      </c>
      <c r="Y45" s="183">
        <f t="shared" si="3"/>
        <v>3.4</v>
      </c>
      <c r="Z45" s="839"/>
      <c r="AA45" s="842"/>
      <c r="AB45" s="842"/>
      <c r="AC45" s="842"/>
      <c r="AD45" s="848"/>
      <c r="AE45" s="848"/>
      <c r="AF45" s="848"/>
      <c r="AG45" s="848"/>
      <c r="AH45" s="842"/>
      <c r="AI45" s="845"/>
      <c r="AJ45" s="845"/>
    </row>
    <row r="46" spans="1:36" ht="18.75" x14ac:dyDescent="0.25">
      <c r="A46" s="850"/>
      <c r="B46" s="853"/>
      <c r="C46" s="836"/>
      <c r="D46" s="836"/>
      <c r="E46" s="184" t="s">
        <v>333</v>
      </c>
      <c r="F46" s="491">
        <v>30.2</v>
      </c>
      <c r="G46" s="491">
        <v>17.600000000000001</v>
      </c>
      <c r="H46" s="491">
        <v>21.5</v>
      </c>
      <c r="I46" s="491">
        <v>31.5</v>
      </c>
      <c r="J46" s="491">
        <v>20.2</v>
      </c>
      <c r="K46" s="491">
        <v>23.6</v>
      </c>
      <c r="L46" s="184">
        <v>16.2</v>
      </c>
      <c r="M46" s="184">
        <v>34.799999999999997</v>
      </c>
      <c r="N46" s="184">
        <v>23.8</v>
      </c>
      <c r="O46" s="184">
        <v>23.4</v>
      </c>
      <c r="P46" s="184">
        <v>70.099999999999994</v>
      </c>
      <c r="Q46" s="184">
        <v>40.5</v>
      </c>
      <c r="R46" s="181">
        <v>380</v>
      </c>
      <c r="S46" s="181">
        <v>380</v>
      </c>
      <c r="T46" s="181">
        <v>380</v>
      </c>
      <c r="U46" s="181">
        <v>380</v>
      </c>
      <c r="V46" s="182">
        <f t="shared" si="0"/>
        <v>23.099999999999998</v>
      </c>
      <c r="W46" s="182">
        <f t="shared" si="1"/>
        <v>25.100000000000005</v>
      </c>
      <c r="X46" s="182">
        <f t="shared" si="2"/>
        <v>24.933333333333334</v>
      </c>
      <c r="Y46" s="183">
        <f t="shared" si="3"/>
        <v>44.666666666666664</v>
      </c>
      <c r="Z46" s="839"/>
      <c r="AA46" s="842"/>
      <c r="AB46" s="842"/>
      <c r="AC46" s="842"/>
      <c r="AD46" s="848"/>
      <c r="AE46" s="848"/>
      <c r="AF46" s="848"/>
      <c r="AG46" s="848"/>
      <c r="AH46" s="842"/>
      <c r="AI46" s="845"/>
      <c r="AJ46" s="845"/>
    </row>
    <row r="47" spans="1:36" ht="18.75" x14ac:dyDescent="0.25">
      <c r="A47" s="850"/>
      <c r="B47" s="853"/>
      <c r="C47" s="836"/>
      <c r="D47" s="836"/>
      <c r="E47" s="179" t="s">
        <v>334</v>
      </c>
      <c r="F47" s="490">
        <v>32.6</v>
      </c>
      <c r="G47" s="490">
        <v>30.1</v>
      </c>
      <c r="H47" s="490">
        <v>27.8</v>
      </c>
      <c r="I47" s="490">
        <v>26.8</v>
      </c>
      <c r="J47" s="490">
        <v>26.3</v>
      </c>
      <c r="K47" s="490">
        <v>25</v>
      </c>
      <c r="L47" s="179">
        <v>29</v>
      </c>
      <c r="M47" s="179">
        <v>47.3</v>
      </c>
      <c r="N47" s="179">
        <v>54.1</v>
      </c>
      <c r="O47" s="179">
        <v>64.900000000000006</v>
      </c>
      <c r="P47" s="179">
        <v>50</v>
      </c>
      <c r="Q47" s="179">
        <v>46.2</v>
      </c>
      <c r="R47" s="181">
        <v>380</v>
      </c>
      <c r="S47" s="181">
        <v>380</v>
      </c>
      <c r="T47" s="181">
        <v>380</v>
      </c>
      <c r="U47" s="181">
        <v>380</v>
      </c>
      <c r="V47" s="182">
        <f t="shared" si="0"/>
        <v>30.166666666666668</v>
      </c>
      <c r="W47" s="182">
        <f t="shared" si="1"/>
        <v>26.033333333333331</v>
      </c>
      <c r="X47" s="182">
        <f t="shared" si="2"/>
        <v>43.466666666666669</v>
      </c>
      <c r="Y47" s="183">
        <f t="shared" si="3"/>
        <v>53.70000000000001</v>
      </c>
      <c r="Z47" s="839"/>
      <c r="AA47" s="842"/>
      <c r="AB47" s="842"/>
      <c r="AC47" s="842"/>
      <c r="AD47" s="848"/>
      <c r="AE47" s="848"/>
      <c r="AF47" s="848"/>
      <c r="AG47" s="848"/>
      <c r="AH47" s="842"/>
      <c r="AI47" s="845"/>
      <c r="AJ47" s="845"/>
    </row>
    <row r="48" spans="1:36" ht="18.75" x14ac:dyDescent="0.25">
      <c r="A48" s="850"/>
      <c r="B48" s="853"/>
      <c r="C48" s="836"/>
      <c r="D48" s="836"/>
      <c r="E48" s="184" t="s">
        <v>335</v>
      </c>
      <c r="F48" s="491">
        <v>24.3</v>
      </c>
      <c r="G48" s="491">
        <v>8.3000000000000007</v>
      </c>
      <c r="H48" s="491">
        <v>6.5</v>
      </c>
      <c r="I48" s="491">
        <v>27.4</v>
      </c>
      <c r="J48" s="491">
        <v>6.5</v>
      </c>
      <c r="K48" s="491">
        <v>7.9</v>
      </c>
      <c r="L48" s="184">
        <v>16.2</v>
      </c>
      <c r="M48" s="184">
        <v>11.3</v>
      </c>
      <c r="N48" s="184">
        <v>6.5</v>
      </c>
      <c r="O48" s="184">
        <v>38.6</v>
      </c>
      <c r="P48" s="184">
        <v>11.5</v>
      </c>
      <c r="Q48" s="184">
        <v>9.4</v>
      </c>
      <c r="R48" s="181">
        <v>380</v>
      </c>
      <c r="S48" s="181">
        <v>380</v>
      </c>
      <c r="T48" s="181">
        <v>380</v>
      </c>
      <c r="U48" s="181">
        <v>380</v>
      </c>
      <c r="V48" s="182">
        <f t="shared" si="0"/>
        <v>13.033333333333333</v>
      </c>
      <c r="W48" s="182">
        <f t="shared" si="1"/>
        <v>13.933333333333332</v>
      </c>
      <c r="X48" s="182">
        <f t="shared" si="2"/>
        <v>11.333333333333334</v>
      </c>
      <c r="Y48" s="183">
        <f t="shared" si="3"/>
        <v>19.833333333333332</v>
      </c>
      <c r="Z48" s="839"/>
      <c r="AA48" s="842"/>
      <c r="AB48" s="842"/>
      <c r="AC48" s="842"/>
      <c r="AD48" s="848"/>
      <c r="AE48" s="848"/>
      <c r="AF48" s="848"/>
      <c r="AG48" s="848"/>
      <c r="AH48" s="842"/>
      <c r="AI48" s="845"/>
      <c r="AJ48" s="845"/>
    </row>
    <row r="49" spans="1:36" ht="18.75" x14ac:dyDescent="0.25">
      <c r="A49" s="850"/>
      <c r="B49" s="853"/>
      <c r="C49" s="836"/>
      <c r="D49" s="836"/>
      <c r="E49" s="179" t="s">
        <v>336</v>
      </c>
      <c r="F49" s="490">
        <v>12.4</v>
      </c>
      <c r="G49" s="490">
        <v>25.6</v>
      </c>
      <c r="H49" s="490">
        <v>28.1</v>
      </c>
      <c r="I49" s="490">
        <v>14.7</v>
      </c>
      <c r="J49" s="490">
        <v>29</v>
      </c>
      <c r="K49" s="490">
        <v>31.2</v>
      </c>
      <c r="L49" s="179">
        <v>14.5</v>
      </c>
      <c r="M49" s="179">
        <v>28.1</v>
      </c>
      <c r="N49" s="179">
        <v>34.799999999999997</v>
      </c>
      <c r="O49" s="179">
        <v>11.1</v>
      </c>
      <c r="P49" s="179">
        <v>39.5</v>
      </c>
      <c r="Q49" s="179">
        <v>41.9</v>
      </c>
      <c r="R49" s="181">
        <v>380</v>
      </c>
      <c r="S49" s="181">
        <v>380</v>
      </c>
      <c r="T49" s="181">
        <v>380</v>
      </c>
      <c r="U49" s="181">
        <v>380</v>
      </c>
      <c r="V49" s="182">
        <f t="shared" si="0"/>
        <v>22.033333333333331</v>
      </c>
      <c r="W49" s="182">
        <f t="shared" si="1"/>
        <v>24.966666666666669</v>
      </c>
      <c r="X49" s="182">
        <f t="shared" si="2"/>
        <v>25.8</v>
      </c>
      <c r="Y49" s="183">
        <f t="shared" si="3"/>
        <v>30.833333333333332</v>
      </c>
      <c r="Z49" s="839"/>
      <c r="AA49" s="842"/>
      <c r="AB49" s="842"/>
      <c r="AC49" s="842"/>
      <c r="AD49" s="848"/>
      <c r="AE49" s="848"/>
      <c r="AF49" s="848"/>
      <c r="AG49" s="848"/>
      <c r="AH49" s="842"/>
      <c r="AI49" s="845"/>
      <c r="AJ49" s="845"/>
    </row>
    <row r="50" spans="1:36" ht="18.75" x14ac:dyDescent="0.25">
      <c r="A50" s="850"/>
      <c r="B50" s="853"/>
      <c r="C50" s="836"/>
      <c r="D50" s="836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5"/>
      <c r="S50" s="185"/>
      <c r="T50" s="185"/>
      <c r="U50" s="185"/>
      <c r="V50" s="182">
        <f t="shared" si="0"/>
        <v>0</v>
      </c>
      <c r="W50" s="182">
        <f t="shared" si="1"/>
        <v>0</v>
      </c>
      <c r="X50" s="182">
        <f t="shared" si="2"/>
        <v>0</v>
      </c>
      <c r="Y50" s="183">
        <f t="shared" si="3"/>
        <v>0</v>
      </c>
      <c r="Z50" s="839"/>
      <c r="AA50" s="842"/>
      <c r="AB50" s="842"/>
      <c r="AC50" s="842"/>
      <c r="AD50" s="848"/>
      <c r="AE50" s="848"/>
      <c r="AF50" s="848"/>
      <c r="AG50" s="848"/>
      <c r="AH50" s="842"/>
      <c r="AI50" s="845"/>
      <c r="AJ50" s="845"/>
    </row>
    <row r="51" spans="1:36" ht="18.75" x14ac:dyDescent="0.25">
      <c r="A51" s="850"/>
      <c r="B51" s="853"/>
      <c r="C51" s="836"/>
      <c r="D51" s="836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81"/>
      <c r="S51" s="181"/>
      <c r="T51" s="181"/>
      <c r="U51" s="181"/>
      <c r="V51" s="182">
        <f t="shared" si="0"/>
        <v>0</v>
      </c>
      <c r="W51" s="182">
        <f t="shared" si="1"/>
        <v>0</v>
      </c>
      <c r="X51" s="182">
        <f t="shared" si="2"/>
        <v>0</v>
      </c>
      <c r="Y51" s="183">
        <f t="shared" si="3"/>
        <v>0</v>
      </c>
      <c r="Z51" s="839"/>
      <c r="AA51" s="842"/>
      <c r="AB51" s="842"/>
      <c r="AC51" s="842"/>
      <c r="AD51" s="848"/>
      <c r="AE51" s="848"/>
      <c r="AF51" s="848"/>
      <c r="AG51" s="848"/>
      <c r="AH51" s="842"/>
      <c r="AI51" s="845"/>
      <c r="AJ51" s="845"/>
    </row>
    <row r="52" spans="1:36" ht="18.75" x14ac:dyDescent="0.25">
      <c r="A52" s="850"/>
      <c r="B52" s="853"/>
      <c r="C52" s="836"/>
      <c r="D52" s="836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5"/>
      <c r="S52" s="185"/>
      <c r="T52" s="185"/>
      <c r="U52" s="185"/>
      <c r="V52" s="182">
        <f t="shared" si="0"/>
        <v>0</v>
      </c>
      <c r="W52" s="182">
        <f t="shared" si="1"/>
        <v>0</v>
      </c>
      <c r="X52" s="182">
        <f t="shared" si="2"/>
        <v>0</v>
      </c>
      <c r="Y52" s="183">
        <f t="shared" si="3"/>
        <v>0</v>
      </c>
      <c r="Z52" s="839"/>
      <c r="AA52" s="842"/>
      <c r="AB52" s="842"/>
      <c r="AC52" s="842"/>
      <c r="AD52" s="848"/>
      <c r="AE52" s="848"/>
      <c r="AF52" s="848"/>
      <c r="AG52" s="848"/>
      <c r="AH52" s="842"/>
      <c r="AI52" s="845"/>
      <c r="AJ52" s="845"/>
    </row>
    <row r="53" spans="1:36" ht="18.75" x14ac:dyDescent="0.25">
      <c r="A53" s="850"/>
      <c r="B53" s="853"/>
      <c r="C53" s="836"/>
      <c r="D53" s="836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81"/>
      <c r="S53" s="181"/>
      <c r="T53" s="181"/>
      <c r="U53" s="181"/>
      <c r="V53" s="182">
        <f t="shared" si="0"/>
        <v>0</v>
      </c>
      <c r="W53" s="182">
        <f t="shared" si="1"/>
        <v>0</v>
      </c>
      <c r="X53" s="182">
        <f t="shared" si="2"/>
        <v>0</v>
      </c>
      <c r="Y53" s="183">
        <f t="shared" si="3"/>
        <v>0</v>
      </c>
      <c r="Z53" s="839"/>
      <c r="AA53" s="842"/>
      <c r="AB53" s="842"/>
      <c r="AC53" s="842"/>
      <c r="AD53" s="848"/>
      <c r="AE53" s="848"/>
      <c r="AF53" s="848"/>
      <c r="AG53" s="848"/>
      <c r="AH53" s="842"/>
      <c r="AI53" s="845"/>
      <c r="AJ53" s="845"/>
    </row>
    <row r="54" spans="1:36" ht="18.75" x14ac:dyDescent="0.25">
      <c r="A54" s="850"/>
      <c r="B54" s="853"/>
      <c r="C54" s="836"/>
      <c r="D54" s="836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5"/>
      <c r="S54" s="185"/>
      <c r="T54" s="185"/>
      <c r="U54" s="185"/>
      <c r="V54" s="182">
        <f t="shared" si="0"/>
        <v>0</v>
      </c>
      <c r="W54" s="182">
        <f t="shared" si="1"/>
        <v>0</v>
      </c>
      <c r="X54" s="182">
        <f t="shared" si="2"/>
        <v>0</v>
      </c>
      <c r="Y54" s="183">
        <f t="shared" si="3"/>
        <v>0</v>
      </c>
      <c r="Z54" s="839"/>
      <c r="AA54" s="842"/>
      <c r="AB54" s="842"/>
      <c r="AC54" s="842"/>
      <c r="AD54" s="848"/>
      <c r="AE54" s="848"/>
      <c r="AF54" s="848"/>
      <c r="AG54" s="848"/>
      <c r="AH54" s="842"/>
      <c r="AI54" s="845"/>
      <c r="AJ54" s="845"/>
    </row>
    <row r="55" spans="1:36" ht="18.75" x14ac:dyDescent="0.25">
      <c r="A55" s="850"/>
      <c r="B55" s="853"/>
      <c r="C55" s="836"/>
      <c r="D55" s="836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81"/>
      <c r="S55" s="181"/>
      <c r="T55" s="181"/>
      <c r="U55" s="181"/>
      <c r="V55" s="182">
        <f t="shared" si="0"/>
        <v>0</v>
      </c>
      <c r="W55" s="182">
        <f t="shared" si="1"/>
        <v>0</v>
      </c>
      <c r="X55" s="182">
        <f t="shared" si="2"/>
        <v>0</v>
      </c>
      <c r="Y55" s="183">
        <f t="shared" si="3"/>
        <v>0</v>
      </c>
      <c r="Z55" s="839"/>
      <c r="AA55" s="842"/>
      <c r="AB55" s="842"/>
      <c r="AC55" s="842"/>
      <c r="AD55" s="848"/>
      <c r="AE55" s="848"/>
      <c r="AF55" s="848"/>
      <c r="AG55" s="848"/>
      <c r="AH55" s="842"/>
      <c r="AI55" s="845"/>
      <c r="AJ55" s="845"/>
    </row>
    <row r="56" spans="1:36" ht="18.75" x14ac:dyDescent="0.25">
      <c r="A56" s="850"/>
      <c r="B56" s="853"/>
      <c r="C56" s="836"/>
      <c r="D56" s="836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5"/>
      <c r="S56" s="185"/>
      <c r="T56" s="185"/>
      <c r="U56" s="185"/>
      <c r="V56" s="182">
        <f t="shared" si="0"/>
        <v>0</v>
      </c>
      <c r="W56" s="182">
        <f t="shared" si="1"/>
        <v>0</v>
      </c>
      <c r="X56" s="182">
        <f t="shared" si="2"/>
        <v>0</v>
      </c>
      <c r="Y56" s="183">
        <f t="shared" si="3"/>
        <v>0</v>
      </c>
      <c r="Z56" s="839"/>
      <c r="AA56" s="842"/>
      <c r="AB56" s="842"/>
      <c r="AC56" s="842"/>
      <c r="AD56" s="848"/>
      <c r="AE56" s="848"/>
      <c r="AF56" s="848"/>
      <c r="AG56" s="848"/>
      <c r="AH56" s="842"/>
      <c r="AI56" s="845"/>
      <c r="AJ56" s="845"/>
    </row>
    <row r="57" spans="1:36" ht="18.75" x14ac:dyDescent="0.25">
      <c r="A57" s="850"/>
      <c r="B57" s="853"/>
      <c r="C57" s="836"/>
      <c r="D57" s="836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81"/>
      <c r="S57" s="181"/>
      <c r="T57" s="181"/>
      <c r="U57" s="181"/>
      <c r="V57" s="182">
        <f t="shared" si="0"/>
        <v>0</v>
      </c>
      <c r="W57" s="182">
        <f t="shared" si="1"/>
        <v>0</v>
      </c>
      <c r="X57" s="182">
        <f t="shared" si="2"/>
        <v>0</v>
      </c>
      <c r="Y57" s="183">
        <f t="shared" si="3"/>
        <v>0</v>
      </c>
      <c r="Z57" s="839"/>
      <c r="AA57" s="842"/>
      <c r="AB57" s="842"/>
      <c r="AC57" s="842"/>
      <c r="AD57" s="848"/>
      <c r="AE57" s="848"/>
      <c r="AF57" s="848"/>
      <c r="AG57" s="848"/>
      <c r="AH57" s="842"/>
      <c r="AI57" s="845"/>
      <c r="AJ57" s="845"/>
    </row>
    <row r="58" spans="1:36" ht="18.75" x14ac:dyDescent="0.25">
      <c r="A58" s="850"/>
      <c r="B58" s="853"/>
      <c r="C58" s="836"/>
      <c r="D58" s="836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5"/>
      <c r="S58" s="185"/>
      <c r="T58" s="185"/>
      <c r="U58" s="185"/>
      <c r="V58" s="182">
        <f t="shared" si="0"/>
        <v>0</v>
      </c>
      <c r="W58" s="182">
        <f t="shared" si="1"/>
        <v>0</v>
      </c>
      <c r="X58" s="182">
        <f t="shared" si="2"/>
        <v>0</v>
      </c>
      <c r="Y58" s="183">
        <f t="shared" si="3"/>
        <v>0</v>
      </c>
      <c r="Z58" s="839"/>
      <c r="AA58" s="842"/>
      <c r="AB58" s="842"/>
      <c r="AC58" s="842"/>
      <c r="AD58" s="848"/>
      <c r="AE58" s="848"/>
      <c r="AF58" s="848"/>
      <c r="AG58" s="848"/>
      <c r="AH58" s="842"/>
      <c r="AI58" s="845"/>
      <c r="AJ58" s="845"/>
    </row>
    <row r="59" spans="1:36" ht="18.75" x14ac:dyDescent="0.25">
      <c r="A59" s="850"/>
      <c r="B59" s="853"/>
      <c r="C59" s="836"/>
      <c r="D59" s="836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81"/>
      <c r="S59" s="181"/>
      <c r="T59" s="181"/>
      <c r="U59" s="181"/>
      <c r="V59" s="182">
        <f t="shared" si="0"/>
        <v>0</v>
      </c>
      <c r="W59" s="182">
        <f t="shared" si="1"/>
        <v>0</v>
      </c>
      <c r="X59" s="182">
        <f t="shared" si="2"/>
        <v>0</v>
      </c>
      <c r="Y59" s="183">
        <f t="shared" si="3"/>
        <v>0</v>
      </c>
      <c r="Z59" s="839"/>
      <c r="AA59" s="842"/>
      <c r="AB59" s="842"/>
      <c r="AC59" s="842"/>
      <c r="AD59" s="848"/>
      <c r="AE59" s="848"/>
      <c r="AF59" s="848"/>
      <c r="AG59" s="848"/>
      <c r="AH59" s="842"/>
      <c r="AI59" s="845"/>
      <c r="AJ59" s="845"/>
    </row>
    <row r="60" spans="1:36" ht="18.75" x14ac:dyDescent="0.25">
      <c r="A60" s="850"/>
      <c r="B60" s="853"/>
      <c r="C60" s="836"/>
      <c r="D60" s="836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5"/>
      <c r="S60" s="185"/>
      <c r="T60" s="185"/>
      <c r="U60" s="185"/>
      <c r="V60" s="182">
        <f t="shared" si="0"/>
        <v>0</v>
      </c>
      <c r="W60" s="182">
        <f t="shared" si="1"/>
        <v>0</v>
      </c>
      <c r="X60" s="182">
        <f t="shared" si="2"/>
        <v>0</v>
      </c>
      <c r="Y60" s="183">
        <f t="shared" si="3"/>
        <v>0</v>
      </c>
      <c r="Z60" s="839"/>
      <c r="AA60" s="842"/>
      <c r="AB60" s="842"/>
      <c r="AC60" s="842"/>
      <c r="AD60" s="848"/>
      <c r="AE60" s="848"/>
      <c r="AF60" s="848"/>
      <c r="AG60" s="848"/>
      <c r="AH60" s="842"/>
      <c r="AI60" s="845"/>
      <c r="AJ60" s="845"/>
    </row>
    <row r="61" spans="1:36" ht="18.75" x14ac:dyDescent="0.25">
      <c r="A61" s="850"/>
      <c r="B61" s="853"/>
      <c r="C61" s="836"/>
      <c r="D61" s="836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81"/>
      <c r="S61" s="181"/>
      <c r="T61" s="181"/>
      <c r="U61" s="181"/>
      <c r="V61" s="182">
        <f t="shared" si="0"/>
        <v>0</v>
      </c>
      <c r="W61" s="182">
        <f t="shared" si="1"/>
        <v>0</v>
      </c>
      <c r="X61" s="182">
        <f t="shared" si="2"/>
        <v>0</v>
      </c>
      <c r="Y61" s="183">
        <f t="shared" si="3"/>
        <v>0</v>
      </c>
      <c r="Z61" s="839"/>
      <c r="AA61" s="842"/>
      <c r="AB61" s="842"/>
      <c r="AC61" s="842"/>
      <c r="AD61" s="848"/>
      <c r="AE61" s="848"/>
      <c r="AF61" s="848"/>
      <c r="AG61" s="848"/>
      <c r="AH61" s="842"/>
      <c r="AI61" s="845"/>
      <c r="AJ61" s="845"/>
    </row>
    <row r="62" spans="1:36" ht="18.75" x14ac:dyDescent="0.25">
      <c r="A62" s="850"/>
      <c r="B62" s="853"/>
      <c r="C62" s="836"/>
      <c r="D62" s="836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5"/>
      <c r="S62" s="185"/>
      <c r="T62" s="185"/>
      <c r="U62" s="185"/>
      <c r="V62" s="182">
        <f t="shared" si="0"/>
        <v>0</v>
      </c>
      <c r="W62" s="182">
        <f t="shared" si="1"/>
        <v>0</v>
      </c>
      <c r="X62" s="182">
        <f t="shared" si="2"/>
        <v>0</v>
      </c>
      <c r="Y62" s="183">
        <f t="shared" si="3"/>
        <v>0</v>
      </c>
      <c r="Z62" s="839"/>
      <c r="AA62" s="842"/>
      <c r="AB62" s="842"/>
      <c r="AC62" s="842"/>
      <c r="AD62" s="848"/>
      <c r="AE62" s="848"/>
      <c r="AF62" s="848"/>
      <c r="AG62" s="848"/>
      <c r="AH62" s="842"/>
      <c r="AI62" s="845"/>
      <c r="AJ62" s="845"/>
    </row>
    <row r="63" spans="1:36" ht="19.5" thickBot="1" x14ac:dyDescent="0.3">
      <c r="A63" s="851"/>
      <c r="B63" s="854"/>
      <c r="C63" s="837"/>
      <c r="D63" s="837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2"/>
      <c r="S63" s="192"/>
      <c r="T63" s="192"/>
      <c r="U63" s="192"/>
      <c r="V63" s="193">
        <f t="shared" si="0"/>
        <v>0</v>
      </c>
      <c r="W63" s="193">
        <f t="shared" si="1"/>
        <v>0</v>
      </c>
      <c r="X63" s="193">
        <f t="shared" si="2"/>
        <v>0</v>
      </c>
      <c r="Y63" s="194">
        <f t="shared" si="3"/>
        <v>0</v>
      </c>
      <c r="Z63" s="840"/>
      <c r="AA63" s="843"/>
      <c r="AB63" s="843"/>
      <c r="AC63" s="843"/>
      <c r="AD63" s="849"/>
      <c r="AE63" s="849"/>
      <c r="AF63" s="849"/>
      <c r="AG63" s="849"/>
      <c r="AH63" s="843"/>
      <c r="AI63" s="846"/>
      <c r="AJ63" s="846"/>
    </row>
    <row r="64" spans="1:36" ht="18.75" x14ac:dyDescent="0.25">
      <c r="A64" s="823">
        <v>4</v>
      </c>
      <c r="B64" s="852" t="s">
        <v>153</v>
      </c>
      <c r="C64" s="835" t="s">
        <v>103</v>
      </c>
      <c r="D64" s="835">
        <f>250*0.9</f>
        <v>225</v>
      </c>
      <c r="E64" s="186" t="s">
        <v>337</v>
      </c>
      <c r="F64" s="492">
        <v>58.3</v>
      </c>
      <c r="G64" s="492">
        <v>40</v>
      </c>
      <c r="H64" s="492">
        <v>53.6</v>
      </c>
      <c r="I64" s="492">
        <v>61.9</v>
      </c>
      <c r="J64" s="492">
        <v>55.9</v>
      </c>
      <c r="K64" s="492">
        <v>60.1</v>
      </c>
      <c r="L64" s="187">
        <v>43.1</v>
      </c>
      <c r="M64" s="187">
        <v>41.2</v>
      </c>
      <c r="N64" s="187">
        <v>66.5</v>
      </c>
      <c r="O64" s="187">
        <v>56.4</v>
      </c>
      <c r="P64" s="187">
        <v>48</v>
      </c>
      <c r="Q64" s="187">
        <v>72</v>
      </c>
      <c r="R64" s="188">
        <v>380</v>
      </c>
      <c r="S64" s="188">
        <v>380</v>
      </c>
      <c r="T64" s="188">
        <v>380</v>
      </c>
      <c r="U64" s="188">
        <v>380</v>
      </c>
      <c r="V64" s="189">
        <f t="shared" si="0"/>
        <v>50.633333333333333</v>
      </c>
      <c r="W64" s="189">
        <f t="shared" si="1"/>
        <v>59.300000000000004</v>
      </c>
      <c r="X64" s="189">
        <f t="shared" si="2"/>
        <v>50.266666666666673</v>
      </c>
      <c r="Y64" s="190">
        <f t="shared" si="3"/>
        <v>58.800000000000004</v>
      </c>
      <c r="Z64" s="838">
        <f t="shared" ref="Z64:AB64" si="14">SUM(V64:V83)</f>
        <v>153.36666666666665</v>
      </c>
      <c r="AA64" s="841">
        <f t="shared" si="14"/>
        <v>165.6</v>
      </c>
      <c r="AB64" s="841">
        <f t="shared" si="14"/>
        <v>159.60000000000002</v>
      </c>
      <c r="AC64" s="841">
        <f>SUM(Y64:Y83)</f>
        <v>173.50000000000003</v>
      </c>
      <c r="AD64" s="847">
        <f t="shared" ref="AD64" si="15">Z64*0.38*0.9*SQRT(3)</f>
        <v>90.848489728118196</v>
      </c>
      <c r="AE64" s="847">
        <f t="shared" si="6"/>
        <v>98.095043896824876</v>
      </c>
      <c r="AF64" s="847">
        <f t="shared" si="6"/>
        <v>94.540875639693553</v>
      </c>
      <c r="AG64" s="847">
        <f t="shared" si="6"/>
        <v>102.77469876871449</v>
      </c>
      <c r="AH64" s="841">
        <f t="shared" ref="AH64" si="16">MAX(Z64:AC83)</f>
        <v>173.50000000000003</v>
      </c>
      <c r="AI64" s="844">
        <f t="shared" ref="AI64" si="17">AH64*0.38*0.9*SQRT(3)</f>
        <v>102.77469876871449</v>
      </c>
      <c r="AJ64" s="844">
        <f t="shared" ref="AJ64" si="18">D64-AI64</f>
        <v>122.22530123128551</v>
      </c>
    </row>
    <row r="65" spans="1:36" ht="18.75" x14ac:dyDescent="0.25">
      <c r="A65" s="850"/>
      <c r="B65" s="853"/>
      <c r="C65" s="855"/>
      <c r="D65" s="836"/>
      <c r="E65" s="179" t="s">
        <v>338</v>
      </c>
      <c r="F65" s="490">
        <v>10.8</v>
      </c>
      <c r="G65" s="490">
        <v>8.1</v>
      </c>
      <c r="H65" s="490">
        <v>5</v>
      </c>
      <c r="I65" s="490">
        <v>13.1</v>
      </c>
      <c r="J65" s="490">
        <v>11.4</v>
      </c>
      <c r="K65" s="490">
        <v>7.2</v>
      </c>
      <c r="L65" s="180">
        <v>16.100000000000001</v>
      </c>
      <c r="M65" s="180">
        <v>11.2</v>
      </c>
      <c r="N65" s="180">
        <v>13.8</v>
      </c>
      <c r="O65" s="180">
        <v>27.1</v>
      </c>
      <c r="P65" s="180">
        <v>24.2</v>
      </c>
      <c r="Q65" s="180">
        <v>18.2</v>
      </c>
      <c r="R65" s="181">
        <v>380</v>
      </c>
      <c r="S65" s="181">
        <v>380</v>
      </c>
      <c r="T65" s="181">
        <v>380</v>
      </c>
      <c r="U65" s="181">
        <v>380</v>
      </c>
      <c r="V65" s="182">
        <f t="shared" si="0"/>
        <v>7.9666666666666659</v>
      </c>
      <c r="W65" s="182">
        <f t="shared" si="1"/>
        <v>10.566666666666666</v>
      </c>
      <c r="X65" s="182">
        <f t="shared" si="2"/>
        <v>13.700000000000001</v>
      </c>
      <c r="Y65" s="183">
        <f t="shared" si="3"/>
        <v>23.166666666666668</v>
      </c>
      <c r="Z65" s="839"/>
      <c r="AA65" s="842"/>
      <c r="AB65" s="842"/>
      <c r="AC65" s="842"/>
      <c r="AD65" s="848"/>
      <c r="AE65" s="848"/>
      <c r="AF65" s="848"/>
      <c r="AG65" s="848"/>
      <c r="AH65" s="842"/>
      <c r="AI65" s="845"/>
      <c r="AJ65" s="845"/>
    </row>
    <row r="66" spans="1:36" ht="18.75" x14ac:dyDescent="0.25">
      <c r="A66" s="850"/>
      <c r="B66" s="853"/>
      <c r="C66" s="855"/>
      <c r="D66" s="836"/>
      <c r="E66" s="184" t="s">
        <v>339</v>
      </c>
      <c r="F66" s="491">
        <v>40.1</v>
      </c>
      <c r="G66" s="491">
        <v>68.3</v>
      </c>
      <c r="H66" s="491">
        <v>50.1</v>
      </c>
      <c r="I66" s="491">
        <v>42.5</v>
      </c>
      <c r="J66" s="491">
        <v>71.8</v>
      </c>
      <c r="K66" s="491">
        <v>55.4</v>
      </c>
      <c r="L66" s="184">
        <v>27.1</v>
      </c>
      <c r="M66" s="184">
        <v>77.400000000000006</v>
      </c>
      <c r="N66" s="184">
        <v>30.8</v>
      </c>
      <c r="O66" s="184">
        <v>45.3</v>
      </c>
      <c r="P66" s="184">
        <v>79.900000000000006</v>
      </c>
      <c r="Q66" s="184">
        <v>57.6</v>
      </c>
      <c r="R66" s="181">
        <v>380</v>
      </c>
      <c r="S66" s="181">
        <v>380</v>
      </c>
      <c r="T66" s="181">
        <v>380</v>
      </c>
      <c r="U66" s="181">
        <v>380</v>
      </c>
      <c r="V66" s="182">
        <f t="shared" si="0"/>
        <v>52.833333333333336</v>
      </c>
      <c r="W66" s="182">
        <f t="shared" si="1"/>
        <v>56.566666666666663</v>
      </c>
      <c r="X66" s="182">
        <f t="shared" si="2"/>
        <v>45.1</v>
      </c>
      <c r="Y66" s="183">
        <f t="shared" si="3"/>
        <v>60.933333333333337</v>
      </c>
      <c r="Z66" s="839"/>
      <c r="AA66" s="842"/>
      <c r="AB66" s="842"/>
      <c r="AC66" s="842"/>
      <c r="AD66" s="848"/>
      <c r="AE66" s="848"/>
      <c r="AF66" s="848"/>
      <c r="AG66" s="848"/>
      <c r="AH66" s="842"/>
      <c r="AI66" s="845"/>
      <c r="AJ66" s="845"/>
    </row>
    <row r="67" spans="1:36" ht="18.75" x14ac:dyDescent="0.25">
      <c r="A67" s="850"/>
      <c r="B67" s="853"/>
      <c r="C67" s="855"/>
      <c r="D67" s="836"/>
      <c r="E67" s="179" t="s">
        <v>340</v>
      </c>
      <c r="F67" s="490">
        <v>49.7</v>
      </c>
      <c r="G67" s="490">
        <v>24.3</v>
      </c>
      <c r="H67" s="490">
        <v>31.8</v>
      </c>
      <c r="I67" s="490">
        <v>52.5</v>
      </c>
      <c r="J67" s="490">
        <v>23.9</v>
      </c>
      <c r="K67" s="490">
        <v>33.200000000000003</v>
      </c>
      <c r="L67" s="179">
        <v>29.1</v>
      </c>
      <c r="M67" s="179">
        <v>19.2</v>
      </c>
      <c r="N67" s="179">
        <v>6.2</v>
      </c>
      <c r="O67" s="179">
        <v>8.6</v>
      </c>
      <c r="P67" s="179">
        <v>15.5</v>
      </c>
      <c r="Q67" s="179">
        <v>51.8</v>
      </c>
      <c r="R67" s="181">
        <v>380</v>
      </c>
      <c r="S67" s="181">
        <v>380</v>
      </c>
      <c r="T67" s="181">
        <v>380</v>
      </c>
      <c r="U67" s="181">
        <v>380</v>
      </c>
      <c r="V67" s="182">
        <f t="shared" si="0"/>
        <v>35.266666666666666</v>
      </c>
      <c r="W67" s="182">
        <f t="shared" si="1"/>
        <v>36.533333333333339</v>
      </c>
      <c r="X67" s="182">
        <f t="shared" si="2"/>
        <v>18.166666666666668</v>
      </c>
      <c r="Y67" s="183">
        <f t="shared" si="3"/>
        <v>25.3</v>
      </c>
      <c r="Z67" s="839"/>
      <c r="AA67" s="842"/>
      <c r="AB67" s="842"/>
      <c r="AC67" s="842"/>
      <c r="AD67" s="848"/>
      <c r="AE67" s="848"/>
      <c r="AF67" s="848"/>
      <c r="AG67" s="848"/>
      <c r="AH67" s="842"/>
      <c r="AI67" s="845"/>
      <c r="AJ67" s="845"/>
    </row>
    <row r="68" spans="1:36" ht="18.75" x14ac:dyDescent="0.25">
      <c r="A68" s="850"/>
      <c r="B68" s="853"/>
      <c r="C68" s="855"/>
      <c r="D68" s="836"/>
      <c r="E68" s="184" t="s">
        <v>341</v>
      </c>
      <c r="F68" s="491">
        <v>5.9</v>
      </c>
      <c r="G68" s="491">
        <v>4.2</v>
      </c>
      <c r="H68" s="491">
        <v>9.9</v>
      </c>
      <c r="I68" s="491">
        <v>1</v>
      </c>
      <c r="J68" s="491">
        <v>2.2000000000000002</v>
      </c>
      <c r="K68" s="491">
        <v>4.7</v>
      </c>
      <c r="L68" s="184">
        <v>17.3</v>
      </c>
      <c r="M68" s="184">
        <v>27.9</v>
      </c>
      <c r="N68" s="184">
        <v>51.9</v>
      </c>
      <c r="O68" s="184">
        <v>6</v>
      </c>
      <c r="P68" s="184">
        <v>5.0999999999999996</v>
      </c>
      <c r="Q68" s="184">
        <v>4.8</v>
      </c>
      <c r="R68" s="181">
        <v>380</v>
      </c>
      <c r="S68" s="181">
        <v>380</v>
      </c>
      <c r="T68" s="181">
        <v>380</v>
      </c>
      <c r="U68" s="181">
        <v>380</v>
      </c>
      <c r="V68" s="182">
        <f t="shared" si="0"/>
        <v>6.666666666666667</v>
      </c>
      <c r="W68" s="182">
        <f t="shared" si="1"/>
        <v>2.6333333333333333</v>
      </c>
      <c r="X68" s="182">
        <f t="shared" si="2"/>
        <v>32.366666666666667</v>
      </c>
      <c r="Y68" s="183">
        <f t="shared" si="3"/>
        <v>5.3</v>
      </c>
      <c r="Z68" s="839"/>
      <c r="AA68" s="842"/>
      <c r="AB68" s="842"/>
      <c r="AC68" s="842"/>
      <c r="AD68" s="848"/>
      <c r="AE68" s="848"/>
      <c r="AF68" s="848"/>
      <c r="AG68" s="848"/>
      <c r="AH68" s="842"/>
      <c r="AI68" s="845"/>
      <c r="AJ68" s="845"/>
    </row>
    <row r="69" spans="1:36" ht="18.75" x14ac:dyDescent="0.25">
      <c r="A69" s="850"/>
      <c r="B69" s="853"/>
      <c r="C69" s="855"/>
      <c r="D69" s="836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81"/>
      <c r="S69" s="181"/>
      <c r="T69" s="181"/>
      <c r="U69" s="181"/>
      <c r="V69" s="182">
        <f t="shared" si="0"/>
        <v>0</v>
      </c>
      <c r="W69" s="182">
        <f t="shared" si="1"/>
        <v>0</v>
      </c>
      <c r="X69" s="182">
        <f t="shared" si="2"/>
        <v>0</v>
      </c>
      <c r="Y69" s="183">
        <f t="shared" si="3"/>
        <v>0</v>
      </c>
      <c r="Z69" s="839"/>
      <c r="AA69" s="842"/>
      <c r="AB69" s="842"/>
      <c r="AC69" s="842"/>
      <c r="AD69" s="848"/>
      <c r="AE69" s="848"/>
      <c r="AF69" s="848"/>
      <c r="AG69" s="848"/>
      <c r="AH69" s="842"/>
      <c r="AI69" s="845"/>
      <c r="AJ69" s="845"/>
    </row>
    <row r="70" spans="1:36" ht="18.75" x14ac:dyDescent="0.25">
      <c r="A70" s="850"/>
      <c r="B70" s="853"/>
      <c r="C70" s="855"/>
      <c r="D70" s="836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5"/>
      <c r="S70" s="185"/>
      <c r="T70" s="185"/>
      <c r="U70" s="185"/>
      <c r="V70" s="182">
        <f t="shared" si="0"/>
        <v>0</v>
      </c>
      <c r="W70" s="182">
        <f t="shared" si="1"/>
        <v>0</v>
      </c>
      <c r="X70" s="182">
        <f t="shared" si="2"/>
        <v>0</v>
      </c>
      <c r="Y70" s="183">
        <f t="shared" si="3"/>
        <v>0</v>
      </c>
      <c r="Z70" s="839"/>
      <c r="AA70" s="842"/>
      <c r="AB70" s="842"/>
      <c r="AC70" s="842"/>
      <c r="AD70" s="848"/>
      <c r="AE70" s="848"/>
      <c r="AF70" s="848"/>
      <c r="AG70" s="848"/>
      <c r="AH70" s="842"/>
      <c r="AI70" s="845"/>
      <c r="AJ70" s="845"/>
    </row>
    <row r="71" spans="1:36" ht="18.75" x14ac:dyDescent="0.25">
      <c r="A71" s="850"/>
      <c r="B71" s="853"/>
      <c r="C71" s="855"/>
      <c r="D71" s="836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81"/>
      <c r="S71" s="181"/>
      <c r="T71" s="181"/>
      <c r="U71" s="181"/>
      <c r="V71" s="182">
        <f t="shared" si="0"/>
        <v>0</v>
      </c>
      <c r="W71" s="182">
        <f t="shared" si="1"/>
        <v>0</v>
      </c>
      <c r="X71" s="182">
        <f t="shared" si="2"/>
        <v>0</v>
      </c>
      <c r="Y71" s="183">
        <f t="shared" si="3"/>
        <v>0</v>
      </c>
      <c r="Z71" s="839"/>
      <c r="AA71" s="842"/>
      <c r="AB71" s="842"/>
      <c r="AC71" s="842"/>
      <c r="AD71" s="848"/>
      <c r="AE71" s="848"/>
      <c r="AF71" s="848"/>
      <c r="AG71" s="848"/>
      <c r="AH71" s="842"/>
      <c r="AI71" s="845"/>
      <c r="AJ71" s="845"/>
    </row>
    <row r="72" spans="1:36" ht="18.75" x14ac:dyDescent="0.25">
      <c r="A72" s="850"/>
      <c r="B72" s="853"/>
      <c r="C72" s="855"/>
      <c r="D72" s="836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5"/>
      <c r="S72" s="185"/>
      <c r="T72" s="185"/>
      <c r="U72" s="185"/>
      <c r="V72" s="182">
        <f t="shared" si="0"/>
        <v>0</v>
      </c>
      <c r="W72" s="182">
        <f t="shared" si="1"/>
        <v>0</v>
      </c>
      <c r="X72" s="182">
        <f t="shared" si="2"/>
        <v>0</v>
      </c>
      <c r="Y72" s="183">
        <f t="shared" si="3"/>
        <v>0</v>
      </c>
      <c r="Z72" s="839"/>
      <c r="AA72" s="842"/>
      <c r="AB72" s="842"/>
      <c r="AC72" s="842"/>
      <c r="AD72" s="848"/>
      <c r="AE72" s="848"/>
      <c r="AF72" s="848"/>
      <c r="AG72" s="848"/>
      <c r="AH72" s="842"/>
      <c r="AI72" s="845"/>
      <c r="AJ72" s="845"/>
    </row>
    <row r="73" spans="1:36" ht="18.75" x14ac:dyDescent="0.25">
      <c r="A73" s="850"/>
      <c r="B73" s="853"/>
      <c r="C73" s="855"/>
      <c r="D73" s="836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81"/>
      <c r="S73" s="181"/>
      <c r="T73" s="181"/>
      <c r="U73" s="181"/>
      <c r="V73" s="182">
        <f t="shared" si="0"/>
        <v>0</v>
      </c>
      <c r="W73" s="182">
        <f t="shared" si="1"/>
        <v>0</v>
      </c>
      <c r="X73" s="182">
        <f t="shared" si="2"/>
        <v>0</v>
      </c>
      <c r="Y73" s="183">
        <f t="shared" si="3"/>
        <v>0</v>
      </c>
      <c r="Z73" s="839"/>
      <c r="AA73" s="842"/>
      <c r="AB73" s="842"/>
      <c r="AC73" s="842"/>
      <c r="AD73" s="848"/>
      <c r="AE73" s="848"/>
      <c r="AF73" s="848"/>
      <c r="AG73" s="848"/>
      <c r="AH73" s="842"/>
      <c r="AI73" s="845"/>
      <c r="AJ73" s="845"/>
    </row>
    <row r="74" spans="1:36" ht="18.75" x14ac:dyDescent="0.25">
      <c r="A74" s="850"/>
      <c r="B74" s="853"/>
      <c r="C74" s="855"/>
      <c r="D74" s="836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5"/>
      <c r="S74" s="185"/>
      <c r="T74" s="185"/>
      <c r="U74" s="185"/>
      <c r="V74" s="182">
        <f t="shared" si="0"/>
        <v>0</v>
      </c>
      <c r="W74" s="182">
        <f t="shared" si="1"/>
        <v>0</v>
      </c>
      <c r="X74" s="182">
        <f t="shared" si="2"/>
        <v>0</v>
      </c>
      <c r="Y74" s="183">
        <f t="shared" si="3"/>
        <v>0</v>
      </c>
      <c r="Z74" s="839"/>
      <c r="AA74" s="842"/>
      <c r="AB74" s="842"/>
      <c r="AC74" s="842"/>
      <c r="AD74" s="848"/>
      <c r="AE74" s="848"/>
      <c r="AF74" s="848"/>
      <c r="AG74" s="848"/>
      <c r="AH74" s="842"/>
      <c r="AI74" s="845"/>
      <c r="AJ74" s="845"/>
    </row>
    <row r="75" spans="1:36" ht="18.75" x14ac:dyDescent="0.25">
      <c r="A75" s="850"/>
      <c r="B75" s="853"/>
      <c r="C75" s="855"/>
      <c r="D75" s="836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1"/>
      <c r="S75" s="181"/>
      <c r="T75" s="181"/>
      <c r="U75" s="181"/>
      <c r="V75" s="182">
        <f t="shared" si="0"/>
        <v>0</v>
      </c>
      <c r="W75" s="182">
        <f t="shared" si="1"/>
        <v>0</v>
      </c>
      <c r="X75" s="182">
        <f t="shared" si="2"/>
        <v>0</v>
      </c>
      <c r="Y75" s="183">
        <f t="shared" si="3"/>
        <v>0</v>
      </c>
      <c r="Z75" s="839"/>
      <c r="AA75" s="842"/>
      <c r="AB75" s="842"/>
      <c r="AC75" s="842"/>
      <c r="AD75" s="848"/>
      <c r="AE75" s="848"/>
      <c r="AF75" s="848"/>
      <c r="AG75" s="848"/>
      <c r="AH75" s="842"/>
      <c r="AI75" s="845"/>
      <c r="AJ75" s="845"/>
    </row>
    <row r="76" spans="1:36" ht="18.75" x14ac:dyDescent="0.25">
      <c r="A76" s="850"/>
      <c r="B76" s="853"/>
      <c r="C76" s="855"/>
      <c r="D76" s="836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5"/>
      <c r="S76" s="185"/>
      <c r="T76" s="185"/>
      <c r="U76" s="185"/>
      <c r="V76" s="182">
        <f t="shared" ref="V76:V139" si="19">IF(AND(F76=0,G76=0,H76=0),0,IF(AND(F76=0,G76=0),H76,IF(AND(F76=0,H76=0),G76,IF(AND(G76=0,H76=0),F76,IF(F76=0,(G76+H76)/2,IF(G76=0,(F76+H76)/2,IF(H76=0,(F76+G76)/2,(F76+G76+H76)/3)))))))</f>
        <v>0</v>
      </c>
      <c r="W76" s="182">
        <f t="shared" ref="W76:W139" si="20">IF(AND(I76=0,J76=0,K76=0),0,IF(AND(I76=0,J76=0),K76,IF(AND(I76=0,K76=0),J76,IF(AND(J76=0,K76=0),I76,IF(I76=0,(J76+K76)/2,IF(J76=0,(I76+K76)/2,IF(K76=0,(I76+J76)/2,(I76+J76+K76)/3)))))))</f>
        <v>0</v>
      </c>
      <c r="X76" s="182">
        <f t="shared" ref="X76:X139" si="21">IF(AND(L76=0,M76=0,N76=0),0,IF(AND(L76=0,M76=0),N76,IF(AND(L76=0,N76=0),M76,IF(AND(M76=0,N76=0),L76,IF(L76=0,(M76+N76)/2,IF(M76=0,(L76+N76)/2,IF(N76=0,(L76+M76)/2,(L76+M76+N76)/3)))))))</f>
        <v>0</v>
      </c>
      <c r="Y76" s="183">
        <f t="shared" ref="Y76:Y139" si="22">IF(AND(O76=0,P76=0,Q76=0),0,IF(AND(O76=0,P76=0),Q76,IF(AND(O76=0,Q76=0),P76,IF(AND(P76=0,Q76=0),O76,IF(O76=0,(P76+Q76)/2,IF(P76=0,(O76+Q76)/2,IF(Q76=0,(O76+P76)/2,(O76+P76+Q76)/3)))))))</f>
        <v>0</v>
      </c>
      <c r="Z76" s="839"/>
      <c r="AA76" s="842"/>
      <c r="AB76" s="842"/>
      <c r="AC76" s="842"/>
      <c r="AD76" s="848"/>
      <c r="AE76" s="848"/>
      <c r="AF76" s="848"/>
      <c r="AG76" s="848"/>
      <c r="AH76" s="842"/>
      <c r="AI76" s="845"/>
      <c r="AJ76" s="845"/>
    </row>
    <row r="77" spans="1:36" ht="18.75" x14ac:dyDescent="0.25">
      <c r="A77" s="850"/>
      <c r="B77" s="853"/>
      <c r="C77" s="855"/>
      <c r="D77" s="836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81"/>
      <c r="S77" s="181"/>
      <c r="T77" s="181"/>
      <c r="U77" s="181"/>
      <c r="V77" s="182">
        <f t="shared" si="19"/>
        <v>0</v>
      </c>
      <c r="W77" s="182">
        <f t="shared" si="20"/>
        <v>0</v>
      </c>
      <c r="X77" s="182">
        <f t="shared" si="21"/>
        <v>0</v>
      </c>
      <c r="Y77" s="183">
        <f t="shared" si="22"/>
        <v>0</v>
      </c>
      <c r="Z77" s="839"/>
      <c r="AA77" s="842"/>
      <c r="AB77" s="842"/>
      <c r="AC77" s="842"/>
      <c r="AD77" s="848"/>
      <c r="AE77" s="848"/>
      <c r="AF77" s="848"/>
      <c r="AG77" s="848"/>
      <c r="AH77" s="842"/>
      <c r="AI77" s="845"/>
      <c r="AJ77" s="845"/>
    </row>
    <row r="78" spans="1:36" ht="18.75" x14ac:dyDescent="0.25">
      <c r="A78" s="850"/>
      <c r="B78" s="853"/>
      <c r="C78" s="855"/>
      <c r="D78" s="836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5"/>
      <c r="S78" s="185"/>
      <c r="T78" s="185"/>
      <c r="U78" s="185"/>
      <c r="V78" s="182">
        <f t="shared" si="19"/>
        <v>0</v>
      </c>
      <c r="W78" s="182">
        <f t="shared" si="20"/>
        <v>0</v>
      </c>
      <c r="X78" s="182">
        <f t="shared" si="21"/>
        <v>0</v>
      </c>
      <c r="Y78" s="183">
        <f t="shared" si="22"/>
        <v>0</v>
      </c>
      <c r="Z78" s="839"/>
      <c r="AA78" s="842"/>
      <c r="AB78" s="842"/>
      <c r="AC78" s="842"/>
      <c r="AD78" s="848"/>
      <c r="AE78" s="848"/>
      <c r="AF78" s="848"/>
      <c r="AG78" s="848"/>
      <c r="AH78" s="842"/>
      <c r="AI78" s="845"/>
      <c r="AJ78" s="845"/>
    </row>
    <row r="79" spans="1:36" ht="18.75" x14ac:dyDescent="0.25">
      <c r="A79" s="850"/>
      <c r="B79" s="853"/>
      <c r="C79" s="855"/>
      <c r="D79" s="836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81"/>
      <c r="S79" s="181"/>
      <c r="T79" s="181"/>
      <c r="U79" s="181"/>
      <c r="V79" s="182">
        <f t="shared" si="19"/>
        <v>0</v>
      </c>
      <c r="W79" s="182">
        <f t="shared" si="20"/>
        <v>0</v>
      </c>
      <c r="X79" s="182">
        <f t="shared" si="21"/>
        <v>0</v>
      </c>
      <c r="Y79" s="183">
        <f t="shared" si="22"/>
        <v>0</v>
      </c>
      <c r="Z79" s="839"/>
      <c r="AA79" s="842"/>
      <c r="AB79" s="842"/>
      <c r="AC79" s="842"/>
      <c r="AD79" s="848"/>
      <c r="AE79" s="848"/>
      <c r="AF79" s="848"/>
      <c r="AG79" s="848"/>
      <c r="AH79" s="842"/>
      <c r="AI79" s="845"/>
      <c r="AJ79" s="845"/>
    </row>
    <row r="80" spans="1:36" ht="18.75" x14ac:dyDescent="0.25">
      <c r="A80" s="850"/>
      <c r="B80" s="853"/>
      <c r="C80" s="855"/>
      <c r="D80" s="836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5"/>
      <c r="S80" s="185"/>
      <c r="T80" s="185"/>
      <c r="U80" s="185"/>
      <c r="V80" s="182">
        <f t="shared" si="19"/>
        <v>0</v>
      </c>
      <c r="W80" s="182">
        <f t="shared" si="20"/>
        <v>0</v>
      </c>
      <c r="X80" s="182">
        <f t="shared" si="21"/>
        <v>0</v>
      </c>
      <c r="Y80" s="183">
        <f t="shared" si="22"/>
        <v>0</v>
      </c>
      <c r="Z80" s="839"/>
      <c r="AA80" s="842"/>
      <c r="AB80" s="842"/>
      <c r="AC80" s="842"/>
      <c r="AD80" s="848"/>
      <c r="AE80" s="848"/>
      <c r="AF80" s="848"/>
      <c r="AG80" s="848"/>
      <c r="AH80" s="842"/>
      <c r="AI80" s="845"/>
      <c r="AJ80" s="845"/>
    </row>
    <row r="81" spans="1:36" ht="18.75" x14ac:dyDescent="0.25">
      <c r="A81" s="850"/>
      <c r="B81" s="853"/>
      <c r="C81" s="855"/>
      <c r="D81" s="836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81"/>
      <c r="S81" s="181"/>
      <c r="T81" s="181"/>
      <c r="U81" s="181"/>
      <c r="V81" s="182">
        <f t="shared" si="19"/>
        <v>0</v>
      </c>
      <c r="W81" s="182">
        <f t="shared" si="20"/>
        <v>0</v>
      </c>
      <c r="X81" s="182">
        <f t="shared" si="21"/>
        <v>0</v>
      </c>
      <c r="Y81" s="183">
        <f t="shared" si="22"/>
        <v>0</v>
      </c>
      <c r="Z81" s="839"/>
      <c r="AA81" s="842"/>
      <c r="AB81" s="842"/>
      <c r="AC81" s="842"/>
      <c r="AD81" s="848"/>
      <c r="AE81" s="848"/>
      <c r="AF81" s="848"/>
      <c r="AG81" s="848"/>
      <c r="AH81" s="842"/>
      <c r="AI81" s="845"/>
      <c r="AJ81" s="845"/>
    </row>
    <row r="82" spans="1:36" ht="18.75" x14ac:dyDescent="0.25">
      <c r="A82" s="850"/>
      <c r="B82" s="853"/>
      <c r="C82" s="855"/>
      <c r="D82" s="836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5"/>
      <c r="S82" s="185"/>
      <c r="T82" s="185"/>
      <c r="U82" s="185"/>
      <c r="V82" s="182">
        <f t="shared" si="19"/>
        <v>0</v>
      </c>
      <c r="W82" s="182">
        <f t="shared" si="20"/>
        <v>0</v>
      </c>
      <c r="X82" s="182">
        <f t="shared" si="21"/>
        <v>0</v>
      </c>
      <c r="Y82" s="183">
        <f t="shared" si="22"/>
        <v>0</v>
      </c>
      <c r="Z82" s="839"/>
      <c r="AA82" s="842"/>
      <c r="AB82" s="842"/>
      <c r="AC82" s="842"/>
      <c r="AD82" s="848"/>
      <c r="AE82" s="848"/>
      <c r="AF82" s="848"/>
      <c r="AG82" s="848"/>
      <c r="AH82" s="842"/>
      <c r="AI82" s="845"/>
      <c r="AJ82" s="845"/>
    </row>
    <row r="83" spans="1:36" ht="19.5" thickBot="1" x14ac:dyDescent="0.3">
      <c r="A83" s="851"/>
      <c r="B83" s="854"/>
      <c r="C83" s="856"/>
      <c r="D83" s="837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2"/>
      <c r="S83" s="192"/>
      <c r="T83" s="192"/>
      <c r="U83" s="192"/>
      <c r="V83" s="193">
        <f t="shared" si="19"/>
        <v>0</v>
      </c>
      <c r="W83" s="193">
        <f t="shared" si="20"/>
        <v>0</v>
      </c>
      <c r="X83" s="193">
        <f t="shared" si="21"/>
        <v>0</v>
      </c>
      <c r="Y83" s="194">
        <f t="shared" si="22"/>
        <v>0</v>
      </c>
      <c r="Z83" s="840"/>
      <c r="AA83" s="843"/>
      <c r="AB83" s="843"/>
      <c r="AC83" s="843"/>
      <c r="AD83" s="849"/>
      <c r="AE83" s="849"/>
      <c r="AF83" s="849"/>
      <c r="AG83" s="849"/>
      <c r="AH83" s="843"/>
      <c r="AI83" s="846"/>
      <c r="AJ83" s="846"/>
    </row>
    <row r="84" spans="1:36" ht="18.75" x14ac:dyDescent="0.25">
      <c r="A84" s="823">
        <v>5</v>
      </c>
      <c r="B84" s="835" t="s">
        <v>86</v>
      </c>
      <c r="C84" s="835" t="s">
        <v>305</v>
      </c>
      <c r="D84" s="835">
        <f>630*0.9</f>
        <v>567</v>
      </c>
      <c r="E84" s="186" t="s">
        <v>342</v>
      </c>
      <c r="F84" s="492">
        <v>4.4000000000000004</v>
      </c>
      <c r="G84" s="492">
        <v>10.1</v>
      </c>
      <c r="H84" s="492">
        <v>5.6</v>
      </c>
      <c r="I84" s="492">
        <v>2.6</v>
      </c>
      <c r="J84" s="492">
        <v>5.5</v>
      </c>
      <c r="K84" s="492">
        <v>3.2</v>
      </c>
      <c r="L84" s="187">
        <v>15.3</v>
      </c>
      <c r="M84" s="187">
        <v>21.6</v>
      </c>
      <c r="N84" s="187">
        <v>12.6</v>
      </c>
      <c r="O84" s="187">
        <v>38.200000000000003</v>
      </c>
      <c r="P84" s="187">
        <v>46.9</v>
      </c>
      <c r="Q84" s="187">
        <v>5.7</v>
      </c>
      <c r="R84" s="188">
        <v>380</v>
      </c>
      <c r="S84" s="188">
        <v>380</v>
      </c>
      <c r="T84" s="188">
        <v>380</v>
      </c>
      <c r="U84" s="188">
        <v>380</v>
      </c>
      <c r="V84" s="189">
        <f t="shared" si="19"/>
        <v>6.7</v>
      </c>
      <c r="W84" s="189">
        <f t="shared" si="20"/>
        <v>3.7666666666666671</v>
      </c>
      <c r="X84" s="189">
        <f t="shared" si="21"/>
        <v>16.500000000000004</v>
      </c>
      <c r="Y84" s="190">
        <f t="shared" si="22"/>
        <v>30.266666666666666</v>
      </c>
      <c r="Z84" s="838">
        <f t="shared" ref="Z84:AB84" si="23">SUM(V84:V103)</f>
        <v>23.766666666666669</v>
      </c>
      <c r="AA84" s="841">
        <f t="shared" si="23"/>
        <v>26.166666666666668</v>
      </c>
      <c r="AB84" s="841">
        <f t="shared" si="23"/>
        <v>58.766666666666673</v>
      </c>
      <c r="AC84" s="841">
        <f>SUM(Y84:Y103)</f>
        <v>68.366666666666674</v>
      </c>
      <c r="AD84" s="847">
        <f t="shared" ref="AD84" si="24">Z84*0.38*0.9*SQRT(3)</f>
        <v>14.078455374081351</v>
      </c>
      <c r="AE84" s="847">
        <f t="shared" si="6"/>
        <v>15.500122676933882</v>
      </c>
      <c r="AF84" s="847">
        <f t="shared" si="6"/>
        <v>34.811103540680811</v>
      </c>
      <c r="AG84" s="847">
        <f t="shared" si="6"/>
        <v>40.497772752090953</v>
      </c>
      <c r="AH84" s="841">
        <f t="shared" ref="AH84" si="25">MAX(Z84:AC103)</f>
        <v>68.366666666666674</v>
      </c>
      <c r="AI84" s="844">
        <f t="shared" ref="AI84" si="26">AH84*0.38*0.9*SQRT(3)</f>
        <v>40.497772752090953</v>
      </c>
      <c r="AJ84" s="844">
        <f t="shared" ref="AJ84" si="27">D84-AI84</f>
        <v>526.5022272479091</v>
      </c>
    </row>
    <row r="85" spans="1:36" ht="18.75" x14ac:dyDescent="0.25">
      <c r="A85" s="850"/>
      <c r="B85" s="836"/>
      <c r="C85" s="855"/>
      <c r="D85" s="836"/>
      <c r="E85" s="179" t="s">
        <v>343</v>
      </c>
      <c r="F85" s="490">
        <v>17</v>
      </c>
      <c r="G85" s="490">
        <v>8.5</v>
      </c>
      <c r="H85" s="490">
        <v>20.5</v>
      </c>
      <c r="I85" s="490">
        <v>20.7</v>
      </c>
      <c r="J85" s="490">
        <v>15.6</v>
      </c>
      <c r="K85" s="490">
        <v>23.1</v>
      </c>
      <c r="L85" s="180">
        <v>35.9</v>
      </c>
      <c r="M85" s="180">
        <v>54.6</v>
      </c>
      <c r="N85" s="180">
        <v>24.8</v>
      </c>
      <c r="O85" s="180">
        <v>37.799999999999997</v>
      </c>
      <c r="P85" s="180">
        <v>41.5</v>
      </c>
      <c r="Q85" s="180">
        <v>27.7</v>
      </c>
      <c r="R85" s="181">
        <v>380</v>
      </c>
      <c r="S85" s="181">
        <v>380</v>
      </c>
      <c r="T85" s="181">
        <v>380</v>
      </c>
      <c r="U85" s="181">
        <v>380</v>
      </c>
      <c r="V85" s="182">
        <f t="shared" si="19"/>
        <v>15.333333333333334</v>
      </c>
      <c r="W85" s="182">
        <f t="shared" si="20"/>
        <v>19.8</v>
      </c>
      <c r="X85" s="182">
        <f t="shared" si="21"/>
        <v>38.43333333333333</v>
      </c>
      <c r="Y85" s="183">
        <f t="shared" si="22"/>
        <v>35.666666666666664</v>
      </c>
      <c r="Z85" s="839"/>
      <c r="AA85" s="842"/>
      <c r="AB85" s="842"/>
      <c r="AC85" s="842"/>
      <c r="AD85" s="848"/>
      <c r="AE85" s="848"/>
      <c r="AF85" s="848"/>
      <c r="AG85" s="848"/>
      <c r="AH85" s="842"/>
      <c r="AI85" s="845"/>
      <c r="AJ85" s="845"/>
    </row>
    <row r="86" spans="1:36" ht="18.75" x14ac:dyDescent="0.25">
      <c r="A86" s="850"/>
      <c r="B86" s="836"/>
      <c r="C86" s="855"/>
      <c r="D86" s="836"/>
      <c r="E86" s="184" t="s">
        <v>344</v>
      </c>
      <c r="F86" s="491">
        <v>2.8</v>
      </c>
      <c r="G86" s="491">
        <v>1.2</v>
      </c>
      <c r="H86" s="491">
        <v>1.2</v>
      </c>
      <c r="I86" s="491">
        <v>3.2</v>
      </c>
      <c r="J86" s="491">
        <v>2.8</v>
      </c>
      <c r="K86" s="491">
        <v>1.8</v>
      </c>
      <c r="L86" s="184">
        <v>2.5</v>
      </c>
      <c r="M86" s="184">
        <v>8.6</v>
      </c>
      <c r="N86" s="184">
        <v>0.4</v>
      </c>
      <c r="O86" s="184">
        <v>5.5</v>
      </c>
      <c r="P86" s="184">
        <v>1.7</v>
      </c>
      <c r="Q86" s="184">
        <v>0.1</v>
      </c>
      <c r="R86" s="181">
        <v>380</v>
      </c>
      <c r="S86" s="181">
        <v>380</v>
      </c>
      <c r="T86" s="181">
        <v>380</v>
      </c>
      <c r="U86" s="181">
        <v>380</v>
      </c>
      <c r="V86" s="182">
        <f t="shared" si="19"/>
        <v>1.7333333333333334</v>
      </c>
      <c r="W86" s="182">
        <f t="shared" si="20"/>
        <v>2.6</v>
      </c>
      <c r="X86" s="182">
        <f t="shared" si="21"/>
        <v>3.8333333333333335</v>
      </c>
      <c r="Y86" s="183">
        <f t="shared" si="22"/>
        <v>2.4333333333333331</v>
      </c>
      <c r="Z86" s="839"/>
      <c r="AA86" s="842"/>
      <c r="AB86" s="842"/>
      <c r="AC86" s="842"/>
      <c r="AD86" s="848"/>
      <c r="AE86" s="848"/>
      <c r="AF86" s="848"/>
      <c r="AG86" s="848"/>
      <c r="AH86" s="842"/>
      <c r="AI86" s="845"/>
      <c r="AJ86" s="845"/>
    </row>
    <row r="87" spans="1:36" ht="18.75" x14ac:dyDescent="0.25">
      <c r="A87" s="850"/>
      <c r="B87" s="836"/>
      <c r="C87" s="855"/>
      <c r="D87" s="836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81"/>
      <c r="S87" s="181"/>
      <c r="T87" s="181"/>
      <c r="U87" s="181"/>
      <c r="V87" s="182">
        <f t="shared" si="19"/>
        <v>0</v>
      </c>
      <c r="W87" s="182">
        <f t="shared" si="20"/>
        <v>0</v>
      </c>
      <c r="X87" s="182">
        <f t="shared" si="21"/>
        <v>0</v>
      </c>
      <c r="Y87" s="183">
        <f t="shared" si="22"/>
        <v>0</v>
      </c>
      <c r="Z87" s="839"/>
      <c r="AA87" s="842"/>
      <c r="AB87" s="842"/>
      <c r="AC87" s="842"/>
      <c r="AD87" s="848"/>
      <c r="AE87" s="848"/>
      <c r="AF87" s="848"/>
      <c r="AG87" s="848"/>
      <c r="AH87" s="842"/>
      <c r="AI87" s="845"/>
      <c r="AJ87" s="845"/>
    </row>
    <row r="88" spans="1:36" ht="18.75" x14ac:dyDescent="0.25">
      <c r="A88" s="850"/>
      <c r="B88" s="836"/>
      <c r="C88" s="855"/>
      <c r="D88" s="836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5"/>
      <c r="S88" s="185"/>
      <c r="T88" s="185"/>
      <c r="U88" s="185"/>
      <c r="V88" s="182">
        <f t="shared" si="19"/>
        <v>0</v>
      </c>
      <c r="W88" s="182">
        <f t="shared" si="20"/>
        <v>0</v>
      </c>
      <c r="X88" s="182">
        <f t="shared" si="21"/>
        <v>0</v>
      </c>
      <c r="Y88" s="183">
        <f t="shared" si="22"/>
        <v>0</v>
      </c>
      <c r="Z88" s="839"/>
      <c r="AA88" s="842"/>
      <c r="AB88" s="842"/>
      <c r="AC88" s="842"/>
      <c r="AD88" s="848"/>
      <c r="AE88" s="848"/>
      <c r="AF88" s="848"/>
      <c r="AG88" s="848"/>
      <c r="AH88" s="842"/>
      <c r="AI88" s="845"/>
      <c r="AJ88" s="845"/>
    </row>
    <row r="89" spans="1:36" ht="18.75" x14ac:dyDescent="0.25">
      <c r="A89" s="850"/>
      <c r="B89" s="836"/>
      <c r="C89" s="855"/>
      <c r="D89" s="836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81"/>
      <c r="S89" s="181"/>
      <c r="T89" s="181"/>
      <c r="U89" s="181"/>
      <c r="V89" s="182">
        <f t="shared" si="19"/>
        <v>0</v>
      </c>
      <c r="W89" s="182">
        <f t="shared" si="20"/>
        <v>0</v>
      </c>
      <c r="X89" s="182">
        <f t="shared" si="21"/>
        <v>0</v>
      </c>
      <c r="Y89" s="183">
        <f t="shared" si="22"/>
        <v>0</v>
      </c>
      <c r="Z89" s="839"/>
      <c r="AA89" s="842"/>
      <c r="AB89" s="842"/>
      <c r="AC89" s="842"/>
      <c r="AD89" s="848"/>
      <c r="AE89" s="848"/>
      <c r="AF89" s="848"/>
      <c r="AG89" s="848"/>
      <c r="AH89" s="842"/>
      <c r="AI89" s="845"/>
      <c r="AJ89" s="845"/>
    </row>
    <row r="90" spans="1:36" ht="18.75" x14ac:dyDescent="0.25">
      <c r="A90" s="850"/>
      <c r="B90" s="836"/>
      <c r="C90" s="855"/>
      <c r="D90" s="836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5"/>
      <c r="S90" s="185"/>
      <c r="T90" s="185"/>
      <c r="U90" s="185"/>
      <c r="V90" s="182">
        <f t="shared" si="19"/>
        <v>0</v>
      </c>
      <c r="W90" s="182">
        <f t="shared" si="20"/>
        <v>0</v>
      </c>
      <c r="X90" s="182">
        <f t="shared" si="21"/>
        <v>0</v>
      </c>
      <c r="Y90" s="183">
        <f t="shared" si="22"/>
        <v>0</v>
      </c>
      <c r="Z90" s="839"/>
      <c r="AA90" s="842"/>
      <c r="AB90" s="842"/>
      <c r="AC90" s="842"/>
      <c r="AD90" s="848"/>
      <c r="AE90" s="848"/>
      <c r="AF90" s="848"/>
      <c r="AG90" s="848"/>
      <c r="AH90" s="842"/>
      <c r="AI90" s="845"/>
      <c r="AJ90" s="845"/>
    </row>
    <row r="91" spans="1:36" ht="18.75" x14ac:dyDescent="0.25">
      <c r="A91" s="850"/>
      <c r="B91" s="836"/>
      <c r="C91" s="855"/>
      <c r="D91" s="836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81"/>
      <c r="S91" s="181"/>
      <c r="T91" s="181"/>
      <c r="U91" s="181"/>
      <c r="V91" s="182">
        <f t="shared" si="19"/>
        <v>0</v>
      </c>
      <c r="W91" s="182">
        <f t="shared" si="20"/>
        <v>0</v>
      </c>
      <c r="X91" s="182">
        <f t="shared" si="21"/>
        <v>0</v>
      </c>
      <c r="Y91" s="183">
        <f t="shared" si="22"/>
        <v>0</v>
      </c>
      <c r="Z91" s="839"/>
      <c r="AA91" s="842"/>
      <c r="AB91" s="842"/>
      <c r="AC91" s="842"/>
      <c r="AD91" s="848"/>
      <c r="AE91" s="848"/>
      <c r="AF91" s="848"/>
      <c r="AG91" s="848"/>
      <c r="AH91" s="842"/>
      <c r="AI91" s="845"/>
      <c r="AJ91" s="845"/>
    </row>
    <row r="92" spans="1:36" ht="18.75" x14ac:dyDescent="0.25">
      <c r="A92" s="850"/>
      <c r="B92" s="836"/>
      <c r="C92" s="855"/>
      <c r="D92" s="836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5"/>
      <c r="S92" s="185"/>
      <c r="T92" s="185"/>
      <c r="U92" s="185"/>
      <c r="V92" s="182">
        <f t="shared" si="19"/>
        <v>0</v>
      </c>
      <c r="W92" s="182">
        <f t="shared" si="20"/>
        <v>0</v>
      </c>
      <c r="X92" s="182">
        <f t="shared" si="21"/>
        <v>0</v>
      </c>
      <c r="Y92" s="183">
        <f t="shared" si="22"/>
        <v>0</v>
      </c>
      <c r="Z92" s="839"/>
      <c r="AA92" s="842"/>
      <c r="AB92" s="842"/>
      <c r="AC92" s="842"/>
      <c r="AD92" s="848"/>
      <c r="AE92" s="848"/>
      <c r="AF92" s="848"/>
      <c r="AG92" s="848"/>
      <c r="AH92" s="842"/>
      <c r="AI92" s="845"/>
      <c r="AJ92" s="845"/>
    </row>
    <row r="93" spans="1:36" ht="18.75" x14ac:dyDescent="0.25">
      <c r="A93" s="850"/>
      <c r="B93" s="836"/>
      <c r="C93" s="855"/>
      <c r="D93" s="836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81"/>
      <c r="S93" s="181"/>
      <c r="T93" s="181"/>
      <c r="U93" s="181"/>
      <c r="V93" s="182">
        <f t="shared" si="19"/>
        <v>0</v>
      </c>
      <c r="W93" s="182">
        <f t="shared" si="20"/>
        <v>0</v>
      </c>
      <c r="X93" s="182">
        <f t="shared" si="21"/>
        <v>0</v>
      </c>
      <c r="Y93" s="183">
        <f t="shared" si="22"/>
        <v>0</v>
      </c>
      <c r="Z93" s="839"/>
      <c r="AA93" s="842"/>
      <c r="AB93" s="842"/>
      <c r="AC93" s="842"/>
      <c r="AD93" s="848"/>
      <c r="AE93" s="848"/>
      <c r="AF93" s="848"/>
      <c r="AG93" s="848"/>
      <c r="AH93" s="842"/>
      <c r="AI93" s="845"/>
      <c r="AJ93" s="845"/>
    </row>
    <row r="94" spans="1:36" ht="18.75" x14ac:dyDescent="0.25">
      <c r="A94" s="850"/>
      <c r="B94" s="836"/>
      <c r="C94" s="855"/>
      <c r="D94" s="836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5"/>
      <c r="S94" s="185"/>
      <c r="T94" s="185"/>
      <c r="U94" s="185"/>
      <c r="V94" s="182">
        <f t="shared" si="19"/>
        <v>0</v>
      </c>
      <c r="W94" s="182">
        <f t="shared" si="20"/>
        <v>0</v>
      </c>
      <c r="X94" s="182">
        <f t="shared" si="21"/>
        <v>0</v>
      </c>
      <c r="Y94" s="183">
        <f t="shared" si="22"/>
        <v>0</v>
      </c>
      <c r="Z94" s="839"/>
      <c r="AA94" s="842"/>
      <c r="AB94" s="842"/>
      <c r="AC94" s="842"/>
      <c r="AD94" s="848"/>
      <c r="AE94" s="848"/>
      <c r="AF94" s="848"/>
      <c r="AG94" s="848"/>
      <c r="AH94" s="842"/>
      <c r="AI94" s="845"/>
      <c r="AJ94" s="845"/>
    </row>
    <row r="95" spans="1:36" ht="18.75" x14ac:dyDescent="0.25">
      <c r="A95" s="850"/>
      <c r="B95" s="836"/>
      <c r="C95" s="855"/>
      <c r="D95" s="836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81"/>
      <c r="S95" s="181"/>
      <c r="T95" s="181"/>
      <c r="U95" s="181"/>
      <c r="V95" s="182">
        <f t="shared" si="19"/>
        <v>0</v>
      </c>
      <c r="W95" s="182">
        <f t="shared" si="20"/>
        <v>0</v>
      </c>
      <c r="X95" s="182">
        <f t="shared" si="21"/>
        <v>0</v>
      </c>
      <c r="Y95" s="183">
        <f t="shared" si="22"/>
        <v>0</v>
      </c>
      <c r="Z95" s="839"/>
      <c r="AA95" s="842"/>
      <c r="AB95" s="842"/>
      <c r="AC95" s="842"/>
      <c r="AD95" s="848"/>
      <c r="AE95" s="848"/>
      <c r="AF95" s="848"/>
      <c r="AG95" s="848"/>
      <c r="AH95" s="842"/>
      <c r="AI95" s="845"/>
      <c r="AJ95" s="845"/>
    </row>
    <row r="96" spans="1:36" ht="18.75" x14ac:dyDescent="0.25">
      <c r="A96" s="850"/>
      <c r="B96" s="836"/>
      <c r="C96" s="855"/>
      <c r="D96" s="836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5"/>
      <c r="S96" s="185"/>
      <c r="T96" s="185"/>
      <c r="U96" s="185"/>
      <c r="V96" s="182">
        <f t="shared" si="19"/>
        <v>0</v>
      </c>
      <c r="W96" s="182">
        <f t="shared" si="20"/>
        <v>0</v>
      </c>
      <c r="X96" s="182">
        <f t="shared" si="21"/>
        <v>0</v>
      </c>
      <c r="Y96" s="183">
        <f t="shared" si="22"/>
        <v>0</v>
      </c>
      <c r="Z96" s="839"/>
      <c r="AA96" s="842"/>
      <c r="AB96" s="842"/>
      <c r="AC96" s="842"/>
      <c r="AD96" s="848"/>
      <c r="AE96" s="848"/>
      <c r="AF96" s="848"/>
      <c r="AG96" s="848"/>
      <c r="AH96" s="842"/>
      <c r="AI96" s="845"/>
      <c r="AJ96" s="845"/>
    </row>
    <row r="97" spans="1:36" ht="18.75" x14ac:dyDescent="0.25">
      <c r="A97" s="850"/>
      <c r="B97" s="836"/>
      <c r="C97" s="855"/>
      <c r="D97" s="836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81"/>
      <c r="S97" s="181"/>
      <c r="T97" s="181"/>
      <c r="U97" s="181"/>
      <c r="V97" s="182">
        <f t="shared" si="19"/>
        <v>0</v>
      </c>
      <c r="W97" s="182">
        <f t="shared" si="20"/>
        <v>0</v>
      </c>
      <c r="X97" s="182">
        <f t="shared" si="21"/>
        <v>0</v>
      </c>
      <c r="Y97" s="183">
        <f t="shared" si="22"/>
        <v>0</v>
      </c>
      <c r="Z97" s="839"/>
      <c r="AA97" s="842"/>
      <c r="AB97" s="842"/>
      <c r="AC97" s="842"/>
      <c r="AD97" s="848"/>
      <c r="AE97" s="848"/>
      <c r="AF97" s="848"/>
      <c r="AG97" s="848"/>
      <c r="AH97" s="842"/>
      <c r="AI97" s="845"/>
      <c r="AJ97" s="845"/>
    </row>
    <row r="98" spans="1:36" ht="18.75" x14ac:dyDescent="0.25">
      <c r="A98" s="850"/>
      <c r="B98" s="836"/>
      <c r="C98" s="855"/>
      <c r="D98" s="836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5"/>
      <c r="S98" s="185"/>
      <c r="T98" s="185"/>
      <c r="U98" s="185"/>
      <c r="V98" s="182">
        <f t="shared" si="19"/>
        <v>0</v>
      </c>
      <c r="W98" s="182">
        <f t="shared" si="20"/>
        <v>0</v>
      </c>
      <c r="X98" s="182">
        <f t="shared" si="21"/>
        <v>0</v>
      </c>
      <c r="Y98" s="183">
        <f t="shared" si="22"/>
        <v>0</v>
      </c>
      <c r="Z98" s="839"/>
      <c r="AA98" s="842"/>
      <c r="AB98" s="842"/>
      <c r="AC98" s="842"/>
      <c r="AD98" s="848"/>
      <c r="AE98" s="848"/>
      <c r="AF98" s="848"/>
      <c r="AG98" s="848"/>
      <c r="AH98" s="842"/>
      <c r="AI98" s="845"/>
      <c r="AJ98" s="845"/>
    </row>
    <row r="99" spans="1:36" ht="18.75" x14ac:dyDescent="0.25">
      <c r="A99" s="850"/>
      <c r="B99" s="836"/>
      <c r="C99" s="855"/>
      <c r="D99" s="836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81"/>
      <c r="S99" s="181"/>
      <c r="T99" s="181"/>
      <c r="U99" s="181"/>
      <c r="V99" s="182">
        <f t="shared" si="19"/>
        <v>0</v>
      </c>
      <c r="W99" s="182">
        <f t="shared" si="20"/>
        <v>0</v>
      </c>
      <c r="X99" s="182">
        <f t="shared" si="21"/>
        <v>0</v>
      </c>
      <c r="Y99" s="183">
        <f t="shared" si="22"/>
        <v>0</v>
      </c>
      <c r="Z99" s="839"/>
      <c r="AA99" s="842"/>
      <c r="AB99" s="842"/>
      <c r="AC99" s="842"/>
      <c r="AD99" s="848"/>
      <c r="AE99" s="848"/>
      <c r="AF99" s="848"/>
      <c r="AG99" s="848"/>
      <c r="AH99" s="842"/>
      <c r="AI99" s="845"/>
      <c r="AJ99" s="845"/>
    </row>
    <row r="100" spans="1:36" ht="18.75" x14ac:dyDescent="0.25">
      <c r="A100" s="850"/>
      <c r="B100" s="836"/>
      <c r="C100" s="855"/>
      <c r="D100" s="836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5"/>
      <c r="S100" s="185"/>
      <c r="T100" s="185"/>
      <c r="U100" s="185"/>
      <c r="V100" s="182">
        <f t="shared" si="19"/>
        <v>0</v>
      </c>
      <c r="W100" s="182">
        <f t="shared" si="20"/>
        <v>0</v>
      </c>
      <c r="X100" s="182">
        <f t="shared" si="21"/>
        <v>0</v>
      </c>
      <c r="Y100" s="183">
        <f t="shared" si="22"/>
        <v>0</v>
      </c>
      <c r="Z100" s="839"/>
      <c r="AA100" s="842"/>
      <c r="AB100" s="842"/>
      <c r="AC100" s="842"/>
      <c r="AD100" s="848"/>
      <c r="AE100" s="848"/>
      <c r="AF100" s="848"/>
      <c r="AG100" s="848"/>
      <c r="AH100" s="842"/>
      <c r="AI100" s="845"/>
      <c r="AJ100" s="845"/>
    </row>
    <row r="101" spans="1:36" ht="18.75" x14ac:dyDescent="0.25">
      <c r="A101" s="850"/>
      <c r="B101" s="836"/>
      <c r="C101" s="855"/>
      <c r="D101" s="836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81"/>
      <c r="S101" s="181"/>
      <c r="T101" s="181"/>
      <c r="U101" s="181"/>
      <c r="V101" s="182">
        <f t="shared" si="19"/>
        <v>0</v>
      </c>
      <c r="W101" s="182">
        <f t="shared" si="20"/>
        <v>0</v>
      </c>
      <c r="X101" s="182">
        <f t="shared" si="21"/>
        <v>0</v>
      </c>
      <c r="Y101" s="183">
        <f t="shared" si="22"/>
        <v>0</v>
      </c>
      <c r="Z101" s="839"/>
      <c r="AA101" s="842"/>
      <c r="AB101" s="842"/>
      <c r="AC101" s="842"/>
      <c r="AD101" s="848"/>
      <c r="AE101" s="848"/>
      <c r="AF101" s="848"/>
      <c r="AG101" s="848"/>
      <c r="AH101" s="842"/>
      <c r="AI101" s="845"/>
      <c r="AJ101" s="845"/>
    </row>
    <row r="102" spans="1:36" ht="18.75" x14ac:dyDescent="0.25">
      <c r="A102" s="850"/>
      <c r="B102" s="836"/>
      <c r="C102" s="855"/>
      <c r="D102" s="836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5"/>
      <c r="S102" s="185"/>
      <c r="T102" s="185"/>
      <c r="U102" s="185"/>
      <c r="V102" s="182">
        <f t="shared" si="19"/>
        <v>0</v>
      </c>
      <c r="W102" s="182">
        <f t="shared" si="20"/>
        <v>0</v>
      </c>
      <c r="X102" s="182">
        <f t="shared" si="21"/>
        <v>0</v>
      </c>
      <c r="Y102" s="183">
        <f t="shared" si="22"/>
        <v>0</v>
      </c>
      <c r="Z102" s="839"/>
      <c r="AA102" s="842"/>
      <c r="AB102" s="842"/>
      <c r="AC102" s="842"/>
      <c r="AD102" s="848"/>
      <c r="AE102" s="848"/>
      <c r="AF102" s="848"/>
      <c r="AG102" s="848"/>
      <c r="AH102" s="842"/>
      <c r="AI102" s="845"/>
      <c r="AJ102" s="845"/>
    </row>
    <row r="103" spans="1:36" ht="19.5" thickBot="1" x14ac:dyDescent="0.3">
      <c r="A103" s="851"/>
      <c r="B103" s="837"/>
      <c r="C103" s="856"/>
      <c r="D103" s="837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2"/>
      <c r="S103" s="192"/>
      <c r="T103" s="192"/>
      <c r="U103" s="192"/>
      <c r="V103" s="193">
        <f t="shared" si="19"/>
        <v>0</v>
      </c>
      <c r="W103" s="193">
        <f t="shared" si="20"/>
        <v>0</v>
      </c>
      <c r="X103" s="193">
        <f t="shared" si="21"/>
        <v>0</v>
      </c>
      <c r="Y103" s="194">
        <f t="shared" si="22"/>
        <v>0</v>
      </c>
      <c r="Z103" s="840"/>
      <c r="AA103" s="843"/>
      <c r="AB103" s="843"/>
      <c r="AC103" s="843"/>
      <c r="AD103" s="849"/>
      <c r="AE103" s="849"/>
      <c r="AF103" s="849"/>
      <c r="AG103" s="849"/>
      <c r="AH103" s="843"/>
      <c r="AI103" s="846"/>
      <c r="AJ103" s="846"/>
    </row>
    <row r="104" spans="1:36" ht="18.75" x14ac:dyDescent="0.25">
      <c r="A104" s="823">
        <v>6</v>
      </c>
      <c r="B104" s="852" t="s">
        <v>91</v>
      </c>
      <c r="C104" s="835" t="s">
        <v>103</v>
      </c>
      <c r="D104" s="835">
        <f>250*0.9</f>
        <v>225</v>
      </c>
      <c r="E104" s="186" t="s">
        <v>345</v>
      </c>
      <c r="F104" s="492">
        <v>38.6</v>
      </c>
      <c r="G104" s="492">
        <v>12.5</v>
      </c>
      <c r="H104" s="492">
        <v>20.7</v>
      </c>
      <c r="I104" s="492">
        <v>42.2</v>
      </c>
      <c r="J104" s="492">
        <v>18.600000000000001</v>
      </c>
      <c r="K104" s="492">
        <v>22.4</v>
      </c>
      <c r="L104" s="187">
        <v>21.5</v>
      </c>
      <c r="M104" s="187">
        <v>13.3</v>
      </c>
      <c r="N104" s="187">
        <v>40.4</v>
      </c>
      <c r="O104" s="187">
        <v>39.799999999999997</v>
      </c>
      <c r="P104" s="187">
        <v>18.399999999999999</v>
      </c>
      <c r="Q104" s="187">
        <v>41.8</v>
      </c>
      <c r="R104" s="188">
        <v>380</v>
      </c>
      <c r="S104" s="188">
        <v>380</v>
      </c>
      <c r="T104" s="188">
        <v>380</v>
      </c>
      <c r="U104" s="188">
        <v>380</v>
      </c>
      <c r="V104" s="189">
        <f t="shared" si="19"/>
        <v>23.933333333333334</v>
      </c>
      <c r="W104" s="189">
        <f t="shared" si="20"/>
        <v>27.733333333333334</v>
      </c>
      <c r="X104" s="189">
        <f t="shared" si="21"/>
        <v>25.066666666666663</v>
      </c>
      <c r="Y104" s="190">
        <f t="shared" si="22"/>
        <v>33.333333333333336</v>
      </c>
      <c r="Z104" s="838">
        <f t="shared" ref="Z104:AB104" si="28">SUM(V104:V123)</f>
        <v>31.066666666666666</v>
      </c>
      <c r="AA104" s="841">
        <f t="shared" si="28"/>
        <v>35.633333333333333</v>
      </c>
      <c r="AB104" s="841">
        <f t="shared" si="28"/>
        <v>30.199999999999996</v>
      </c>
      <c r="AC104" s="841">
        <f>SUM(Y104:Y123)</f>
        <v>48.400000000000006</v>
      </c>
      <c r="AD104" s="847">
        <f t="shared" ref="AD104:AG164" si="29">Z104*0.38*0.9*SQRT(3)</f>
        <v>18.402693420257808</v>
      </c>
      <c r="AE104" s="847">
        <f t="shared" si="29"/>
        <v>21.10781037151888</v>
      </c>
      <c r="AF104" s="847">
        <f t="shared" si="29"/>
        <v>17.88931356089439</v>
      </c>
      <c r="AG104" s="847">
        <f t="shared" si="29"/>
        <v>28.67029060752612</v>
      </c>
      <c r="AH104" s="841">
        <f t="shared" ref="AH104" si="30">MAX(Z104:AC123)</f>
        <v>48.400000000000006</v>
      </c>
      <c r="AI104" s="844">
        <f t="shared" ref="AI104" si="31">AH104*0.38*0.9*SQRT(3)</f>
        <v>28.67029060752612</v>
      </c>
      <c r="AJ104" s="844">
        <f t="shared" ref="AJ104" si="32">D104-AI104</f>
        <v>196.32970939247389</v>
      </c>
    </row>
    <row r="105" spans="1:36" ht="18.75" x14ac:dyDescent="0.25">
      <c r="A105" s="850"/>
      <c r="B105" s="853"/>
      <c r="C105" s="855"/>
      <c r="D105" s="836"/>
      <c r="E105" s="179" t="s">
        <v>1029</v>
      </c>
      <c r="F105" s="490">
        <v>2.8</v>
      </c>
      <c r="G105" s="490">
        <v>9.6999999999999993</v>
      </c>
      <c r="H105" s="490">
        <v>4.4000000000000004</v>
      </c>
      <c r="I105" s="490">
        <v>3.2</v>
      </c>
      <c r="J105" s="490">
        <v>11.8</v>
      </c>
      <c r="K105" s="490">
        <v>4.2</v>
      </c>
      <c r="L105" s="180">
        <v>2.4</v>
      </c>
      <c r="M105" s="180">
        <v>6.5</v>
      </c>
      <c r="N105" s="180">
        <v>1.8</v>
      </c>
      <c r="O105" s="180">
        <v>4.2</v>
      </c>
      <c r="P105" s="180">
        <v>13.4</v>
      </c>
      <c r="Q105" s="180">
        <v>23.5</v>
      </c>
      <c r="R105" s="181">
        <v>380</v>
      </c>
      <c r="S105" s="181">
        <v>380</v>
      </c>
      <c r="T105" s="181">
        <v>380</v>
      </c>
      <c r="U105" s="181">
        <v>380</v>
      </c>
      <c r="V105" s="182">
        <f t="shared" si="19"/>
        <v>5.6333333333333329</v>
      </c>
      <c r="W105" s="182">
        <f t="shared" si="20"/>
        <v>6.3999999999999995</v>
      </c>
      <c r="X105" s="182">
        <f t="shared" si="21"/>
        <v>3.5666666666666669</v>
      </c>
      <c r="Y105" s="183">
        <f t="shared" si="22"/>
        <v>13.700000000000001</v>
      </c>
      <c r="Z105" s="839"/>
      <c r="AA105" s="842"/>
      <c r="AB105" s="842"/>
      <c r="AC105" s="842"/>
      <c r="AD105" s="848"/>
      <c r="AE105" s="848"/>
      <c r="AF105" s="848"/>
      <c r="AG105" s="848"/>
      <c r="AH105" s="842"/>
      <c r="AI105" s="845"/>
      <c r="AJ105" s="845"/>
    </row>
    <row r="106" spans="1:36" ht="18.75" x14ac:dyDescent="0.25">
      <c r="A106" s="850"/>
      <c r="B106" s="853"/>
      <c r="C106" s="855"/>
      <c r="D106" s="836"/>
      <c r="E106" s="184" t="s">
        <v>48</v>
      </c>
      <c r="F106" s="491">
        <v>1.2</v>
      </c>
      <c r="G106" s="491">
        <v>1.1000000000000001</v>
      </c>
      <c r="H106" s="491">
        <v>2.2000000000000002</v>
      </c>
      <c r="I106" s="491">
        <v>1.1000000000000001</v>
      </c>
      <c r="J106" s="491">
        <v>1.1000000000000001</v>
      </c>
      <c r="K106" s="491">
        <v>2.2999999999999998</v>
      </c>
      <c r="L106" s="184">
        <v>1.2</v>
      </c>
      <c r="M106" s="184">
        <v>3.1</v>
      </c>
      <c r="N106" s="184">
        <v>0.4</v>
      </c>
      <c r="O106" s="184">
        <v>1</v>
      </c>
      <c r="P106" s="184">
        <v>0.9</v>
      </c>
      <c r="Q106" s="184">
        <v>2.2000000000000002</v>
      </c>
      <c r="R106" s="188">
        <v>380</v>
      </c>
      <c r="S106" s="188">
        <v>380</v>
      </c>
      <c r="T106" s="188">
        <v>380</v>
      </c>
      <c r="U106" s="188">
        <v>380</v>
      </c>
      <c r="V106" s="182">
        <f t="shared" si="19"/>
        <v>1.5</v>
      </c>
      <c r="W106" s="182">
        <f t="shared" si="20"/>
        <v>1.5</v>
      </c>
      <c r="X106" s="182">
        <f t="shared" si="21"/>
        <v>1.5666666666666667</v>
      </c>
      <c r="Y106" s="183">
        <f t="shared" si="22"/>
        <v>1.3666666666666665</v>
      </c>
      <c r="Z106" s="839"/>
      <c r="AA106" s="842"/>
      <c r="AB106" s="842"/>
      <c r="AC106" s="842"/>
      <c r="AD106" s="848"/>
      <c r="AE106" s="848"/>
      <c r="AF106" s="848"/>
      <c r="AG106" s="848"/>
      <c r="AH106" s="842"/>
      <c r="AI106" s="845"/>
      <c r="AJ106" s="845"/>
    </row>
    <row r="107" spans="1:36" ht="18.75" x14ac:dyDescent="0.25">
      <c r="A107" s="850"/>
      <c r="B107" s="853"/>
      <c r="C107" s="855"/>
      <c r="D107" s="836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81"/>
      <c r="S107" s="181"/>
      <c r="T107" s="181"/>
      <c r="U107" s="181"/>
      <c r="V107" s="182">
        <f t="shared" si="19"/>
        <v>0</v>
      </c>
      <c r="W107" s="182">
        <f t="shared" si="20"/>
        <v>0</v>
      </c>
      <c r="X107" s="182">
        <f t="shared" si="21"/>
        <v>0</v>
      </c>
      <c r="Y107" s="183">
        <f t="shared" si="22"/>
        <v>0</v>
      </c>
      <c r="Z107" s="839"/>
      <c r="AA107" s="842"/>
      <c r="AB107" s="842"/>
      <c r="AC107" s="842"/>
      <c r="AD107" s="848"/>
      <c r="AE107" s="848"/>
      <c r="AF107" s="848"/>
      <c r="AG107" s="848"/>
      <c r="AH107" s="842"/>
      <c r="AI107" s="845"/>
      <c r="AJ107" s="845"/>
    </row>
    <row r="108" spans="1:36" ht="18.75" x14ac:dyDescent="0.25">
      <c r="A108" s="850"/>
      <c r="B108" s="853"/>
      <c r="C108" s="855"/>
      <c r="D108" s="836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5"/>
      <c r="S108" s="185"/>
      <c r="T108" s="185"/>
      <c r="U108" s="185"/>
      <c r="V108" s="182">
        <f t="shared" si="19"/>
        <v>0</v>
      </c>
      <c r="W108" s="182">
        <f t="shared" si="20"/>
        <v>0</v>
      </c>
      <c r="X108" s="182">
        <f t="shared" si="21"/>
        <v>0</v>
      </c>
      <c r="Y108" s="183">
        <f t="shared" si="22"/>
        <v>0</v>
      </c>
      <c r="Z108" s="839"/>
      <c r="AA108" s="842"/>
      <c r="AB108" s="842"/>
      <c r="AC108" s="842"/>
      <c r="AD108" s="848"/>
      <c r="AE108" s="848"/>
      <c r="AF108" s="848"/>
      <c r="AG108" s="848"/>
      <c r="AH108" s="842"/>
      <c r="AI108" s="845"/>
      <c r="AJ108" s="845"/>
    </row>
    <row r="109" spans="1:36" ht="18.75" x14ac:dyDescent="0.25">
      <c r="A109" s="850"/>
      <c r="B109" s="853"/>
      <c r="C109" s="855"/>
      <c r="D109" s="836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81"/>
      <c r="S109" s="181"/>
      <c r="T109" s="181"/>
      <c r="U109" s="181"/>
      <c r="V109" s="182">
        <f t="shared" si="19"/>
        <v>0</v>
      </c>
      <c r="W109" s="182">
        <f t="shared" si="20"/>
        <v>0</v>
      </c>
      <c r="X109" s="182">
        <f t="shared" si="21"/>
        <v>0</v>
      </c>
      <c r="Y109" s="183">
        <f t="shared" si="22"/>
        <v>0</v>
      </c>
      <c r="Z109" s="839"/>
      <c r="AA109" s="842"/>
      <c r="AB109" s="842"/>
      <c r="AC109" s="842"/>
      <c r="AD109" s="848"/>
      <c r="AE109" s="848"/>
      <c r="AF109" s="848"/>
      <c r="AG109" s="848"/>
      <c r="AH109" s="842"/>
      <c r="AI109" s="845"/>
      <c r="AJ109" s="845"/>
    </row>
    <row r="110" spans="1:36" ht="18.75" x14ac:dyDescent="0.25">
      <c r="A110" s="850"/>
      <c r="B110" s="853"/>
      <c r="C110" s="855"/>
      <c r="D110" s="836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5"/>
      <c r="S110" s="185"/>
      <c r="T110" s="185"/>
      <c r="U110" s="185"/>
      <c r="V110" s="182">
        <f t="shared" si="19"/>
        <v>0</v>
      </c>
      <c r="W110" s="182">
        <f t="shared" si="20"/>
        <v>0</v>
      </c>
      <c r="X110" s="182">
        <f t="shared" si="21"/>
        <v>0</v>
      </c>
      <c r="Y110" s="183">
        <f t="shared" si="22"/>
        <v>0</v>
      </c>
      <c r="Z110" s="839"/>
      <c r="AA110" s="842"/>
      <c r="AB110" s="842"/>
      <c r="AC110" s="842"/>
      <c r="AD110" s="848"/>
      <c r="AE110" s="848"/>
      <c r="AF110" s="848"/>
      <c r="AG110" s="848"/>
      <c r="AH110" s="842"/>
      <c r="AI110" s="845"/>
      <c r="AJ110" s="845"/>
    </row>
    <row r="111" spans="1:36" ht="18.75" x14ac:dyDescent="0.25">
      <c r="A111" s="850"/>
      <c r="B111" s="853"/>
      <c r="C111" s="855"/>
      <c r="D111" s="836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81"/>
      <c r="S111" s="181"/>
      <c r="T111" s="181"/>
      <c r="U111" s="181"/>
      <c r="V111" s="182">
        <f t="shared" si="19"/>
        <v>0</v>
      </c>
      <c r="W111" s="182">
        <f t="shared" si="20"/>
        <v>0</v>
      </c>
      <c r="X111" s="182">
        <f t="shared" si="21"/>
        <v>0</v>
      </c>
      <c r="Y111" s="183">
        <f t="shared" si="22"/>
        <v>0</v>
      </c>
      <c r="Z111" s="839"/>
      <c r="AA111" s="842"/>
      <c r="AB111" s="842"/>
      <c r="AC111" s="842"/>
      <c r="AD111" s="848"/>
      <c r="AE111" s="848"/>
      <c r="AF111" s="848"/>
      <c r="AG111" s="848"/>
      <c r="AH111" s="842"/>
      <c r="AI111" s="845"/>
      <c r="AJ111" s="845"/>
    </row>
    <row r="112" spans="1:36" ht="18.75" x14ac:dyDescent="0.25">
      <c r="A112" s="850"/>
      <c r="B112" s="853"/>
      <c r="C112" s="855"/>
      <c r="D112" s="836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5"/>
      <c r="S112" s="185"/>
      <c r="T112" s="185"/>
      <c r="U112" s="185"/>
      <c r="V112" s="182">
        <f t="shared" si="19"/>
        <v>0</v>
      </c>
      <c r="W112" s="182">
        <f t="shared" si="20"/>
        <v>0</v>
      </c>
      <c r="X112" s="182">
        <f t="shared" si="21"/>
        <v>0</v>
      </c>
      <c r="Y112" s="183">
        <f t="shared" si="22"/>
        <v>0</v>
      </c>
      <c r="Z112" s="839"/>
      <c r="AA112" s="842"/>
      <c r="AB112" s="842"/>
      <c r="AC112" s="842"/>
      <c r="AD112" s="848"/>
      <c r="AE112" s="848"/>
      <c r="AF112" s="848"/>
      <c r="AG112" s="848"/>
      <c r="AH112" s="842"/>
      <c r="AI112" s="845"/>
      <c r="AJ112" s="845"/>
    </row>
    <row r="113" spans="1:36" ht="18.75" x14ac:dyDescent="0.25">
      <c r="A113" s="850"/>
      <c r="B113" s="853"/>
      <c r="C113" s="855"/>
      <c r="D113" s="836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81"/>
      <c r="S113" s="181"/>
      <c r="T113" s="181"/>
      <c r="U113" s="181"/>
      <c r="V113" s="182">
        <f t="shared" si="19"/>
        <v>0</v>
      </c>
      <c r="W113" s="182">
        <f t="shared" si="20"/>
        <v>0</v>
      </c>
      <c r="X113" s="182">
        <f t="shared" si="21"/>
        <v>0</v>
      </c>
      <c r="Y113" s="183">
        <f t="shared" si="22"/>
        <v>0</v>
      </c>
      <c r="Z113" s="839"/>
      <c r="AA113" s="842"/>
      <c r="AB113" s="842"/>
      <c r="AC113" s="842"/>
      <c r="AD113" s="848"/>
      <c r="AE113" s="848"/>
      <c r="AF113" s="848"/>
      <c r="AG113" s="848"/>
      <c r="AH113" s="842"/>
      <c r="AI113" s="845"/>
      <c r="AJ113" s="845"/>
    </row>
    <row r="114" spans="1:36" ht="18.75" x14ac:dyDescent="0.25">
      <c r="A114" s="850"/>
      <c r="B114" s="853"/>
      <c r="C114" s="855"/>
      <c r="D114" s="836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5"/>
      <c r="S114" s="185"/>
      <c r="T114" s="185"/>
      <c r="U114" s="185"/>
      <c r="V114" s="182">
        <f t="shared" si="19"/>
        <v>0</v>
      </c>
      <c r="W114" s="182">
        <f t="shared" si="20"/>
        <v>0</v>
      </c>
      <c r="X114" s="182">
        <f t="shared" si="21"/>
        <v>0</v>
      </c>
      <c r="Y114" s="183">
        <f t="shared" si="22"/>
        <v>0</v>
      </c>
      <c r="Z114" s="839"/>
      <c r="AA114" s="842"/>
      <c r="AB114" s="842"/>
      <c r="AC114" s="842"/>
      <c r="AD114" s="848"/>
      <c r="AE114" s="848"/>
      <c r="AF114" s="848"/>
      <c r="AG114" s="848"/>
      <c r="AH114" s="842"/>
      <c r="AI114" s="845"/>
      <c r="AJ114" s="845"/>
    </row>
    <row r="115" spans="1:36" ht="18.75" x14ac:dyDescent="0.25">
      <c r="A115" s="850"/>
      <c r="B115" s="853"/>
      <c r="C115" s="855"/>
      <c r="D115" s="836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81"/>
      <c r="S115" s="181"/>
      <c r="T115" s="181"/>
      <c r="U115" s="181"/>
      <c r="V115" s="182">
        <f t="shared" si="19"/>
        <v>0</v>
      </c>
      <c r="W115" s="182">
        <f t="shared" si="20"/>
        <v>0</v>
      </c>
      <c r="X115" s="182">
        <f t="shared" si="21"/>
        <v>0</v>
      </c>
      <c r="Y115" s="183">
        <f t="shared" si="22"/>
        <v>0</v>
      </c>
      <c r="Z115" s="839"/>
      <c r="AA115" s="842"/>
      <c r="AB115" s="842"/>
      <c r="AC115" s="842"/>
      <c r="AD115" s="848"/>
      <c r="AE115" s="848"/>
      <c r="AF115" s="848"/>
      <c r="AG115" s="848"/>
      <c r="AH115" s="842"/>
      <c r="AI115" s="845"/>
      <c r="AJ115" s="845"/>
    </row>
    <row r="116" spans="1:36" ht="18.75" x14ac:dyDescent="0.25">
      <c r="A116" s="850"/>
      <c r="B116" s="853"/>
      <c r="C116" s="855"/>
      <c r="D116" s="836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5"/>
      <c r="S116" s="185"/>
      <c r="T116" s="185"/>
      <c r="U116" s="185"/>
      <c r="V116" s="182">
        <f t="shared" si="19"/>
        <v>0</v>
      </c>
      <c r="W116" s="182">
        <f t="shared" si="20"/>
        <v>0</v>
      </c>
      <c r="X116" s="182">
        <f t="shared" si="21"/>
        <v>0</v>
      </c>
      <c r="Y116" s="183">
        <f t="shared" si="22"/>
        <v>0</v>
      </c>
      <c r="Z116" s="839"/>
      <c r="AA116" s="842"/>
      <c r="AB116" s="842"/>
      <c r="AC116" s="842"/>
      <c r="AD116" s="848"/>
      <c r="AE116" s="848"/>
      <c r="AF116" s="848"/>
      <c r="AG116" s="848"/>
      <c r="AH116" s="842"/>
      <c r="AI116" s="845"/>
      <c r="AJ116" s="845"/>
    </row>
    <row r="117" spans="1:36" ht="18.75" x14ac:dyDescent="0.25">
      <c r="A117" s="850"/>
      <c r="B117" s="853"/>
      <c r="C117" s="855"/>
      <c r="D117" s="836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81"/>
      <c r="S117" s="181"/>
      <c r="T117" s="181"/>
      <c r="U117" s="181"/>
      <c r="V117" s="182">
        <f t="shared" si="19"/>
        <v>0</v>
      </c>
      <c r="W117" s="182">
        <f t="shared" si="20"/>
        <v>0</v>
      </c>
      <c r="X117" s="182">
        <f t="shared" si="21"/>
        <v>0</v>
      </c>
      <c r="Y117" s="183">
        <f t="shared" si="22"/>
        <v>0</v>
      </c>
      <c r="Z117" s="839"/>
      <c r="AA117" s="842"/>
      <c r="AB117" s="842"/>
      <c r="AC117" s="842"/>
      <c r="AD117" s="848"/>
      <c r="AE117" s="848"/>
      <c r="AF117" s="848"/>
      <c r="AG117" s="848"/>
      <c r="AH117" s="842"/>
      <c r="AI117" s="845"/>
      <c r="AJ117" s="845"/>
    </row>
    <row r="118" spans="1:36" ht="18.75" x14ac:dyDescent="0.25">
      <c r="A118" s="850"/>
      <c r="B118" s="853"/>
      <c r="C118" s="855"/>
      <c r="D118" s="836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5"/>
      <c r="S118" s="185"/>
      <c r="T118" s="185"/>
      <c r="U118" s="185"/>
      <c r="V118" s="182">
        <f t="shared" si="19"/>
        <v>0</v>
      </c>
      <c r="W118" s="182">
        <f t="shared" si="20"/>
        <v>0</v>
      </c>
      <c r="X118" s="182">
        <f t="shared" si="21"/>
        <v>0</v>
      </c>
      <c r="Y118" s="183">
        <f t="shared" si="22"/>
        <v>0</v>
      </c>
      <c r="Z118" s="839"/>
      <c r="AA118" s="842"/>
      <c r="AB118" s="842"/>
      <c r="AC118" s="842"/>
      <c r="AD118" s="848"/>
      <c r="AE118" s="848"/>
      <c r="AF118" s="848"/>
      <c r="AG118" s="848"/>
      <c r="AH118" s="842"/>
      <c r="AI118" s="845"/>
      <c r="AJ118" s="845"/>
    </row>
    <row r="119" spans="1:36" ht="18.75" x14ac:dyDescent="0.25">
      <c r="A119" s="850"/>
      <c r="B119" s="853"/>
      <c r="C119" s="855"/>
      <c r="D119" s="836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81"/>
      <c r="S119" s="181"/>
      <c r="T119" s="181"/>
      <c r="U119" s="181"/>
      <c r="V119" s="182">
        <f t="shared" si="19"/>
        <v>0</v>
      </c>
      <c r="W119" s="182">
        <f t="shared" si="20"/>
        <v>0</v>
      </c>
      <c r="X119" s="182">
        <f t="shared" si="21"/>
        <v>0</v>
      </c>
      <c r="Y119" s="183">
        <f t="shared" si="22"/>
        <v>0</v>
      </c>
      <c r="Z119" s="839"/>
      <c r="AA119" s="842"/>
      <c r="AB119" s="842"/>
      <c r="AC119" s="842"/>
      <c r="AD119" s="848"/>
      <c r="AE119" s="848"/>
      <c r="AF119" s="848"/>
      <c r="AG119" s="848"/>
      <c r="AH119" s="842"/>
      <c r="AI119" s="845"/>
      <c r="AJ119" s="845"/>
    </row>
    <row r="120" spans="1:36" ht="18.75" x14ac:dyDescent="0.25">
      <c r="A120" s="850"/>
      <c r="B120" s="853"/>
      <c r="C120" s="855"/>
      <c r="D120" s="836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5"/>
      <c r="S120" s="185"/>
      <c r="T120" s="185"/>
      <c r="U120" s="185"/>
      <c r="V120" s="182">
        <f t="shared" si="19"/>
        <v>0</v>
      </c>
      <c r="W120" s="182">
        <f t="shared" si="20"/>
        <v>0</v>
      </c>
      <c r="X120" s="182">
        <f t="shared" si="21"/>
        <v>0</v>
      </c>
      <c r="Y120" s="183">
        <f t="shared" si="22"/>
        <v>0</v>
      </c>
      <c r="Z120" s="839"/>
      <c r="AA120" s="842"/>
      <c r="AB120" s="842"/>
      <c r="AC120" s="842"/>
      <c r="AD120" s="848"/>
      <c r="AE120" s="848"/>
      <c r="AF120" s="848"/>
      <c r="AG120" s="848"/>
      <c r="AH120" s="842"/>
      <c r="AI120" s="845"/>
      <c r="AJ120" s="845"/>
    </row>
    <row r="121" spans="1:36" ht="18.75" x14ac:dyDescent="0.25">
      <c r="A121" s="850"/>
      <c r="B121" s="853"/>
      <c r="C121" s="855"/>
      <c r="D121" s="836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81"/>
      <c r="S121" s="181"/>
      <c r="T121" s="181"/>
      <c r="U121" s="181"/>
      <c r="V121" s="182">
        <f t="shared" si="19"/>
        <v>0</v>
      </c>
      <c r="W121" s="182">
        <f t="shared" si="20"/>
        <v>0</v>
      </c>
      <c r="X121" s="182">
        <f t="shared" si="21"/>
        <v>0</v>
      </c>
      <c r="Y121" s="183">
        <f t="shared" si="22"/>
        <v>0</v>
      </c>
      <c r="Z121" s="839"/>
      <c r="AA121" s="842"/>
      <c r="AB121" s="842"/>
      <c r="AC121" s="842"/>
      <c r="AD121" s="848"/>
      <c r="AE121" s="848"/>
      <c r="AF121" s="848"/>
      <c r="AG121" s="848"/>
      <c r="AH121" s="842"/>
      <c r="AI121" s="845"/>
      <c r="AJ121" s="845"/>
    </row>
    <row r="122" spans="1:36" ht="18.75" x14ac:dyDescent="0.25">
      <c r="A122" s="850"/>
      <c r="B122" s="853"/>
      <c r="C122" s="855"/>
      <c r="D122" s="836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5"/>
      <c r="S122" s="185"/>
      <c r="T122" s="185"/>
      <c r="U122" s="185"/>
      <c r="V122" s="182">
        <f t="shared" si="19"/>
        <v>0</v>
      </c>
      <c r="W122" s="182">
        <f t="shared" si="20"/>
        <v>0</v>
      </c>
      <c r="X122" s="182">
        <f t="shared" si="21"/>
        <v>0</v>
      </c>
      <c r="Y122" s="183">
        <f t="shared" si="22"/>
        <v>0</v>
      </c>
      <c r="Z122" s="839"/>
      <c r="AA122" s="842"/>
      <c r="AB122" s="842"/>
      <c r="AC122" s="842"/>
      <c r="AD122" s="848"/>
      <c r="AE122" s="848"/>
      <c r="AF122" s="848"/>
      <c r="AG122" s="848"/>
      <c r="AH122" s="842"/>
      <c r="AI122" s="845"/>
      <c r="AJ122" s="845"/>
    </row>
    <row r="123" spans="1:36" ht="19.5" thickBot="1" x14ac:dyDescent="0.3">
      <c r="A123" s="851"/>
      <c r="B123" s="854"/>
      <c r="C123" s="856"/>
      <c r="D123" s="837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2"/>
      <c r="S123" s="192"/>
      <c r="T123" s="192"/>
      <c r="U123" s="192"/>
      <c r="V123" s="193">
        <f t="shared" si="19"/>
        <v>0</v>
      </c>
      <c r="W123" s="193">
        <f t="shared" si="20"/>
        <v>0</v>
      </c>
      <c r="X123" s="193">
        <f t="shared" si="21"/>
        <v>0</v>
      </c>
      <c r="Y123" s="194">
        <f t="shared" si="22"/>
        <v>0</v>
      </c>
      <c r="Z123" s="840"/>
      <c r="AA123" s="843"/>
      <c r="AB123" s="843"/>
      <c r="AC123" s="843"/>
      <c r="AD123" s="849"/>
      <c r="AE123" s="849"/>
      <c r="AF123" s="849"/>
      <c r="AG123" s="849"/>
      <c r="AH123" s="843"/>
      <c r="AI123" s="846"/>
      <c r="AJ123" s="846"/>
    </row>
    <row r="124" spans="1:36" ht="18.75" x14ac:dyDescent="0.25">
      <c r="A124" s="823">
        <v>7</v>
      </c>
      <c r="B124" s="852" t="s">
        <v>96</v>
      </c>
      <c r="C124" s="835" t="s">
        <v>87</v>
      </c>
      <c r="D124" s="835">
        <f>160*0.9</f>
        <v>144</v>
      </c>
      <c r="E124" s="186" t="s">
        <v>346</v>
      </c>
      <c r="F124" s="492">
        <v>0.2</v>
      </c>
      <c r="G124" s="492">
        <v>0.8</v>
      </c>
      <c r="H124" s="492">
        <v>0.3</v>
      </c>
      <c r="I124" s="492">
        <v>0.2</v>
      </c>
      <c r="J124" s="492">
        <v>0.7</v>
      </c>
      <c r="K124" s="492">
        <v>0.1</v>
      </c>
      <c r="L124" s="187">
        <v>3.1</v>
      </c>
      <c r="M124" s="187">
        <v>12.4</v>
      </c>
      <c r="N124" s="187">
        <v>6.5</v>
      </c>
      <c r="O124" s="187">
        <v>3</v>
      </c>
      <c r="P124" s="187">
        <v>10.5</v>
      </c>
      <c r="Q124" s="187">
        <v>5.5</v>
      </c>
      <c r="R124" s="188">
        <v>380</v>
      </c>
      <c r="S124" s="188">
        <v>380</v>
      </c>
      <c r="T124" s="188">
        <v>380</v>
      </c>
      <c r="U124" s="188">
        <v>380</v>
      </c>
      <c r="V124" s="189">
        <f t="shared" si="19"/>
        <v>0.43333333333333335</v>
      </c>
      <c r="W124" s="189">
        <f t="shared" si="20"/>
        <v>0.33333333333333331</v>
      </c>
      <c r="X124" s="189">
        <f t="shared" si="21"/>
        <v>7.333333333333333</v>
      </c>
      <c r="Y124" s="190">
        <f t="shared" si="22"/>
        <v>6.333333333333333</v>
      </c>
      <c r="Z124" s="838">
        <f t="shared" ref="Z124:AB124" si="33">SUM(V124:V143)</f>
        <v>7.5666666666666664</v>
      </c>
      <c r="AA124" s="841">
        <f t="shared" si="33"/>
        <v>4.5666666666666664</v>
      </c>
      <c r="AB124" s="841">
        <f t="shared" si="33"/>
        <v>43.000000000000007</v>
      </c>
      <c r="AC124" s="841">
        <f>SUM(Y124:Y143)</f>
        <v>38.800000000000004</v>
      </c>
      <c r="AD124" s="847">
        <f t="shared" ref="AD124" si="34">Z124*0.38*0.9*SQRT(3)</f>
        <v>4.4822010798267407</v>
      </c>
      <c r="AE124" s="847">
        <f t="shared" si="29"/>
        <v>2.705116951261072</v>
      </c>
      <c r="AF124" s="847">
        <f t="shared" si="29"/>
        <v>25.471539176107914</v>
      </c>
      <c r="AG124" s="847">
        <f t="shared" si="29"/>
        <v>22.983621396115975</v>
      </c>
      <c r="AH124" s="841">
        <f t="shared" ref="AH124" si="35">MAX(Z124:AC143)</f>
        <v>43.000000000000007</v>
      </c>
      <c r="AI124" s="844">
        <f t="shared" ref="AI124" si="36">AH124*0.38*0.9*SQRT(3)</f>
        <v>25.471539176107914</v>
      </c>
      <c r="AJ124" s="844">
        <f t="shared" ref="AJ124" si="37">D124-AI124</f>
        <v>118.52846082389209</v>
      </c>
    </row>
    <row r="125" spans="1:36" ht="18.75" x14ac:dyDescent="0.25">
      <c r="A125" s="850"/>
      <c r="B125" s="853"/>
      <c r="C125" s="855"/>
      <c r="D125" s="836"/>
      <c r="E125" s="179" t="s">
        <v>347</v>
      </c>
      <c r="F125" s="490">
        <v>5.6</v>
      </c>
      <c r="G125" s="490">
        <v>2.5</v>
      </c>
      <c r="H125" s="490">
        <v>13.3</v>
      </c>
      <c r="I125" s="490">
        <v>3.2</v>
      </c>
      <c r="J125" s="490">
        <v>2</v>
      </c>
      <c r="K125" s="490">
        <v>7.5</v>
      </c>
      <c r="L125" s="180">
        <v>35.200000000000003</v>
      </c>
      <c r="M125" s="180">
        <v>41.1</v>
      </c>
      <c r="N125" s="180">
        <v>30.7</v>
      </c>
      <c r="O125" s="180">
        <v>27.8</v>
      </c>
      <c r="P125" s="180">
        <v>38.1</v>
      </c>
      <c r="Q125" s="180">
        <v>31.5</v>
      </c>
      <c r="R125" s="181">
        <v>380</v>
      </c>
      <c r="S125" s="181">
        <v>380</v>
      </c>
      <c r="T125" s="181">
        <v>380</v>
      </c>
      <c r="U125" s="181">
        <v>380</v>
      </c>
      <c r="V125" s="182">
        <f t="shared" si="19"/>
        <v>7.1333333333333329</v>
      </c>
      <c r="W125" s="182">
        <f t="shared" si="20"/>
        <v>4.2333333333333334</v>
      </c>
      <c r="X125" s="182">
        <f t="shared" si="21"/>
        <v>35.666666666666671</v>
      </c>
      <c r="Y125" s="183">
        <f t="shared" si="22"/>
        <v>32.466666666666669</v>
      </c>
      <c r="Z125" s="839"/>
      <c r="AA125" s="842"/>
      <c r="AB125" s="842"/>
      <c r="AC125" s="842"/>
      <c r="AD125" s="848"/>
      <c r="AE125" s="848"/>
      <c r="AF125" s="848"/>
      <c r="AG125" s="848"/>
      <c r="AH125" s="842"/>
      <c r="AI125" s="845"/>
      <c r="AJ125" s="845"/>
    </row>
    <row r="126" spans="1:36" ht="18.75" x14ac:dyDescent="0.25">
      <c r="A126" s="850"/>
      <c r="B126" s="853"/>
      <c r="C126" s="855"/>
      <c r="D126" s="836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5"/>
      <c r="S126" s="185"/>
      <c r="T126" s="185"/>
      <c r="U126" s="185"/>
      <c r="V126" s="182">
        <f t="shared" si="19"/>
        <v>0</v>
      </c>
      <c r="W126" s="182">
        <f t="shared" si="20"/>
        <v>0</v>
      </c>
      <c r="X126" s="182">
        <f t="shared" si="21"/>
        <v>0</v>
      </c>
      <c r="Y126" s="183">
        <f t="shared" si="22"/>
        <v>0</v>
      </c>
      <c r="Z126" s="839"/>
      <c r="AA126" s="842"/>
      <c r="AB126" s="842"/>
      <c r="AC126" s="842"/>
      <c r="AD126" s="848"/>
      <c r="AE126" s="848"/>
      <c r="AF126" s="848"/>
      <c r="AG126" s="848"/>
      <c r="AH126" s="842"/>
      <c r="AI126" s="845"/>
      <c r="AJ126" s="845"/>
    </row>
    <row r="127" spans="1:36" ht="18.75" x14ac:dyDescent="0.25">
      <c r="A127" s="850"/>
      <c r="B127" s="853"/>
      <c r="C127" s="855"/>
      <c r="D127" s="836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81"/>
      <c r="S127" s="181"/>
      <c r="T127" s="181"/>
      <c r="U127" s="181"/>
      <c r="V127" s="182">
        <f t="shared" si="19"/>
        <v>0</v>
      </c>
      <c r="W127" s="182">
        <f t="shared" si="20"/>
        <v>0</v>
      </c>
      <c r="X127" s="182">
        <f t="shared" si="21"/>
        <v>0</v>
      </c>
      <c r="Y127" s="183">
        <f t="shared" si="22"/>
        <v>0</v>
      </c>
      <c r="Z127" s="839"/>
      <c r="AA127" s="842"/>
      <c r="AB127" s="842"/>
      <c r="AC127" s="842"/>
      <c r="AD127" s="848"/>
      <c r="AE127" s="848"/>
      <c r="AF127" s="848"/>
      <c r="AG127" s="848"/>
      <c r="AH127" s="842"/>
      <c r="AI127" s="845"/>
      <c r="AJ127" s="845"/>
    </row>
    <row r="128" spans="1:36" ht="18.75" x14ac:dyDescent="0.25">
      <c r="A128" s="850"/>
      <c r="B128" s="853"/>
      <c r="C128" s="855"/>
      <c r="D128" s="836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5"/>
      <c r="S128" s="185"/>
      <c r="T128" s="185"/>
      <c r="U128" s="185"/>
      <c r="V128" s="182">
        <f t="shared" si="19"/>
        <v>0</v>
      </c>
      <c r="W128" s="182">
        <f t="shared" si="20"/>
        <v>0</v>
      </c>
      <c r="X128" s="182">
        <f t="shared" si="21"/>
        <v>0</v>
      </c>
      <c r="Y128" s="183">
        <f t="shared" si="22"/>
        <v>0</v>
      </c>
      <c r="Z128" s="839"/>
      <c r="AA128" s="842"/>
      <c r="AB128" s="842"/>
      <c r="AC128" s="842"/>
      <c r="AD128" s="848"/>
      <c r="AE128" s="848"/>
      <c r="AF128" s="848"/>
      <c r="AG128" s="848"/>
      <c r="AH128" s="842"/>
      <c r="AI128" s="845"/>
      <c r="AJ128" s="845"/>
    </row>
    <row r="129" spans="1:36" ht="18.75" x14ac:dyDescent="0.25">
      <c r="A129" s="850"/>
      <c r="B129" s="853"/>
      <c r="C129" s="855"/>
      <c r="D129" s="836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81"/>
      <c r="S129" s="181"/>
      <c r="T129" s="181"/>
      <c r="U129" s="181"/>
      <c r="V129" s="182">
        <f t="shared" si="19"/>
        <v>0</v>
      </c>
      <c r="W129" s="182">
        <f t="shared" si="20"/>
        <v>0</v>
      </c>
      <c r="X129" s="182">
        <f t="shared" si="21"/>
        <v>0</v>
      </c>
      <c r="Y129" s="183">
        <f t="shared" si="22"/>
        <v>0</v>
      </c>
      <c r="Z129" s="839"/>
      <c r="AA129" s="842"/>
      <c r="AB129" s="842"/>
      <c r="AC129" s="842"/>
      <c r="AD129" s="848"/>
      <c r="AE129" s="848"/>
      <c r="AF129" s="848"/>
      <c r="AG129" s="848"/>
      <c r="AH129" s="842"/>
      <c r="AI129" s="845"/>
      <c r="AJ129" s="845"/>
    </row>
    <row r="130" spans="1:36" ht="18.75" x14ac:dyDescent="0.25">
      <c r="A130" s="850"/>
      <c r="B130" s="853"/>
      <c r="C130" s="855"/>
      <c r="D130" s="836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5"/>
      <c r="S130" s="185"/>
      <c r="T130" s="185"/>
      <c r="U130" s="185"/>
      <c r="V130" s="182">
        <f t="shared" si="19"/>
        <v>0</v>
      </c>
      <c r="W130" s="182">
        <f t="shared" si="20"/>
        <v>0</v>
      </c>
      <c r="X130" s="182">
        <f t="shared" si="21"/>
        <v>0</v>
      </c>
      <c r="Y130" s="183">
        <f t="shared" si="22"/>
        <v>0</v>
      </c>
      <c r="Z130" s="839"/>
      <c r="AA130" s="842"/>
      <c r="AB130" s="842"/>
      <c r="AC130" s="842"/>
      <c r="AD130" s="848"/>
      <c r="AE130" s="848"/>
      <c r="AF130" s="848"/>
      <c r="AG130" s="848"/>
      <c r="AH130" s="842"/>
      <c r="AI130" s="845"/>
      <c r="AJ130" s="845"/>
    </row>
    <row r="131" spans="1:36" ht="18.75" x14ac:dyDescent="0.25">
      <c r="A131" s="850"/>
      <c r="B131" s="853"/>
      <c r="C131" s="855"/>
      <c r="D131" s="836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81"/>
      <c r="S131" s="181"/>
      <c r="T131" s="181"/>
      <c r="U131" s="181"/>
      <c r="V131" s="182">
        <f t="shared" si="19"/>
        <v>0</v>
      </c>
      <c r="W131" s="182">
        <f t="shared" si="20"/>
        <v>0</v>
      </c>
      <c r="X131" s="182">
        <f t="shared" si="21"/>
        <v>0</v>
      </c>
      <c r="Y131" s="183">
        <f t="shared" si="22"/>
        <v>0</v>
      </c>
      <c r="Z131" s="839"/>
      <c r="AA131" s="842"/>
      <c r="AB131" s="842"/>
      <c r="AC131" s="842"/>
      <c r="AD131" s="848"/>
      <c r="AE131" s="848"/>
      <c r="AF131" s="848"/>
      <c r="AG131" s="848"/>
      <c r="AH131" s="842"/>
      <c r="AI131" s="845"/>
      <c r="AJ131" s="845"/>
    </row>
    <row r="132" spans="1:36" ht="18.75" x14ac:dyDescent="0.25">
      <c r="A132" s="850"/>
      <c r="B132" s="853"/>
      <c r="C132" s="855"/>
      <c r="D132" s="836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5"/>
      <c r="S132" s="185"/>
      <c r="T132" s="185"/>
      <c r="U132" s="185"/>
      <c r="V132" s="182">
        <f t="shared" si="19"/>
        <v>0</v>
      </c>
      <c r="W132" s="182">
        <f t="shared" si="20"/>
        <v>0</v>
      </c>
      <c r="X132" s="182">
        <f t="shared" si="21"/>
        <v>0</v>
      </c>
      <c r="Y132" s="183">
        <f t="shared" si="22"/>
        <v>0</v>
      </c>
      <c r="Z132" s="839"/>
      <c r="AA132" s="842"/>
      <c r="AB132" s="842"/>
      <c r="AC132" s="842"/>
      <c r="AD132" s="848"/>
      <c r="AE132" s="848"/>
      <c r="AF132" s="848"/>
      <c r="AG132" s="848"/>
      <c r="AH132" s="842"/>
      <c r="AI132" s="845"/>
      <c r="AJ132" s="845"/>
    </row>
    <row r="133" spans="1:36" ht="18.75" x14ac:dyDescent="0.25">
      <c r="A133" s="850"/>
      <c r="B133" s="853"/>
      <c r="C133" s="855"/>
      <c r="D133" s="836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81"/>
      <c r="S133" s="181"/>
      <c r="T133" s="181"/>
      <c r="U133" s="181"/>
      <c r="V133" s="182">
        <f t="shared" si="19"/>
        <v>0</v>
      </c>
      <c r="W133" s="182">
        <f t="shared" si="20"/>
        <v>0</v>
      </c>
      <c r="X133" s="182">
        <f t="shared" si="21"/>
        <v>0</v>
      </c>
      <c r="Y133" s="183">
        <f t="shared" si="22"/>
        <v>0</v>
      </c>
      <c r="Z133" s="839"/>
      <c r="AA133" s="842"/>
      <c r="AB133" s="842"/>
      <c r="AC133" s="842"/>
      <c r="AD133" s="848"/>
      <c r="AE133" s="848"/>
      <c r="AF133" s="848"/>
      <c r="AG133" s="848"/>
      <c r="AH133" s="842"/>
      <c r="AI133" s="845"/>
      <c r="AJ133" s="845"/>
    </row>
    <row r="134" spans="1:36" ht="18.75" x14ac:dyDescent="0.25">
      <c r="A134" s="850"/>
      <c r="B134" s="853"/>
      <c r="C134" s="855"/>
      <c r="D134" s="836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5"/>
      <c r="S134" s="185"/>
      <c r="T134" s="185"/>
      <c r="U134" s="185"/>
      <c r="V134" s="182">
        <f t="shared" si="19"/>
        <v>0</v>
      </c>
      <c r="W134" s="182">
        <f t="shared" si="20"/>
        <v>0</v>
      </c>
      <c r="X134" s="182">
        <f t="shared" si="21"/>
        <v>0</v>
      </c>
      <c r="Y134" s="183">
        <f t="shared" si="22"/>
        <v>0</v>
      </c>
      <c r="Z134" s="839"/>
      <c r="AA134" s="842"/>
      <c r="AB134" s="842"/>
      <c r="AC134" s="842"/>
      <c r="AD134" s="848"/>
      <c r="AE134" s="848"/>
      <c r="AF134" s="848"/>
      <c r="AG134" s="848"/>
      <c r="AH134" s="842"/>
      <c r="AI134" s="845"/>
      <c r="AJ134" s="845"/>
    </row>
    <row r="135" spans="1:36" ht="18.75" x14ac:dyDescent="0.25">
      <c r="A135" s="850"/>
      <c r="B135" s="853"/>
      <c r="C135" s="855"/>
      <c r="D135" s="836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81"/>
      <c r="S135" s="181"/>
      <c r="T135" s="181"/>
      <c r="U135" s="181"/>
      <c r="V135" s="182">
        <f t="shared" si="19"/>
        <v>0</v>
      </c>
      <c r="W135" s="182">
        <f t="shared" si="20"/>
        <v>0</v>
      </c>
      <c r="X135" s="182">
        <f t="shared" si="21"/>
        <v>0</v>
      </c>
      <c r="Y135" s="183">
        <f t="shared" si="22"/>
        <v>0</v>
      </c>
      <c r="Z135" s="839"/>
      <c r="AA135" s="842"/>
      <c r="AB135" s="842"/>
      <c r="AC135" s="842"/>
      <c r="AD135" s="848"/>
      <c r="AE135" s="848"/>
      <c r="AF135" s="848"/>
      <c r="AG135" s="848"/>
      <c r="AH135" s="842"/>
      <c r="AI135" s="845"/>
      <c r="AJ135" s="845"/>
    </row>
    <row r="136" spans="1:36" ht="18.75" x14ac:dyDescent="0.25">
      <c r="A136" s="850"/>
      <c r="B136" s="853"/>
      <c r="C136" s="855"/>
      <c r="D136" s="836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5"/>
      <c r="S136" s="185"/>
      <c r="T136" s="185"/>
      <c r="U136" s="185"/>
      <c r="V136" s="182">
        <f t="shared" si="19"/>
        <v>0</v>
      </c>
      <c r="W136" s="182">
        <f t="shared" si="20"/>
        <v>0</v>
      </c>
      <c r="X136" s="182">
        <f t="shared" si="21"/>
        <v>0</v>
      </c>
      <c r="Y136" s="183">
        <f t="shared" si="22"/>
        <v>0</v>
      </c>
      <c r="Z136" s="839"/>
      <c r="AA136" s="842"/>
      <c r="AB136" s="842"/>
      <c r="AC136" s="842"/>
      <c r="AD136" s="848"/>
      <c r="AE136" s="848"/>
      <c r="AF136" s="848"/>
      <c r="AG136" s="848"/>
      <c r="AH136" s="842"/>
      <c r="AI136" s="845"/>
      <c r="AJ136" s="845"/>
    </row>
    <row r="137" spans="1:36" ht="18.75" x14ac:dyDescent="0.25">
      <c r="A137" s="850"/>
      <c r="B137" s="853"/>
      <c r="C137" s="855"/>
      <c r="D137" s="836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81"/>
      <c r="S137" s="181"/>
      <c r="T137" s="181"/>
      <c r="U137" s="181"/>
      <c r="V137" s="182">
        <f t="shared" si="19"/>
        <v>0</v>
      </c>
      <c r="W137" s="182">
        <f t="shared" si="20"/>
        <v>0</v>
      </c>
      <c r="X137" s="182">
        <f t="shared" si="21"/>
        <v>0</v>
      </c>
      <c r="Y137" s="183">
        <f t="shared" si="22"/>
        <v>0</v>
      </c>
      <c r="Z137" s="839"/>
      <c r="AA137" s="842"/>
      <c r="AB137" s="842"/>
      <c r="AC137" s="842"/>
      <c r="AD137" s="848"/>
      <c r="AE137" s="848"/>
      <c r="AF137" s="848"/>
      <c r="AG137" s="848"/>
      <c r="AH137" s="842"/>
      <c r="AI137" s="845"/>
      <c r="AJ137" s="845"/>
    </row>
    <row r="138" spans="1:36" ht="18.75" x14ac:dyDescent="0.25">
      <c r="A138" s="850"/>
      <c r="B138" s="853"/>
      <c r="C138" s="855"/>
      <c r="D138" s="836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5"/>
      <c r="S138" s="185"/>
      <c r="T138" s="185"/>
      <c r="U138" s="185"/>
      <c r="V138" s="182">
        <f t="shared" si="19"/>
        <v>0</v>
      </c>
      <c r="W138" s="182">
        <f t="shared" si="20"/>
        <v>0</v>
      </c>
      <c r="X138" s="182">
        <f t="shared" si="21"/>
        <v>0</v>
      </c>
      <c r="Y138" s="183">
        <f t="shared" si="22"/>
        <v>0</v>
      </c>
      <c r="Z138" s="839"/>
      <c r="AA138" s="842"/>
      <c r="AB138" s="842"/>
      <c r="AC138" s="842"/>
      <c r="AD138" s="848"/>
      <c r="AE138" s="848"/>
      <c r="AF138" s="848"/>
      <c r="AG138" s="848"/>
      <c r="AH138" s="842"/>
      <c r="AI138" s="845"/>
      <c r="AJ138" s="845"/>
    </row>
    <row r="139" spans="1:36" ht="18.75" x14ac:dyDescent="0.25">
      <c r="A139" s="850"/>
      <c r="B139" s="853"/>
      <c r="C139" s="855"/>
      <c r="D139" s="836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81"/>
      <c r="S139" s="181"/>
      <c r="T139" s="181"/>
      <c r="U139" s="181"/>
      <c r="V139" s="182">
        <f t="shared" si="19"/>
        <v>0</v>
      </c>
      <c r="W139" s="182">
        <f t="shared" si="20"/>
        <v>0</v>
      </c>
      <c r="X139" s="182">
        <f t="shared" si="21"/>
        <v>0</v>
      </c>
      <c r="Y139" s="183">
        <f t="shared" si="22"/>
        <v>0</v>
      </c>
      <c r="Z139" s="839"/>
      <c r="AA139" s="842"/>
      <c r="AB139" s="842"/>
      <c r="AC139" s="842"/>
      <c r="AD139" s="848"/>
      <c r="AE139" s="848"/>
      <c r="AF139" s="848"/>
      <c r="AG139" s="848"/>
      <c r="AH139" s="842"/>
      <c r="AI139" s="845"/>
      <c r="AJ139" s="845"/>
    </row>
    <row r="140" spans="1:36" ht="18.75" x14ac:dyDescent="0.25">
      <c r="A140" s="850"/>
      <c r="B140" s="853"/>
      <c r="C140" s="855"/>
      <c r="D140" s="836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5"/>
      <c r="S140" s="185"/>
      <c r="T140" s="185"/>
      <c r="U140" s="185"/>
      <c r="V140" s="182">
        <f t="shared" ref="V140:V203" si="38">IF(AND(F140=0,G140=0,H140=0),0,IF(AND(F140=0,G140=0),H140,IF(AND(F140=0,H140=0),G140,IF(AND(G140=0,H140=0),F140,IF(F140=0,(G140+H140)/2,IF(G140=0,(F140+H140)/2,IF(H140=0,(F140+G140)/2,(F140+G140+H140)/3)))))))</f>
        <v>0</v>
      </c>
      <c r="W140" s="182">
        <f t="shared" ref="W140:W203" si="39">IF(AND(I140=0,J140=0,K140=0),0,IF(AND(I140=0,J140=0),K140,IF(AND(I140=0,K140=0),J140,IF(AND(J140=0,K140=0),I140,IF(I140=0,(J140+K140)/2,IF(J140=0,(I140+K140)/2,IF(K140=0,(I140+J140)/2,(I140+J140+K140)/3)))))))</f>
        <v>0</v>
      </c>
      <c r="X140" s="182">
        <f t="shared" ref="X140:X203" si="40">IF(AND(L140=0,M140=0,N140=0),0,IF(AND(L140=0,M140=0),N140,IF(AND(L140=0,N140=0),M140,IF(AND(M140=0,N140=0),L140,IF(L140=0,(M140+N140)/2,IF(M140=0,(L140+N140)/2,IF(N140=0,(L140+M140)/2,(L140+M140+N140)/3)))))))</f>
        <v>0</v>
      </c>
      <c r="Y140" s="183">
        <f t="shared" ref="Y140:Y203" si="41">IF(AND(O140=0,P140=0,Q140=0),0,IF(AND(O140=0,P140=0),Q140,IF(AND(O140=0,Q140=0),P140,IF(AND(P140=0,Q140=0),O140,IF(O140=0,(P140+Q140)/2,IF(P140=0,(O140+Q140)/2,IF(Q140=0,(O140+P140)/2,(O140+P140+Q140)/3)))))))</f>
        <v>0</v>
      </c>
      <c r="Z140" s="839"/>
      <c r="AA140" s="842"/>
      <c r="AB140" s="842"/>
      <c r="AC140" s="842"/>
      <c r="AD140" s="848"/>
      <c r="AE140" s="848"/>
      <c r="AF140" s="848"/>
      <c r="AG140" s="848"/>
      <c r="AH140" s="842"/>
      <c r="AI140" s="845"/>
      <c r="AJ140" s="845"/>
    </row>
    <row r="141" spans="1:36" ht="18.75" x14ac:dyDescent="0.25">
      <c r="A141" s="850"/>
      <c r="B141" s="853"/>
      <c r="C141" s="855"/>
      <c r="D141" s="836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81"/>
      <c r="S141" s="181"/>
      <c r="T141" s="181"/>
      <c r="U141" s="181"/>
      <c r="V141" s="182">
        <f t="shared" si="38"/>
        <v>0</v>
      </c>
      <c r="W141" s="182">
        <f t="shared" si="39"/>
        <v>0</v>
      </c>
      <c r="X141" s="182">
        <f t="shared" si="40"/>
        <v>0</v>
      </c>
      <c r="Y141" s="183">
        <f t="shared" si="41"/>
        <v>0</v>
      </c>
      <c r="Z141" s="839"/>
      <c r="AA141" s="842"/>
      <c r="AB141" s="842"/>
      <c r="AC141" s="842"/>
      <c r="AD141" s="848"/>
      <c r="AE141" s="848"/>
      <c r="AF141" s="848"/>
      <c r="AG141" s="848"/>
      <c r="AH141" s="842"/>
      <c r="AI141" s="845"/>
      <c r="AJ141" s="845"/>
    </row>
    <row r="142" spans="1:36" ht="18.75" x14ac:dyDescent="0.25">
      <c r="A142" s="850"/>
      <c r="B142" s="853"/>
      <c r="C142" s="855"/>
      <c r="D142" s="836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5"/>
      <c r="S142" s="185"/>
      <c r="T142" s="185"/>
      <c r="U142" s="185"/>
      <c r="V142" s="182">
        <f t="shared" si="38"/>
        <v>0</v>
      </c>
      <c r="W142" s="182">
        <f t="shared" si="39"/>
        <v>0</v>
      </c>
      <c r="X142" s="182">
        <f t="shared" si="40"/>
        <v>0</v>
      </c>
      <c r="Y142" s="183">
        <f t="shared" si="41"/>
        <v>0</v>
      </c>
      <c r="Z142" s="839"/>
      <c r="AA142" s="842"/>
      <c r="AB142" s="842"/>
      <c r="AC142" s="842"/>
      <c r="AD142" s="848"/>
      <c r="AE142" s="848"/>
      <c r="AF142" s="848"/>
      <c r="AG142" s="848"/>
      <c r="AH142" s="842"/>
      <c r="AI142" s="845"/>
      <c r="AJ142" s="845"/>
    </row>
    <row r="143" spans="1:36" ht="19.5" thickBot="1" x14ac:dyDescent="0.3">
      <c r="A143" s="851"/>
      <c r="B143" s="854"/>
      <c r="C143" s="856"/>
      <c r="D143" s="837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2"/>
      <c r="S143" s="192"/>
      <c r="T143" s="192"/>
      <c r="U143" s="192"/>
      <c r="V143" s="193">
        <f t="shared" si="38"/>
        <v>0</v>
      </c>
      <c r="W143" s="193">
        <f t="shared" si="39"/>
        <v>0</v>
      </c>
      <c r="X143" s="193">
        <f t="shared" si="40"/>
        <v>0</v>
      </c>
      <c r="Y143" s="194">
        <f t="shared" si="41"/>
        <v>0</v>
      </c>
      <c r="Z143" s="840"/>
      <c r="AA143" s="843"/>
      <c r="AB143" s="843"/>
      <c r="AC143" s="843"/>
      <c r="AD143" s="849"/>
      <c r="AE143" s="849"/>
      <c r="AF143" s="849"/>
      <c r="AG143" s="849"/>
      <c r="AH143" s="843"/>
      <c r="AI143" s="846"/>
      <c r="AJ143" s="846"/>
    </row>
    <row r="144" spans="1:36" ht="18.75" x14ac:dyDescent="0.25">
      <c r="A144" s="823">
        <v>8</v>
      </c>
      <c r="B144" s="852" t="s">
        <v>105</v>
      </c>
      <c r="C144" s="835" t="s">
        <v>103</v>
      </c>
      <c r="D144" s="835">
        <f>250*0.9</f>
        <v>225</v>
      </c>
      <c r="E144" s="186" t="s">
        <v>348</v>
      </c>
      <c r="F144" s="492">
        <v>11</v>
      </c>
      <c r="G144" s="492">
        <v>11.8</v>
      </c>
      <c r="H144" s="492">
        <v>9.5</v>
      </c>
      <c r="I144" s="492">
        <v>16.8</v>
      </c>
      <c r="J144" s="492">
        <v>20.2</v>
      </c>
      <c r="K144" s="492">
        <v>18.399999999999999</v>
      </c>
      <c r="L144" s="187">
        <v>1.8</v>
      </c>
      <c r="M144" s="187">
        <v>3.6</v>
      </c>
      <c r="N144" s="187">
        <v>13.3</v>
      </c>
      <c r="O144" s="187">
        <v>4.5999999999999996</v>
      </c>
      <c r="P144" s="187">
        <v>4.0999999999999996</v>
      </c>
      <c r="Q144" s="187">
        <v>25.3</v>
      </c>
      <c r="R144" s="188">
        <v>380</v>
      </c>
      <c r="S144" s="188">
        <v>380</v>
      </c>
      <c r="T144" s="188">
        <v>380</v>
      </c>
      <c r="U144" s="188">
        <v>380</v>
      </c>
      <c r="V144" s="189">
        <f t="shared" si="38"/>
        <v>10.766666666666666</v>
      </c>
      <c r="W144" s="189">
        <f t="shared" si="39"/>
        <v>18.466666666666665</v>
      </c>
      <c r="X144" s="189">
        <f t="shared" si="40"/>
        <v>6.2333333333333343</v>
      </c>
      <c r="Y144" s="190">
        <f t="shared" si="41"/>
        <v>11.333333333333334</v>
      </c>
      <c r="Z144" s="838">
        <f t="shared" ref="Z144:AB144" si="42">SUM(V144:V163)</f>
        <v>31.066666666666663</v>
      </c>
      <c r="AA144" s="841">
        <f t="shared" si="42"/>
        <v>44.099999999999994</v>
      </c>
      <c r="AB144" s="841">
        <f t="shared" si="42"/>
        <v>25.6</v>
      </c>
      <c r="AC144" s="841">
        <f>SUM(Y144:Y163)</f>
        <v>31.499999999999996</v>
      </c>
      <c r="AD144" s="847">
        <f t="shared" ref="AD144" si="43">Z144*0.38*0.9*SQRT(3)</f>
        <v>18.402693420257805</v>
      </c>
      <c r="AE144" s="847">
        <f t="shared" si="29"/>
        <v>26.12313668991532</v>
      </c>
      <c r="AF144" s="847">
        <f t="shared" si="29"/>
        <v>15.164451230427037</v>
      </c>
      <c r="AG144" s="847">
        <f t="shared" si="29"/>
        <v>18.659383349939514</v>
      </c>
      <c r="AH144" s="841">
        <f t="shared" ref="AH144" si="44">MAX(Z144:AC163)</f>
        <v>44.099999999999994</v>
      </c>
      <c r="AI144" s="844">
        <f t="shared" ref="AI144" si="45">AH144*0.38*0.9*SQRT(3)</f>
        <v>26.12313668991532</v>
      </c>
      <c r="AJ144" s="844">
        <f t="shared" ref="AJ144" si="46">D144-AI144</f>
        <v>198.87686331008467</v>
      </c>
    </row>
    <row r="145" spans="1:36" ht="18.75" x14ac:dyDescent="0.25">
      <c r="A145" s="850"/>
      <c r="B145" s="853"/>
      <c r="C145" s="855"/>
      <c r="D145" s="836"/>
      <c r="E145" s="179" t="s">
        <v>349</v>
      </c>
      <c r="F145" s="490">
        <v>19</v>
      </c>
      <c r="G145" s="490">
        <v>21.1</v>
      </c>
      <c r="H145" s="490">
        <v>14.7</v>
      </c>
      <c r="I145" s="490">
        <v>24.6</v>
      </c>
      <c r="J145" s="490">
        <v>29</v>
      </c>
      <c r="K145" s="490">
        <v>19.5</v>
      </c>
      <c r="L145" s="180">
        <v>19.100000000000001</v>
      </c>
      <c r="M145" s="180">
        <v>2.5</v>
      </c>
      <c r="N145" s="180">
        <v>34.799999999999997</v>
      </c>
      <c r="O145" s="180">
        <v>22.2</v>
      </c>
      <c r="P145" s="180">
        <v>4.8</v>
      </c>
      <c r="Q145" s="180">
        <v>31.4</v>
      </c>
      <c r="R145" s="181">
        <v>380</v>
      </c>
      <c r="S145" s="181">
        <v>380</v>
      </c>
      <c r="T145" s="181">
        <v>380</v>
      </c>
      <c r="U145" s="181">
        <v>380</v>
      </c>
      <c r="V145" s="182">
        <f t="shared" si="38"/>
        <v>18.266666666666666</v>
      </c>
      <c r="W145" s="182">
        <f t="shared" si="39"/>
        <v>24.366666666666664</v>
      </c>
      <c r="X145" s="182">
        <f t="shared" si="40"/>
        <v>18.8</v>
      </c>
      <c r="Y145" s="183">
        <f t="shared" si="41"/>
        <v>19.466666666666665</v>
      </c>
      <c r="Z145" s="839"/>
      <c r="AA145" s="842"/>
      <c r="AB145" s="842"/>
      <c r="AC145" s="842"/>
      <c r="AD145" s="848"/>
      <c r="AE145" s="848"/>
      <c r="AF145" s="848"/>
      <c r="AG145" s="848"/>
      <c r="AH145" s="842"/>
      <c r="AI145" s="845"/>
      <c r="AJ145" s="845"/>
    </row>
    <row r="146" spans="1:36" ht="18.75" x14ac:dyDescent="0.25">
      <c r="A146" s="850"/>
      <c r="B146" s="853"/>
      <c r="C146" s="855"/>
      <c r="D146" s="836"/>
      <c r="E146" s="184" t="s">
        <v>350</v>
      </c>
      <c r="F146" s="491">
        <v>0.9</v>
      </c>
      <c r="G146" s="491">
        <v>0.5</v>
      </c>
      <c r="H146" s="491">
        <v>4.7</v>
      </c>
      <c r="I146" s="491">
        <v>0.1</v>
      </c>
      <c r="J146" s="491">
        <v>0.3</v>
      </c>
      <c r="K146" s="491">
        <v>3.4</v>
      </c>
      <c r="L146" s="184">
        <v>0.5</v>
      </c>
      <c r="M146" s="184">
        <v>0.4</v>
      </c>
      <c r="N146" s="184">
        <v>0.8</v>
      </c>
      <c r="O146" s="184">
        <v>0.5</v>
      </c>
      <c r="P146" s="184">
        <v>0.9</v>
      </c>
      <c r="Q146" s="184">
        <v>0.7</v>
      </c>
      <c r="R146" s="181">
        <v>380</v>
      </c>
      <c r="S146" s="181">
        <v>380</v>
      </c>
      <c r="T146" s="181">
        <v>380</v>
      </c>
      <c r="U146" s="181">
        <v>380</v>
      </c>
      <c r="V146" s="182">
        <f t="shared" si="38"/>
        <v>2.0333333333333332</v>
      </c>
      <c r="W146" s="182">
        <f t="shared" si="39"/>
        <v>1.2666666666666666</v>
      </c>
      <c r="X146" s="182">
        <f t="shared" si="40"/>
        <v>0.56666666666666676</v>
      </c>
      <c r="Y146" s="183">
        <f t="shared" si="41"/>
        <v>0.69999999999999984</v>
      </c>
      <c r="Z146" s="839"/>
      <c r="AA146" s="842"/>
      <c r="AB146" s="842"/>
      <c r="AC146" s="842"/>
      <c r="AD146" s="848"/>
      <c r="AE146" s="848"/>
      <c r="AF146" s="848"/>
      <c r="AG146" s="848"/>
      <c r="AH146" s="842"/>
      <c r="AI146" s="845"/>
      <c r="AJ146" s="845"/>
    </row>
    <row r="147" spans="1:36" ht="18.75" x14ac:dyDescent="0.25">
      <c r="A147" s="850"/>
      <c r="B147" s="853"/>
      <c r="C147" s="855"/>
      <c r="D147" s="836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81"/>
      <c r="S147" s="181"/>
      <c r="T147" s="181"/>
      <c r="U147" s="181"/>
      <c r="V147" s="182">
        <f t="shared" si="38"/>
        <v>0</v>
      </c>
      <c r="W147" s="182">
        <f t="shared" si="39"/>
        <v>0</v>
      </c>
      <c r="X147" s="182">
        <f t="shared" si="40"/>
        <v>0</v>
      </c>
      <c r="Y147" s="183">
        <f t="shared" si="41"/>
        <v>0</v>
      </c>
      <c r="Z147" s="839"/>
      <c r="AA147" s="842"/>
      <c r="AB147" s="842"/>
      <c r="AC147" s="842"/>
      <c r="AD147" s="848"/>
      <c r="AE147" s="848"/>
      <c r="AF147" s="848"/>
      <c r="AG147" s="848"/>
      <c r="AH147" s="842"/>
      <c r="AI147" s="845"/>
      <c r="AJ147" s="845"/>
    </row>
    <row r="148" spans="1:36" ht="18.75" x14ac:dyDescent="0.25">
      <c r="A148" s="850"/>
      <c r="B148" s="853"/>
      <c r="C148" s="855"/>
      <c r="D148" s="836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5"/>
      <c r="S148" s="185"/>
      <c r="T148" s="185"/>
      <c r="U148" s="185"/>
      <c r="V148" s="182">
        <f t="shared" si="38"/>
        <v>0</v>
      </c>
      <c r="W148" s="182">
        <f t="shared" si="39"/>
        <v>0</v>
      </c>
      <c r="X148" s="182">
        <f t="shared" si="40"/>
        <v>0</v>
      </c>
      <c r="Y148" s="183">
        <f t="shared" si="41"/>
        <v>0</v>
      </c>
      <c r="Z148" s="839"/>
      <c r="AA148" s="842"/>
      <c r="AB148" s="842"/>
      <c r="AC148" s="842"/>
      <c r="AD148" s="848"/>
      <c r="AE148" s="848"/>
      <c r="AF148" s="848"/>
      <c r="AG148" s="848"/>
      <c r="AH148" s="842"/>
      <c r="AI148" s="845"/>
      <c r="AJ148" s="845"/>
    </row>
    <row r="149" spans="1:36" ht="18.75" x14ac:dyDescent="0.25">
      <c r="A149" s="850"/>
      <c r="B149" s="853"/>
      <c r="C149" s="855"/>
      <c r="D149" s="836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81"/>
      <c r="S149" s="181"/>
      <c r="T149" s="181"/>
      <c r="U149" s="181"/>
      <c r="V149" s="182">
        <f t="shared" si="38"/>
        <v>0</v>
      </c>
      <c r="W149" s="182">
        <f t="shared" si="39"/>
        <v>0</v>
      </c>
      <c r="X149" s="182">
        <f t="shared" si="40"/>
        <v>0</v>
      </c>
      <c r="Y149" s="183">
        <f t="shared" si="41"/>
        <v>0</v>
      </c>
      <c r="Z149" s="839"/>
      <c r="AA149" s="842"/>
      <c r="AB149" s="842"/>
      <c r="AC149" s="842"/>
      <c r="AD149" s="848"/>
      <c r="AE149" s="848"/>
      <c r="AF149" s="848"/>
      <c r="AG149" s="848"/>
      <c r="AH149" s="842"/>
      <c r="AI149" s="845"/>
      <c r="AJ149" s="845"/>
    </row>
    <row r="150" spans="1:36" ht="18.75" x14ac:dyDescent="0.25">
      <c r="A150" s="850"/>
      <c r="B150" s="853"/>
      <c r="C150" s="855"/>
      <c r="D150" s="836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5"/>
      <c r="S150" s="185"/>
      <c r="T150" s="185"/>
      <c r="U150" s="185"/>
      <c r="V150" s="182">
        <f t="shared" si="38"/>
        <v>0</v>
      </c>
      <c r="W150" s="182">
        <f t="shared" si="39"/>
        <v>0</v>
      </c>
      <c r="X150" s="182">
        <f t="shared" si="40"/>
        <v>0</v>
      </c>
      <c r="Y150" s="183">
        <f t="shared" si="41"/>
        <v>0</v>
      </c>
      <c r="Z150" s="839"/>
      <c r="AA150" s="842"/>
      <c r="AB150" s="842"/>
      <c r="AC150" s="842"/>
      <c r="AD150" s="848"/>
      <c r="AE150" s="848"/>
      <c r="AF150" s="848"/>
      <c r="AG150" s="848"/>
      <c r="AH150" s="842"/>
      <c r="AI150" s="845"/>
      <c r="AJ150" s="845"/>
    </row>
    <row r="151" spans="1:36" ht="18.75" x14ac:dyDescent="0.25">
      <c r="A151" s="850"/>
      <c r="B151" s="853"/>
      <c r="C151" s="855"/>
      <c r="D151" s="836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81"/>
      <c r="S151" s="181"/>
      <c r="T151" s="181"/>
      <c r="U151" s="181"/>
      <c r="V151" s="182">
        <f t="shared" si="38"/>
        <v>0</v>
      </c>
      <c r="W151" s="182">
        <f t="shared" si="39"/>
        <v>0</v>
      </c>
      <c r="X151" s="182">
        <f t="shared" si="40"/>
        <v>0</v>
      </c>
      <c r="Y151" s="183">
        <f t="shared" si="41"/>
        <v>0</v>
      </c>
      <c r="Z151" s="839"/>
      <c r="AA151" s="842"/>
      <c r="AB151" s="842"/>
      <c r="AC151" s="842"/>
      <c r="AD151" s="848"/>
      <c r="AE151" s="848"/>
      <c r="AF151" s="848"/>
      <c r="AG151" s="848"/>
      <c r="AH151" s="842"/>
      <c r="AI151" s="845"/>
      <c r="AJ151" s="845"/>
    </row>
    <row r="152" spans="1:36" ht="18.75" x14ac:dyDescent="0.25">
      <c r="A152" s="850"/>
      <c r="B152" s="853"/>
      <c r="C152" s="855"/>
      <c r="D152" s="836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5"/>
      <c r="S152" s="185"/>
      <c r="T152" s="185"/>
      <c r="U152" s="185"/>
      <c r="V152" s="182">
        <f t="shared" si="38"/>
        <v>0</v>
      </c>
      <c r="W152" s="182">
        <f t="shared" si="39"/>
        <v>0</v>
      </c>
      <c r="X152" s="182">
        <f t="shared" si="40"/>
        <v>0</v>
      </c>
      <c r="Y152" s="183">
        <f t="shared" si="41"/>
        <v>0</v>
      </c>
      <c r="Z152" s="839"/>
      <c r="AA152" s="842"/>
      <c r="AB152" s="842"/>
      <c r="AC152" s="842"/>
      <c r="AD152" s="848"/>
      <c r="AE152" s="848"/>
      <c r="AF152" s="848"/>
      <c r="AG152" s="848"/>
      <c r="AH152" s="842"/>
      <c r="AI152" s="845"/>
      <c r="AJ152" s="845"/>
    </row>
    <row r="153" spans="1:36" ht="18.75" x14ac:dyDescent="0.25">
      <c r="A153" s="850"/>
      <c r="B153" s="853"/>
      <c r="C153" s="855"/>
      <c r="D153" s="836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81"/>
      <c r="S153" s="181"/>
      <c r="T153" s="181"/>
      <c r="U153" s="181"/>
      <c r="V153" s="182">
        <f t="shared" si="38"/>
        <v>0</v>
      </c>
      <c r="W153" s="182">
        <f t="shared" si="39"/>
        <v>0</v>
      </c>
      <c r="X153" s="182">
        <f t="shared" si="40"/>
        <v>0</v>
      </c>
      <c r="Y153" s="183">
        <f t="shared" si="41"/>
        <v>0</v>
      </c>
      <c r="Z153" s="839"/>
      <c r="AA153" s="842"/>
      <c r="AB153" s="842"/>
      <c r="AC153" s="842"/>
      <c r="AD153" s="848"/>
      <c r="AE153" s="848"/>
      <c r="AF153" s="848"/>
      <c r="AG153" s="848"/>
      <c r="AH153" s="842"/>
      <c r="AI153" s="845"/>
      <c r="AJ153" s="845"/>
    </row>
    <row r="154" spans="1:36" ht="18.75" x14ac:dyDescent="0.25">
      <c r="A154" s="850"/>
      <c r="B154" s="853"/>
      <c r="C154" s="855"/>
      <c r="D154" s="836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5"/>
      <c r="S154" s="185"/>
      <c r="T154" s="185"/>
      <c r="U154" s="185"/>
      <c r="V154" s="182">
        <f t="shared" si="38"/>
        <v>0</v>
      </c>
      <c r="W154" s="182">
        <f t="shared" si="39"/>
        <v>0</v>
      </c>
      <c r="X154" s="182">
        <f t="shared" si="40"/>
        <v>0</v>
      </c>
      <c r="Y154" s="183">
        <f t="shared" si="41"/>
        <v>0</v>
      </c>
      <c r="Z154" s="839"/>
      <c r="AA154" s="842"/>
      <c r="AB154" s="842"/>
      <c r="AC154" s="842"/>
      <c r="AD154" s="848"/>
      <c r="AE154" s="848"/>
      <c r="AF154" s="848"/>
      <c r="AG154" s="848"/>
      <c r="AH154" s="842"/>
      <c r="AI154" s="845"/>
      <c r="AJ154" s="845"/>
    </row>
    <row r="155" spans="1:36" ht="18.75" x14ac:dyDescent="0.25">
      <c r="A155" s="850"/>
      <c r="B155" s="853"/>
      <c r="C155" s="855"/>
      <c r="D155" s="836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81"/>
      <c r="S155" s="181"/>
      <c r="T155" s="181"/>
      <c r="U155" s="181"/>
      <c r="V155" s="182">
        <f t="shared" si="38"/>
        <v>0</v>
      </c>
      <c r="W155" s="182">
        <f t="shared" si="39"/>
        <v>0</v>
      </c>
      <c r="X155" s="182">
        <f t="shared" si="40"/>
        <v>0</v>
      </c>
      <c r="Y155" s="183">
        <f t="shared" si="41"/>
        <v>0</v>
      </c>
      <c r="Z155" s="839"/>
      <c r="AA155" s="842"/>
      <c r="AB155" s="842"/>
      <c r="AC155" s="842"/>
      <c r="AD155" s="848"/>
      <c r="AE155" s="848"/>
      <c r="AF155" s="848"/>
      <c r="AG155" s="848"/>
      <c r="AH155" s="842"/>
      <c r="AI155" s="845"/>
      <c r="AJ155" s="845"/>
    </row>
    <row r="156" spans="1:36" ht="18.75" x14ac:dyDescent="0.25">
      <c r="A156" s="850"/>
      <c r="B156" s="853"/>
      <c r="C156" s="855"/>
      <c r="D156" s="836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5"/>
      <c r="S156" s="185"/>
      <c r="T156" s="185"/>
      <c r="U156" s="185"/>
      <c r="V156" s="182">
        <f t="shared" si="38"/>
        <v>0</v>
      </c>
      <c r="W156" s="182">
        <f t="shared" si="39"/>
        <v>0</v>
      </c>
      <c r="X156" s="182">
        <f t="shared" si="40"/>
        <v>0</v>
      </c>
      <c r="Y156" s="183">
        <f t="shared" si="41"/>
        <v>0</v>
      </c>
      <c r="Z156" s="839"/>
      <c r="AA156" s="842"/>
      <c r="AB156" s="842"/>
      <c r="AC156" s="842"/>
      <c r="AD156" s="848"/>
      <c r="AE156" s="848"/>
      <c r="AF156" s="848"/>
      <c r="AG156" s="848"/>
      <c r="AH156" s="842"/>
      <c r="AI156" s="845"/>
      <c r="AJ156" s="845"/>
    </row>
    <row r="157" spans="1:36" ht="18.75" x14ac:dyDescent="0.25">
      <c r="A157" s="850"/>
      <c r="B157" s="853"/>
      <c r="C157" s="855"/>
      <c r="D157" s="836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81"/>
      <c r="S157" s="181"/>
      <c r="T157" s="181"/>
      <c r="U157" s="181"/>
      <c r="V157" s="182">
        <f t="shared" si="38"/>
        <v>0</v>
      </c>
      <c r="W157" s="182">
        <f t="shared" si="39"/>
        <v>0</v>
      </c>
      <c r="X157" s="182">
        <f t="shared" si="40"/>
        <v>0</v>
      </c>
      <c r="Y157" s="183">
        <f t="shared" si="41"/>
        <v>0</v>
      </c>
      <c r="Z157" s="839"/>
      <c r="AA157" s="842"/>
      <c r="AB157" s="842"/>
      <c r="AC157" s="842"/>
      <c r="AD157" s="848"/>
      <c r="AE157" s="848"/>
      <c r="AF157" s="848"/>
      <c r="AG157" s="848"/>
      <c r="AH157" s="842"/>
      <c r="AI157" s="845"/>
      <c r="AJ157" s="845"/>
    </row>
    <row r="158" spans="1:36" ht="18.75" x14ac:dyDescent="0.25">
      <c r="A158" s="850"/>
      <c r="B158" s="853"/>
      <c r="C158" s="855"/>
      <c r="D158" s="836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5"/>
      <c r="S158" s="185"/>
      <c r="T158" s="185"/>
      <c r="U158" s="185"/>
      <c r="V158" s="182">
        <f t="shared" si="38"/>
        <v>0</v>
      </c>
      <c r="W158" s="182">
        <f t="shared" si="39"/>
        <v>0</v>
      </c>
      <c r="X158" s="182">
        <f t="shared" si="40"/>
        <v>0</v>
      </c>
      <c r="Y158" s="183">
        <f t="shared" si="41"/>
        <v>0</v>
      </c>
      <c r="Z158" s="839"/>
      <c r="AA158" s="842"/>
      <c r="AB158" s="842"/>
      <c r="AC158" s="842"/>
      <c r="AD158" s="848"/>
      <c r="AE158" s="848"/>
      <c r="AF158" s="848"/>
      <c r="AG158" s="848"/>
      <c r="AH158" s="842"/>
      <c r="AI158" s="845"/>
      <c r="AJ158" s="845"/>
    </row>
    <row r="159" spans="1:36" ht="18.75" x14ac:dyDescent="0.25">
      <c r="A159" s="850"/>
      <c r="B159" s="853"/>
      <c r="C159" s="855"/>
      <c r="D159" s="836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81"/>
      <c r="S159" s="181"/>
      <c r="T159" s="181"/>
      <c r="U159" s="181"/>
      <c r="V159" s="182">
        <f t="shared" si="38"/>
        <v>0</v>
      </c>
      <c r="W159" s="182">
        <f t="shared" si="39"/>
        <v>0</v>
      </c>
      <c r="X159" s="182">
        <f t="shared" si="40"/>
        <v>0</v>
      </c>
      <c r="Y159" s="183">
        <f t="shared" si="41"/>
        <v>0</v>
      </c>
      <c r="Z159" s="839"/>
      <c r="AA159" s="842"/>
      <c r="AB159" s="842"/>
      <c r="AC159" s="842"/>
      <c r="AD159" s="848"/>
      <c r="AE159" s="848"/>
      <c r="AF159" s="848"/>
      <c r="AG159" s="848"/>
      <c r="AH159" s="842"/>
      <c r="AI159" s="845"/>
      <c r="AJ159" s="845"/>
    </row>
    <row r="160" spans="1:36" ht="18.75" x14ac:dyDescent="0.25">
      <c r="A160" s="850"/>
      <c r="B160" s="853"/>
      <c r="C160" s="855"/>
      <c r="D160" s="836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5"/>
      <c r="S160" s="185"/>
      <c r="T160" s="185"/>
      <c r="U160" s="185"/>
      <c r="V160" s="182">
        <f t="shared" si="38"/>
        <v>0</v>
      </c>
      <c r="W160" s="182">
        <f t="shared" si="39"/>
        <v>0</v>
      </c>
      <c r="X160" s="182">
        <f t="shared" si="40"/>
        <v>0</v>
      </c>
      <c r="Y160" s="183">
        <f t="shared" si="41"/>
        <v>0</v>
      </c>
      <c r="Z160" s="839"/>
      <c r="AA160" s="842"/>
      <c r="AB160" s="842"/>
      <c r="AC160" s="842"/>
      <c r="AD160" s="848"/>
      <c r="AE160" s="848"/>
      <c r="AF160" s="848"/>
      <c r="AG160" s="848"/>
      <c r="AH160" s="842"/>
      <c r="AI160" s="845"/>
      <c r="AJ160" s="845"/>
    </row>
    <row r="161" spans="1:36" ht="18.75" x14ac:dyDescent="0.25">
      <c r="A161" s="850"/>
      <c r="B161" s="853"/>
      <c r="C161" s="855"/>
      <c r="D161" s="836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81"/>
      <c r="S161" s="181"/>
      <c r="T161" s="181"/>
      <c r="U161" s="181"/>
      <c r="V161" s="182">
        <f t="shared" si="38"/>
        <v>0</v>
      </c>
      <c r="W161" s="182">
        <f t="shared" si="39"/>
        <v>0</v>
      </c>
      <c r="X161" s="182">
        <f t="shared" si="40"/>
        <v>0</v>
      </c>
      <c r="Y161" s="183">
        <f t="shared" si="41"/>
        <v>0</v>
      </c>
      <c r="Z161" s="839"/>
      <c r="AA161" s="842"/>
      <c r="AB161" s="842"/>
      <c r="AC161" s="842"/>
      <c r="AD161" s="848"/>
      <c r="AE161" s="848"/>
      <c r="AF161" s="848"/>
      <c r="AG161" s="848"/>
      <c r="AH161" s="842"/>
      <c r="AI161" s="845"/>
      <c r="AJ161" s="845"/>
    </row>
    <row r="162" spans="1:36" ht="18.75" x14ac:dyDescent="0.25">
      <c r="A162" s="850"/>
      <c r="B162" s="853"/>
      <c r="C162" s="855"/>
      <c r="D162" s="836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5"/>
      <c r="S162" s="185"/>
      <c r="T162" s="185"/>
      <c r="U162" s="185"/>
      <c r="V162" s="182">
        <f t="shared" si="38"/>
        <v>0</v>
      </c>
      <c r="W162" s="182">
        <f t="shared" si="39"/>
        <v>0</v>
      </c>
      <c r="X162" s="182">
        <f t="shared" si="40"/>
        <v>0</v>
      </c>
      <c r="Y162" s="183">
        <f t="shared" si="41"/>
        <v>0</v>
      </c>
      <c r="Z162" s="839"/>
      <c r="AA162" s="842"/>
      <c r="AB162" s="842"/>
      <c r="AC162" s="842"/>
      <c r="AD162" s="848"/>
      <c r="AE162" s="848"/>
      <c r="AF162" s="848"/>
      <c r="AG162" s="848"/>
      <c r="AH162" s="842"/>
      <c r="AI162" s="845"/>
      <c r="AJ162" s="845"/>
    </row>
    <row r="163" spans="1:36" ht="19.5" thickBot="1" x14ac:dyDescent="0.3">
      <c r="A163" s="851"/>
      <c r="B163" s="854"/>
      <c r="C163" s="856"/>
      <c r="D163" s="837"/>
      <c r="E163" s="191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  <c r="R163" s="192"/>
      <c r="S163" s="192"/>
      <c r="T163" s="192"/>
      <c r="U163" s="192"/>
      <c r="V163" s="193">
        <f t="shared" si="38"/>
        <v>0</v>
      </c>
      <c r="W163" s="193">
        <f t="shared" si="39"/>
        <v>0</v>
      </c>
      <c r="X163" s="193">
        <f t="shared" si="40"/>
        <v>0</v>
      </c>
      <c r="Y163" s="194">
        <f t="shared" si="41"/>
        <v>0</v>
      </c>
      <c r="Z163" s="840"/>
      <c r="AA163" s="843"/>
      <c r="AB163" s="843"/>
      <c r="AC163" s="843"/>
      <c r="AD163" s="849"/>
      <c r="AE163" s="849"/>
      <c r="AF163" s="849"/>
      <c r="AG163" s="849"/>
      <c r="AH163" s="843"/>
      <c r="AI163" s="846"/>
      <c r="AJ163" s="846"/>
    </row>
    <row r="164" spans="1:36" ht="18.75" x14ac:dyDescent="0.25">
      <c r="A164" s="823">
        <v>9</v>
      </c>
      <c r="B164" s="852" t="s">
        <v>107</v>
      </c>
      <c r="C164" s="835" t="s">
        <v>103</v>
      </c>
      <c r="D164" s="835">
        <f>250*0.9</f>
        <v>225</v>
      </c>
      <c r="E164" s="186" t="s">
        <v>351</v>
      </c>
      <c r="F164" s="492">
        <v>1.4</v>
      </c>
      <c r="G164" s="492">
        <v>8.1999999999999993</v>
      </c>
      <c r="H164" s="492">
        <v>11.7</v>
      </c>
      <c r="I164" s="492">
        <v>2.6</v>
      </c>
      <c r="J164" s="492">
        <v>1.5</v>
      </c>
      <c r="K164" s="492">
        <v>13.7</v>
      </c>
      <c r="L164" s="187">
        <v>13.8</v>
      </c>
      <c r="M164" s="187">
        <v>1.9</v>
      </c>
      <c r="N164" s="187">
        <v>1.4</v>
      </c>
      <c r="O164" s="187">
        <v>9.3000000000000007</v>
      </c>
      <c r="P164" s="187">
        <v>2.2000000000000002</v>
      </c>
      <c r="Q164" s="187">
        <v>6.6</v>
      </c>
      <c r="R164" s="188">
        <v>380</v>
      </c>
      <c r="S164" s="188">
        <v>380</v>
      </c>
      <c r="T164" s="188">
        <v>380</v>
      </c>
      <c r="U164" s="188">
        <v>380</v>
      </c>
      <c r="V164" s="189">
        <f t="shared" si="38"/>
        <v>7.0999999999999988</v>
      </c>
      <c r="W164" s="189">
        <f t="shared" si="39"/>
        <v>5.9333333333333327</v>
      </c>
      <c r="X164" s="189">
        <f t="shared" si="40"/>
        <v>5.7</v>
      </c>
      <c r="Y164" s="190">
        <f t="shared" si="41"/>
        <v>6.0333333333333341</v>
      </c>
      <c r="Z164" s="838">
        <f t="shared" ref="Z164:AB164" si="47">SUM(V164:V183)</f>
        <v>50.433333333333337</v>
      </c>
      <c r="AA164" s="841">
        <f t="shared" si="47"/>
        <v>52.599999999999994</v>
      </c>
      <c r="AB164" s="841">
        <f t="shared" si="47"/>
        <v>33.766666666666666</v>
      </c>
      <c r="AC164" s="841">
        <f>SUM(Y164:Y183)</f>
        <v>28.93333333333333</v>
      </c>
      <c r="AD164" s="847">
        <f t="shared" ref="AD164" si="48">Z164*0.38*0.9*SQRT(3)</f>
        <v>29.874758739109517</v>
      </c>
      <c r="AE164" s="847">
        <f t="shared" si="29"/>
        <v>31.158208387518044</v>
      </c>
      <c r="AF164" s="847">
        <f t="shared" si="29"/>
        <v>20.002069135966906</v>
      </c>
      <c r="AG164" s="847">
        <f t="shared" si="29"/>
        <v>17.138989151055551</v>
      </c>
      <c r="AH164" s="841">
        <f t="shared" ref="AH164" si="49">MAX(Z164:AC183)</f>
        <v>52.599999999999994</v>
      </c>
      <c r="AI164" s="844">
        <f t="shared" ref="AI164" si="50">AH164*0.38*0.9*SQRT(3)</f>
        <v>31.158208387518044</v>
      </c>
      <c r="AJ164" s="844">
        <f t="shared" ref="AJ164" si="51">D164-AI164</f>
        <v>193.84179161248196</v>
      </c>
    </row>
    <row r="165" spans="1:36" ht="18.75" x14ac:dyDescent="0.25">
      <c r="A165" s="850"/>
      <c r="B165" s="853"/>
      <c r="C165" s="855"/>
      <c r="D165" s="836"/>
      <c r="E165" s="179" t="s">
        <v>352</v>
      </c>
      <c r="F165" s="490">
        <v>42.5</v>
      </c>
      <c r="G165" s="490">
        <v>27.8</v>
      </c>
      <c r="H165" s="490">
        <v>59.7</v>
      </c>
      <c r="I165" s="490">
        <v>45.6</v>
      </c>
      <c r="J165" s="490">
        <v>29.6</v>
      </c>
      <c r="K165" s="490">
        <v>64.8</v>
      </c>
      <c r="L165" s="180">
        <v>62.3</v>
      </c>
      <c r="M165" s="180">
        <v>14.1</v>
      </c>
      <c r="N165" s="180">
        <v>7.8</v>
      </c>
      <c r="O165" s="180">
        <v>43.8</v>
      </c>
      <c r="P165" s="180">
        <v>12.3</v>
      </c>
      <c r="Q165" s="180">
        <v>12.6</v>
      </c>
      <c r="R165" s="181">
        <v>380</v>
      </c>
      <c r="S165" s="181">
        <v>380</v>
      </c>
      <c r="T165" s="181">
        <v>380</v>
      </c>
      <c r="U165" s="181">
        <v>380</v>
      </c>
      <c r="V165" s="182">
        <f t="shared" si="38"/>
        <v>43.333333333333336</v>
      </c>
      <c r="W165" s="182">
        <f t="shared" si="39"/>
        <v>46.666666666666664</v>
      </c>
      <c r="X165" s="182">
        <f t="shared" si="40"/>
        <v>28.066666666666663</v>
      </c>
      <c r="Y165" s="183">
        <f t="shared" si="41"/>
        <v>22.899999999999995</v>
      </c>
      <c r="Z165" s="839"/>
      <c r="AA165" s="842"/>
      <c r="AB165" s="842"/>
      <c r="AC165" s="842"/>
      <c r="AD165" s="848"/>
      <c r="AE165" s="848"/>
      <c r="AF165" s="848"/>
      <c r="AG165" s="848"/>
      <c r="AH165" s="842"/>
      <c r="AI165" s="845"/>
      <c r="AJ165" s="845"/>
    </row>
    <row r="166" spans="1:36" ht="18.75" x14ac:dyDescent="0.25">
      <c r="A166" s="850"/>
      <c r="B166" s="853"/>
      <c r="C166" s="855"/>
      <c r="D166" s="836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5"/>
      <c r="S166" s="185"/>
      <c r="T166" s="185"/>
      <c r="U166" s="185"/>
      <c r="V166" s="182">
        <f t="shared" si="38"/>
        <v>0</v>
      </c>
      <c r="W166" s="182">
        <f t="shared" si="39"/>
        <v>0</v>
      </c>
      <c r="X166" s="182">
        <f t="shared" si="40"/>
        <v>0</v>
      </c>
      <c r="Y166" s="183">
        <f t="shared" si="41"/>
        <v>0</v>
      </c>
      <c r="Z166" s="839"/>
      <c r="AA166" s="842"/>
      <c r="AB166" s="842"/>
      <c r="AC166" s="842"/>
      <c r="AD166" s="848"/>
      <c r="AE166" s="848"/>
      <c r="AF166" s="848"/>
      <c r="AG166" s="848"/>
      <c r="AH166" s="842"/>
      <c r="AI166" s="845"/>
      <c r="AJ166" s="845"/>
    </row>
    <row r="167" spans="1:36" ht="18.75" x14ac:dyDescent="0.25">
      <c r="A167" s="850"/>
      <c r="B167" s="853"/>
      <c r="C167" s="855"/>
      <c r="D167" s="836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81"/>
      <c r="S167" s="181"/>
      <c r="T167" s="181"/>
      <c r="U167" s="181"/>
      <c r="V167" s="182">
        <f t="shared" si="38"/>
        <v>0</v>
      </c>
      <c r="W167" s="182">
        <f t="shared" si="39"/>
        <v>0</v>
      </c>
      <c r="X167" s="182">
        <f t="shared" si="40"/>
        <v>0</v>
      </c>
      <c r="Y167" s="183">
        <f t="shared" si="41"/>
        <v>0</v>
      </c>
      <c r="Z167" s="839"/>
      <c r="AA167" s="842"/>
      <c r="AB167" s="842"/>
      <c r="AC167" s="842"/>
      <c r="AD167" s="848"/>
      <c r="AE167" s="848"/>
      <c r="AF167" s="848"/>
      <c r="AG167" s="848"/>
      <c r="AH167" s="842"/>
      <c r="AI167" s="845"/>
      <c r="AJ167" s="845"/>
    </row>
    <row r="168" spans="1:36" ht="18.75" x14ac:dyDescent="0.25">
      <c r="A168" s="850"/>
      <c r="B168" s="853"/>
      <c r="C168" s="855"/>
      <c r="D168" s="836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5"/>
      <c r="S168" s="185"/>
      <c r="T168" s="185"/>
      <c r="U168" s="185"/>
      <c r="V168" s="182">
        <f t="shared" si="38"/>
        <v>0</v>
      </c>
      <c r="W168" s="182">
        <f t="shared" si="39"/>
        <v>0</v>
      </c>
      <c r="X168" s="182">
        <f t="shared" si="40"/>
        <v>0</v>
      </c>
      <c r="Y168" s="183">
        <f t="shared" si="41"/>
        <v>0</v>
      </c>
      <c r="Z168" s="839"/>
      <c r="AA168" s="842"/>
      <c r="AB168" s="842"/>
      <c r="AC168" s="842"/>
      <c r="AD168" s="848"/>
      <c r="AE168" s="848"/>
      <c r="AF168" s="848"/>
      <c r="AG168" s="848"/>
      <c r="AH168" s="842"/>
      <c r="AI168" s="845"/>
      <c r="AJ168" s="845"/>
    </row>
    <row r="169" spans="1:36" ht="18.75" x14ac:dyDescent="0.25">
      <c r="A169" s="850"/>
      <c r="B169" s="853"/>
      <c r="C169" s="855"/>
      <c r="D169" s="836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  <c r="R169" s="181"/>
      <c r="S169" s="181"/>
      <c r="T169" s="181"/>
      <c r="U169" s="181"/>
      <c r="V169" s="182">
        <f t="shared" si="38"/>
        <v>0</v>
      </c>
      <c r="W169" s="182">
        <f t="shared" si="39"/>
        <v>0</v>
      </c>
      <c r="X169" s="182">
        <f t="shared" si="40"/>
        <v>0</v>
      </c>
      <c r="Y169" s="183">
        <f t="shared" si="41"/>
        <v>0</v>
      </c>
      <c r="Z169" s="839"/>
      <c r="AA169" s="842"/>
      <c r="AB169" s="842"/>
      <c r="AC169" s="842"/>
      <c r="AD169" s="848"/>
      <c r="AE169" s="848"/>
      <c r="AF169" s="848"/>
      <c r="AG169" s="848"/>
      <c r="AH169" s="842"/>
      <c r="AI169" s="845"/>
      <c r="AJ169" s="845"/>
    </row>
    <row r="170" spans="1:36" ht="18.75" x14ac:dyDescent="0.25">
      <c r="A170" s="850"/>
      <c r="B170" s="853"/>
      <c r="C170" s="855"/>
      <c r="D170" s="836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5"/>
      <c r="S170" s="185"/>
      <c r="T170" s="185"/>
      <c r="U170" s="185"/>
      <c r="V170" s="182">
        <f t="shared" si="38"/>
        <v>0</v>
      </c>
      <c r="W170" s="182">
        <f t="shared" si="39"/>
        <v>0</v>
      </c>
      <c r="X170" s="182">
        <f t="shared" si="40"/>
        <v>0</v>
      </c>
      <c r="Y170" s="183">
        <f t="shared" si="41"/>
        <v>0</v>
      </c>
      <c r="Z170" s="839"/>
      <c r="AA170" s="842"/>
      <c r="AB170" s="842"/>
      <c r="AC170" s="842"/>
      <c r="AD170" s="848"/>
      <c r="AE170" s="848"/>
      <c r="AF170" s="848"/>
      <c r="AG170" s="848"/>
      <c r="AH170" s="842"/>
      <c r="AI170" s="845"/>
      <c r="AJ170" s="845"/>
    </row>
    <row r="171" spans="1:36" ht="18.75" x14ac:dyDescent="0.25">
      <c r="A171" s="850"/>
      <c r="B171" s="853"/>
      <c r="C171" s="855"/>
      <c r="D171" s="836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81"/>
      <c r="S171" s="181"/>
      <c r="T171" s="181"/>
      <c r="U171" s="181"/>
      <c r="V171" s="182">
        <f t="shared" si="38"/>
        <v>0</v>
      </c>
      <c r="W171" s="182">
        <f t="shared" si="39"/>
        <v>0</v>
      </c>
      <c r="X171" s="182">
        <f t="shared" si="40"/>
        <v>0</v>
      </c>
      <c r="Y171" s="183">
        <f t="shared" si="41"/>
        <v>0</v>
      </c>
      <c r="Z171" s="839"/>
      <c r="AA171" s="842"/>
      <c r="AB171" s="842"/>
      <c r="AC171" s="842"/>
      <c r="AD171" s="848"/>
      <c r="AE171" s="848"/>
      <c r="AF171" s="848"/>
      <c r="AG171" s="848"/>
      <c r="AH171" s="842"/>
      <c r="AI171" s="845"/>
      <c r="AJ171" s="845"/>
    </row>
    <row r="172" spans="1:36" ht="18.75" x14ac:dyDescent="0.25">
      <c r="A172" s="850"/>
      <c r="B172" s="853"/>
      <c r="C172" s="855"/>
      <c r="D172" s="836"/>
      <c r="E172" s="184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5"/>
      <c r="S172" s="185"/>
      <c r="T172" s="185"/>
      <c r="U172" s="185"/>
      <c r="V172" s="182">
        <f t="shared" si="38"/>
        <v>0</v>
      </c>
      <c r="W172" s="182">
        <f t="shared" si="39"/>
        <v>0</v>
      </c>
      <c r="X172" s="182">
        <f t="shared" si="40"/>
        <v>0</v>
      </c>
      <c r="Y172" s="183">
        <f t="shared" si="41"/>
        <v>0</v>
      </c>
      <c r="Z172" s="839"/>
      <c r="AA172" s="842"/>
      <c r="AB172" s="842"/>
      <c r="AC172" s="842"/>
      <c r="AD172" s="848"/>
      <c r="AE172" s="848"/>
      <c r="AF172" s="848"/>
      <c r="AG172" s="848"/>
      <c r="AH172" s="842"/>
      <c r="AI172" s="845"/>
      <c r="AJ172" s="845"/>
    </row>
    <row r="173" spans="1:36" ht="18.75" x14ac:dyDescent="0.25">
      <c r="A173" s="850"/>
      <c r="B173" s="853"/>
      <c r="C173" s="855"/>
      <c r="D173" s="836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81"/>
      <c r="S173" s="181"/>
      <c r="T173" s="181"/>
      <c r="U173" s="181"/>
      <c r="V173" s="182">
        <f t="shared" si="38"/>
        <v>0</v>
      </c>
      <c r="W173" s="182">
        <f t="shared" si="39"/>
        <v>0</v>
      </c>
      <c r="X173" s="182">
        <f t="shared" si="40"/>
        <v>0</v>
      </c>
      <c r="Y173" s="183">
        <f t="shared" si="41"/>
        <v>0</v>
      </c>
      <c r="Z173" s="839"/>
      <c r="AA173" s="842"/>
      <c r="AB173" s="842"/>
      <c r="AC173" s="842"/>
      <c r="AD173" s="848"/>
      <c r="AE173" s="848"/>
      <c r="AF173" s="848"/>
      <c r="AG173" s="848"/>
      <c r="AH173" s="842"/>
      <c r="AI173" s="845"/>
      <c r="AJ173" s="845"/>
    </row>
    <row r="174" spans="1:36" ht="18.75" x14ac:dyDescent="0.25">
      <c r="A174" s="850"/>
      <c r="B174" s="853"/>
      <c r="C174" s="855"/>
      <c r="D174" s="836"/>
      <c r="E174" s="184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5"/>
      <c r="S174" s="185"/>
      <c r="T174" s="185"/>
      <c r="U174" s="185"/>
      <c r="V174" s="182">
        <f t="shared" si="38"/>
        <v>0</v>
      </c>
      <c r="W174" s="182">
        <f t="shared" si="39"/>
        <v>0</v>
      </c>
      <c r="X174" s="182">
        <f t="shared" si="40"/>
        <v>0</v>
      </c>
      <c r="Y174" s="183">
        <f t="shared" si="41"/>
        <v>0</v>
      </c>
      <c r="Z174" s="839"/>
      <c r="AA174" s="842"/>
      <c r="AB174" s="842"/>
      <c r="AC174" s="842"/>
      <c r="AD174" s="848"/>
      <c r="AE174" s="848"/>
      <c r="AF174" s="848"/>
      <c r="AG174" s="848"/>
      <c r="AH174" s="842"/>
      <c r="AI174" s="845"/>
      <c r="AJ174" s="845"/>
    </row>
    <row r="175" spans="1:36" ht="18.75" x14ac:dyDescent="0.25">
      <c r="A175" s="850"/>
      <c r="B175" s="853"/>
      <c r="C175" s="855"/>
      <c r="D175" s="836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81"/>
      <c r="S175" s="181"/>
      <c r="T175" s="181"/>
      <c r="U175" s="181"/>
      <c r="V175" s="182">
        <f t="shared" si="38"/>
        <v>0</v>
      </c>
      <c r="W175" s="182">
        <f t="shared" si="39"/>
        <v>0</v>
      </c>
      <c r="X175" s="182">
        <f t="shared" si="40"/>
        <v>0</v>
      </c>
      <c r="Y175" s="183">
        <f t="shared" si="41"/>
        <v>0</v>
      </c>
      <c r="Z175" s="839"/>
      <c r="AA175" s="842"/>
      <c r="AB175" s="842"/>
      <c r="AC175" s="842"/>
      <c r="AD175" s="848"/>
      <c r="AE175" s="848"/>
      <c r="AF175" s="848"/>
      <c r="AG175" s="848"/>
      <c r="AH175" s="842"/>
      <c r="AI175" s="845"/>
      <c r="AJ175" s="845"/>
    </row>
    <row r="176" spans="1:36" ht="18.75" x14ac:dyDescent="0.25">
      <c r="A176" s="850"/>
      <c r="B176" s="853"/>
      <c r="C176" s="855"/>
      <c r="D176" s="836"/>
      <c r="E176" s="184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5"/>
      <c r="S176" s="185"/>
      <c r="T176" s="185"/>
      <c r="U176" s="185"/>
      <c r="V176" s="182">
        <f t="shared" si="38"/>
        <v>0</v>
      </c>
      <c r="W176" s="182">
        <f t="shared" si="39"/>
        <v>0</v>
      </c>
      <c r="X176" s="182">
        <f t="shared" si="40"/>
        <v>0</v>
      </c>
      <c r="Y176" s="183">
        <f t="shared" si="41"/>
        <v>0</v>
      </c>
      <c r="Z176" s="839"/>
      <c r="AA176" s="842"/>
      <c r="AB176" s="842"/>
      <c r="AC176" s="842"/>
      <c r="AD176" s="848"/>
      <c r="AE176" s="848"/>
      <c r="AF176" s="848"/>
      <c r="AG176" s="848"/>
      <c r="AH176" s="842"/>
      <c r="AI176" s="845"/>
      <c r="AJ176" s="845"/>
    </row>
    <row r="177" spans="1:36" ht="18.75" x14ac:dyDescent="0.25">
      <c r="A177" s="850"/>
      <c r="B177" s="853"/>
      <c r="C177" s="855"/>
      <c r="D177" s="836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81"/>
      <c r="S177" s="181"/>
      <c r="T177" s="181"/>
      <c r="U177" s="181"/>
      <c r="V177" s="182">
        <f t="shared" si="38"/>
        <v>0</v>
      </c>
      <c r="W177" s="182">
        <f t="shared" si="39"/>
        <v>0</v>
      </c>
      <c r="X177" s="182">
        <f t="shared" si="40"/>
        <v>0</v>
      </c>
      <c r="Y177" s="183">
        <f t="shared" si="41"/>
        <v>0</v>
      </c>
      <c r="Z177" s="839"/>
      <c r="AA177" s="842"/>
      <c r="AB177" s="842"/>
      <c r="AC177" s="842"/>
      <c r="AD177" s="848"/>
      <c r="AE177" s="848"/>
      <c r="AF177" s="848"/>
      <c r="AG177" s="848"/>
      <c r="AH177" s="842"/>
      <c r="AI177" s="845"/>
      <c r="AJ177" s="845"/>
    </row>
    <row r="178" spans="1:36" ht="18.75" x14ac:dyDescent="0.25">
      <c r="A178" s="850"/>
      <c r="B178" s="853"/>
      <c r="C178" s="855"/>
      <c r="D178" s="836"/>
      <c r="E178" s="184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5"/>
      <c r="S178" s="185"/>
      <c r="T178" s="185"/>
      <c r="U178" s="185"/>
      <c r="V178" s="182">
        <f t="shared" si="38"/>
        <v>0</v>
      </c>
      <c r="W178" s="182">
        <f t="shared" si="39"/>
        <v>0</v>
      </c>
      <c r="X178" s="182">
        <f t="shared" si="40"/>
        <v>0</v>
      </c>
      <c r="Y178" s="183">
        <f t="shared" si="41"/>
        <v>0</v>
      </c>
      <c r="Z178" s="839"/>
      <c r="AA178" s="842"/>
      <c r="AB178" s="842"/>
      <c r="AC178" s="842"/>
      <c r="AD178" s="848"/>
      <c r="AE178" s="848"/>
      <c r="AF178" s="848"/>
      <c r="AG178" s="848"/>
      <c r="AH178" s="842"/>
      <c r="AI178" s="845"/>
      <c r="AJ178" s="845"/>
    </row>
    <row r="179" spans="1:36" ht="18.75" x14ac:dyDescent="0.25">
      <c r="A179" s="850"/>
      <c r="B179" s="853"/>
      <c r="C179" s="855"/>
      <c r="D179" s="836"/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81"/>
      <c r="S179" s="181"/>
      <c r="T179" s="181"/>
      <c r="U179" s="181"/>
      <c r="V179" s="182">
        <f t="shared" si="38"/>
        <v>0</v>
      </c>
      <c r="W179" s="182">
        <f t="shared" si="39"/>
        <v>0</v>
      </c>
      <c r="X179" s="182">
        <f t="shared" si="40"/>
        <v>0</v>
      </c>
      <c r="Y179" s="183">
        <f t="shared" si="41"/>
        <v>0</v>
      </c>
      <c r="Z179" s="839"/>
      <c r="AA179" s="842"/>
      <c r="AB179" s="842"/>
      <c r="AC179" s="842"/>
      <c r="AD179" s="848"/>
      <c r="AE179" s="848"/>
      <c r="AF179" s="848"/>
      <c r="AG179" s="848"/>
      <c r="AH179" s="842"/>
      <c r="AI179" s="845"/>
      <c r="AJ179" s="845"/>
    </row>
    <row r="180" spans="1:36" ht="18.75" x14ac:dyDescent="0.25">
      <c r="A180" s="850"/>
      <c r="B180" s="853"/>
      <c r="C180" s="855"/>
      <c r="D180" s="836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5"/>
      <c r="S180" s="185"/>
      <c r="T180" s="185"/>
      <c r="U180" s="185"/>
      <c r="V180" s="182">
        <f t="shared" si="38"/>
        <v>0</v>
      </c>
      <c r="W180" s="182">
        <f t="shared" si="39"/>
        <v>0</v>
      </c>
      <c r="X180" s="182">
        <f t="shared" si="40"/>
        <v>0</v>
      </c>
      <c r="Y180" s="183">
        <f t="shared" si="41"/>
        <v>0</v>
      </c>
      <c r="Z180" s="839"/>
      <c r="AA180" s="842"/>
      <c r="AB180" s="842"/>
      <c r="AC180" s="842"/>
      <c r="AD180" s="848"/>
      <c r="AE180" s="848"/>
      <c r="AF180" s="848"/>
      <c r="AG180" s="848"/>
      <c r="AH180" s="842"/>
      <c r="AI180" s="845"/>
      <c r="AJ180" s="845"/>
    </row>
    <row r="181" spans="1:36" ht="18.75" x14ac:dyDescent="0.25">
      <c r="A181" s="850"/>
      <c r="B181" s="853"/>
      <c r="C181" s="855"/>
      <c r="D181" s="836"/>
      <c r="E181" s="179"/>
      <c r="F181" s="179"/>
      <c r="G181" s="179"/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81"/>
      <c r="S181" s="181"/>
      <c r="T181" s="181"/>
      <c r="U181" s="181"/>
      <c r="V181" s="182">
        <f t="shared" si="38"/>
        <v>0</v>
      </c>
      <c r="W181" s="182">
        <f t="shared" si="39"/>
        <v>0</v>
      </c>
      <c r="X181" s="182">
        <f t="shared" si="40"/>
        <v>0</v>
      </c>
      <c r="Y181" s="183">
        <f t="shared" si="41"/>
        <v>0</v>
      </c>
      <c r="Z181" s="839"/>
      <c r="AA181" s="842"/>
      <c r="AB181" s="842"/>
      <c r="AC181" s="842"/>
      <c r="AD181" s="848"/>
      <c r="AE181" s="848"/>
      <c r="AF181" s="848"/>
      <c r="AG181" s="848"/>
      <c r="AH181" s="842"/>
      <c r="AI181" s="845"/>
      <c r="AJ181" s="845"/>
    </row>
    <row r="182" spans="1:36" ht="18.75" x14ac:dyDescent="0.25">
      <c r="A182" s="850"/>
      <c r="B182" s="853"/>
      <c r="C182" s="855"/>
      <c r="D182" s="836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5"/>
      <c r="S182" s="185"/>
      <c r="T182" s="185"/>
      <c r="U182" s="185"/>
      <c r="V182" s="182">
        <f t="shared" si="38"/>
        <v>0</v>
      </c>
      <c r="W182" s="182">
        <f t="shared" si="39"/>
        <v>0</v>
      </c>
      <c r="X182" s="182">
        <f t="shared" si="40"/>
        <v>0</v>
      </c>
      <c r="Y182" s="183">
        <f t="shared" si="41"/>
        <v>0</v>
      </c>
      <c r="Z182" s="839"/>
      <c r="AA182" s="842"/>
      <c r="AB182" s="842"/>
      <c r="AC182" s="842"/>
      <c r="AD182" s="848"/>
      <c r="AE182" s="848"/>
      <c r="AF182" s="848"/>
      <c r="AG182" s="848"/>
      <c r="AH182" s="842"/>
      <c r="AI182" s="845"/>
      <c r="AJ182" s="845"/>
    </row>
    <row r="183" spans="1:36" ht="19.5" thickBot="1" x14ac:dyDescent="0.3">
      <c r="A183" s="851"/>
      <c r="B183" s="854"/>
      <c r="C183" s="856"/>
      <c r="D183" s="837"/>
      <c r="E183" s="191"/>
      <c r="F183" s="191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  <c r="R183" s="192"/>
      <c r="S183" s="192"/>
      <c r="T183" s="192"/>
      <c r="U183" s="192"/>
      <c r="V183" s="193">
        <f t="shared" si="38"/>
        <v>0</v>
      </c>
      <c r="W183" s="193">
        <f t="shared" si="39"/>
        <v>0</v>
      </c>
      <c r="X183" s="193">
        <f t="shared" si="40"/>
        <v>0</v>
      </c>
      <c r="Y183" s="194">
        <f t="shared" si="41"/>
        <v>0</v>
      </c>
      <c r="Z183" s="840"/>
      <c r="AA183" s="843"/>
      <c r="AB183" s="843"/>
      <c r="AC183" s="843"/>
      <c r="AD183" s="849"/>
      <c r="AE183" s="849"/>
      <c r="AF183" s="849"/>
      <c r="AG183" s="849"/>
      <c r="AH183" s="843"/>
      <c r="AI183" s="846"/>
      <c r="AJ183" s="846"/>
    </row>
    <row r="184" spans="1:36" ht="18.75" x14ac:dyDescent="0.25">
      <c r="A184" s="823">
        <v>10</v>
      </c>
      <c r="B184" s="852" t="s">
        <v>110</v>
      </c>
      <c r="C184" s="835" t="s">
        <v>87</v>
      </c>
      <c r="D184" s="835">
        <f>160*0.9</f>
        <v>144</v>
      </c>
      <c r="E184" s="186" t="s">
        <v>353</v>
      </c>
      <c r="F184" s="492">
        <v>0.3</v>
      </c>
      <c r="G184" s="492">
        <v>0.2</v>
      </c>
      <c r="H184" s="492">
        <v>2.1</v>
      </c>
      <c r="I184" s="492">
        <v>0.1</v>
      </c>
      <c r="J184" s="492">
        <v>0.2</v>
      </c>
      <c r="K184" s="492">
        <v>1.8</v>
      </c>
      <c r="L184" s="187">
        <v>17.5</v>
      </c>
      <c r="M184" s="187">
        <v>1.6</v>
      </c>
      <c r="N184" s="187">
        <v>13.4</v>
      </c>
      <c r="O184" s="187">
        <v>23.1</v>
      </c>
      <c r="P184" s="187">
        <v>4.4000000000000004</v>
      </c>
      <c r="Q184" s="187">
        <v>14.8</v>
      </c>
      <c r="R184" s="188">
        <v>380</v>
      </c>
      <c r="S184" s="188">
        <v>380</v>
      </c>
      <c r="T184" s="188">
        <v>380</v>
      </c>
      <c r="U184" s="188">
        <v>380</v>
      </c>
      <c r="V184" s="189">
        <f t="shared" si="38"/>
        <v>0.8666666666666667</v>
      </c>
      <c r="W184" s="189">
        <f t="shared" si="39"/>
        <v>0.70000000000000007</v>
      </c>
      <c r="X184" s="189">
        <f t="shared" si="40"/>
        <v>10.833333333333334</v>
      </c>
      <c r="Y184" s="190">
        <f t="shared" si="41"/>
        <v>14.1</v>
      </c>
      <c r="Z184" s="838">
        <f t="shared" ref="Z184:AB184" si="52">SUM(V184:V203)</f>
        <v>12.066666666666668</v>
      </c>
      <c r="AA184" s="841">
        <f t="shared" si="52"/>
        <v>14.266666666666667</v>
      </c>
      <c r="AB184" s="841">
        <f t="shared" si="52"/>
        <v>23.733333333333334</v>
      </c>
      <c r="AC184" s="841">
        <f>SUM(Y184:Y203)</f>
        <v>32.066666666666663</v>
      </c>
      <c r="AD184" s="847">
        <f t="shared" ref="AD184:AG244" si="53">Z184*0.38*0.9*SQRT(3)</f>
        <v>7.1478272726752428</v>
      </c>
      <c r="AE184" s="847">
        <f t="shared" si="53"/>
        <v>8.4510223002900666</v>
      </c>
      <c r="AF184" s="847">
        <f t="shared" si="53"/>
        <v>14.058709994875061</v>
      </c>
      <c r="AG184" s="847">
        <f t="shared" si="53"/>
        <v>18.995054796446361</v>
      </c>
      <c r="AH184" s="841">
        <f t="shared" ref="AH184" si="54">MAX(Z184:AC203)</f>
        <v>32.066666666666663</v>
      </c>
      <c r="AI184" s="844">
        <f t="shared" ref="AI184" si="55">AH184*0.38*0.9*SQRT(3)</f>
        <v>18.995054796446361</v>
      </c>
      <c r="AJ184" s="844">
        <f t="shared" ref="AJ184" si="56">D184-AI184</f>
        <v>125.00494520355363</v>
      </c>
    </row>
    <row r="185" spans="1:36" ht="18.75" x14ac:dyDescent="0.25">
      <c r="A185" s="850"/>
      <c r="B185" s="853"/>
      <c r="C185" s="855"/>
      <c r="D185" s="836"/>
      <c r="E185" s="179" t="s">
        <v>343</v>
      </c>
      <c r="F185" s="490">
        <v>1.3</v>
      </c>
      <c r="G185" s="490">
        <v>8.1</v>
      </c>
      <c r="H185" s="490">
        <v>24.2</v>
      </c>
      <c r="I185" s="490">
        <v>2.5</v>
      </c>
      <c r="J185" s="490">
        <v>5.5</v>
      </c>
      <c r="K185" s="490">
        <v>32.700000000000003</v>
      </c>
      <c r="L185" s="180">
        <v>7.5</v>
      </c>
      <c r="M185" s="180">
        <v>21.8</v>
      </c>
      <c r="N185" s="180">
        <v>9.4</v>
      </c>
      <c r="O185" s="180">
        <v>21.7</v>
      </c>
      <c r="P185" s="180">
        <v>22.4</v>
      </c>
      <c r="Q185" s="180">
        <v>9.8000000000000007</v>
      </c>
      <c r="R185" s="181">
        <v>380</v>
      </c>
      <c r="S185" s="181">
        <v>380</v>
      </c>
      <c r="T185" s="181">
        <v>380</v>
      </c>
      <c r="U185" s="181">
        <v>380</v>
      </c>
      <c r="V185" s="182">
        <f t="shared" si="38"/>
        <v>11.200000000000001</v>
      </c>
      <c r="W185" s="182">
        <f t="shared" si="39"/>
        <v>13.566666666666668</v>
      </c>
      <c r="X185" s="182">
        <f t="shared" si="40"/>
        <v>12.9</v>
      </c>
      <c r="Y185" s="183">
        <f t="shared" si="41"/>
        <v>17.966666666666665</v>
      </c>
      <c r="Z185" s="839"/>
      <c r="AA185" s="842"/>
      <c r="AB185" s="842"/>
      <c r="AC185" s="842"/>
      <c r="AD185" s="848"/>
      <c r="AE185" s="848"/>
      <c r="AF185" s="848"/>
      <c r="AG185" s="848"/>
      <c r="AH185" s="842"/>
      <c r="AI185" s="845"/>
      <c r="AJ185" s="845"/>
    </row>
    <row r="186" spans="1:36" ht="18.75" x14ac:dyDescent="0.25">
      <c r="A186" s="850"/>
      <c r="B186" s="853"/>
      <c r="C186" s="855"/>
      <c r="D186" s="836"/>
      <c r="E186" s="184"/>
      <c r="F186" s="184"/>
      <c r="G186" s="184"/>
      <c r="H186" s="184"/>
      <c r="I186" s="184"/>
      <c r="J186" s="184"/>
      <c r="K186" s="184"/>
      <c r="L186" s="184"/>
      <c r="M186" s="184"/>
      <c r="N186" s="184"/>
      <c r="O186" s="184"/>
      <c r="P186" s="184"/>
      <c r="Q186" s="184"/>
      <c r="R186" s="185"/>
      <c r="S186" s="185"/>
      <c r="T186" s="185"/>
      <c r="U186" s="185"/>
      <c r="V186" s="182">
        <f t="shared" si="38"/>
        <v>0</v>
      </c>
      <c r="W186" s="182">
        <f t="shared" si="39"/>
        <v>0</v>
      </c>
      <c r="X186" s="182">
        <f t="shared" si="40"/>
        <v>0</v>
      </c>
      <c r="Y186" s="183">
        <f t="shared" si="41"/>
        <v>0</v>
      </c>
      <c r="Z186" s="839"/>
      <c r="AA186" s="842"/>
      <c r="AB186" s="842"/>
      <c r="AC186" s="842"/>
      <c r="AD186" s="848"/>
      <c r="AE186" s="848"/>
      <c r="AF186" s="848"/>
      <c r="AG186" s="848"/>
      <c r="AH186" s="842"/>
      <c r="AI186" s="845"/>
      <c r="AJ186" s="845"/>
    </row>
    <row r="187" spans="1:36" ht="18.75" x14ac:dyDescent="0.25">
      <c r="A187" s="850"/>
      <c r="B187" s="853"/>
      <c r="C187" s="855"/>
      <c r="D187" s="836"/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81"/>
      <c r="S187" s="181"/>
      <c r="T187" s="181"/>
      <c r="U187" s="181"/>
      <c r="V187" s="182">
        <f t="shared" si="38"/>
        <v>0</v>
      </c>
      <c r="W187" s="182">
        <f t="shared" si="39"/>
        <v>0</v>
      </c>
      <c r="X187" s="182">
        <f t="shared" si="40"/>
        <v>0</v>
      </c>
      <c r="Y187" s="183">
        <f t="shared" si="41"/>
        <v>0</v>
      </c>
      <c r="Z187" s="839"/>
      <c r="AA187" s="842"/>
      <c r="AB187" s="842"/>
      <c r="AC187" s="842"/>
      <c r="AD187" s="848"/>
      <c r="AE187" s="848"/>
      <c r="AF187" s="848"/>
      <c r="AG187" s="848"/>
      <c r="AH187" s="842"/>
      <c r="AI187" s="845"/>
      <c r="AJ187" s="845"/>
    </row>
    <row r="188" spans="1:36" ht="18.75" x14ac:dyDescent="0.25">
      <c r="A188" s="850"/>
      <c r="B188" s="853"/>
      <c r="C188" s="855"/>
      <c r="D188" s="836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5"/>
      <c r="S188" s="185"/>
      <c r="T188" s="185"/>
      <c r="U188" s="185"/>
      <c r="V188" s="182">
        <f t="shared" si="38"/>
        <v>0</v>
      </c>
      <c r="W188" s="182">
        <f t="shared" si="39"/>
        <v>0</v>
      </c>
      <c r="X188" s="182">
        <f t="shared" si="40"/>
        <v>0</v>
      </c>
      <c r="Y188" s="183">
        <f t="shared" si="41"/>
        <v>0</v>
      </c>
      <c r="Z188" s="839"/>
      <c r="AA188" s="842"/>
      <c r="AB188" s="842"/>
      <c r="AC188" s="842"/>
      <c r="AD188" s="848"/>
      <c r="AE188" s="848"/>
      <c r="AF188" s="848"/>
      <c r="AG188" s="848"/>
      <c r="AH188" s="842"/>
      <c r="AI188" s="845"/>
      <c r="AJ188" s="845"/>
    </row>
    <row r="189" spans="1:36" ht="18.75" x14ac:dyDescent="0.25">
      <c r="A189" s="850"/>
      <c r="B189" s="853"/>
      <c r="C189" s="855"/>
      <c r="D189" s="836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81"/>
      <c r="S189" s="181"/>
      <c r="T189" s="181"/>
      <c r="U189" s="181"/>
      <c r="V189" s="182">
        <f t="shared" si="38"/>
        <v>0</v>
      </c>
      <c r="W189" s="182">
        <f t="shared" si="39"/>
        <v>0</v>
      </c>
      <c r="X189" s="182">
        <f t="shared" si="40"/>
        <v>0</v>
      </c>
      <c r="Y189" s="183">
        <f t="shared" si="41"/>
        <v>0</v>
      </c>
      <c r="Z189" s="839"/>
      <c r="AA189" s="842"/>
      <c r="AB189" s="842"/>
      <c r="AC189" s="842"/>
      <c r="AD189" s="848"/>
      <c r="AE189" s="848"/>
      <c r="AF189" s="848"/>
      <c r="AG189" s="848"/>
      <c r="AH189" s="842"/>
      <c r="AI189" s="845"/>
      <c r="AJ189" s="845"/>
    </row>
    <row r="190" spans="1:36" ht="18.75" x14ac:dyDescent="0.25">
      <c r="A190" s="850"/>
      <c r="B190" s="853"/>
      <c r="C190" s="855"/>
      <c r="D190" s="836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5"/>
      <c r="S190" s="185"/>
      <c r="T190" s="185"/>
      <c r="U190" s="185"/>
      <c r="V190" s="182">
        <f t="shared" si="38"/>
        <v>0</v>
      </c>
      <c r="W190" s="182">
        <f t="shared" si="39"/>
        <v>0</v>
      </c>
      <c r="X190" s="182">
        <f t="shared" si="40"/>
        <v>0</v>
      </c>
      <c r="Y190" s="183">
        <f t="shared" si="41"/>
        <v>0</v>
      </c>
      <c r="Z190" s="839"/>
      <c r="AA190" s="842"/>
      <c r="AB190" s="842"/>
      <c r="AC190" s="842"/>
      <c r="AD190" s="848"/>
      <c r="AE190" s="848"/>
      <c r="AF190" s="848"/>
      <c r="AG190" s="848"/>
      <c r="AH190" s="842"/>
      <c r="AI190" s="845"/>
      <c r="AJ190" s="845"/>
    </row>
    <row r="191" spans="1:36" ht="18.75" x14ac:dyDescent="0.25">
      <c r="A191" s="850"/>
      <c r="B191" s="853"/>
      <c r="C191" s="855"/>
      <c r="D191" s="836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81"/>
      <c r="S191" s="181"/>
      <c r="T191" s="181"/>
      <c r="U191" s="181"/>
      <c r="V191" s="182">
        <f t="shared" si="38"/>
        <v>0</v>
      </c>
      <c r="W191" s="182">
        <f t="shared" si="39"/>
        <v>0</v>
      </c>
      <c r="X191" s="182">
        <f t="shared" si="40"/>
        <v>0</v>
      </c>
      <c r="Y191" s="183">
        <f t="shared" si="41"/>
        <v>0</v>
      </c>
      <c r="Z191" s="839"/>
      <c r="AA191" s="842"/>
      <c r="AB191" s="842"/>
      <c r="AC191" s="842"/>
      <c r="AD191" s="848"/>
      <c r="AE191" s="848"/>
      <c r="AF191" s="848"/>
      <c r="AG191" s="848"/>
      <c r="AH191" s="842"/>
      <c r="AI191" s="845"/>
      <c r="AJ191" s="845"/>
    </row>
    <row r="192" spans="1:36" ht="18.75" x14ac:dyDescent="0.25">
      <c r="A192" s="850"/>
      <c r="B192" s="853"/>
      <c r="C192" s="855"/>
      <c r="D192" s="836"/>
      <c r="E192" s="184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5"/>
      <c r="S192" s="185"/>
      <c r="T192" s="185"/>
      <c r="U192" s="185"/>
      <c r="V192" s="182">
        <f t="shared" si="38"/>
        <v>0</v>
      </c>
      <c r="W192" s="182">
        <f t="shared" si="39"/>
        <v>0</v>
      </c>
      <c r="X192" s="182">
        <f t="shared" si="40"/>
        <v>0</v>
      </c>
      <c r="Y192" s="183">
        <f t="shared" si="41"/>
        <v>0</v>
      </c>
      <c r="Z192" s="839"/>
      <c r="AA192" s="842"/>
      <c r="AB192" s="842"/>
      <c r="AC192" s="842"/>
      <c r="AD192" s="848"/>
      <c r="AE192" s="848"/>
      <c r="AF192" s="848"/>
      <c r="AG192" s="848"/>
      <c r="AH192" s="842"/>
      <c r="AI192" s="845"/>
      <c r="AJ192" s="845"/>
    </row>
    <row r="193" spans="1:36" ht="18.75" x14ac:dyDescent="0.25">
      <c r="A193" s="850"/>
      <c r="B193" s="853"/>
      <c r="C193" s="855"/>
      <c r="D193" s="836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81"/>
      <c r="S193" s="181"/>
      <c r="T193" s="181"/>
      <c r="U193" s="181"/>
      <c r="V193" s="182">
        <f t="shared" si="38"/>
        <v>0</v>
      </c>
      <c r="W193" s="182">
        <f t="shared" si="39"/>
        <v>0</v>
      </c>
      <c r="X193" s="182">
        <f t="shared" si="40"/>
        <v>0</v>
      </c>
      <c r="Y193" s="183">
        <f t="shared" si="41"/>
        <v>0</v>
      </c>
      <c r="Z193" s="839"/>
      <c r="AA193" s="842"/>
      <c r="AB193" s="842"/>
      <c r="AC193" s="842"/>
      <c r="AD193" s="848"/>
      <c r="AE193" s="848"/>
      <c r="AF193" s="848"/>
      <c r="AG193" s="848"/>
      <c r="AH193" s="842"/>
      <c r="AI193" s="845"/>
      <c r="AJ193" s="845"/>
    </row>
    <row r="194" spans="1:36" ht="18.75" x14ac:dyDescent="0.25">
      <c r="A194" s="850"/>
      <c r="B194" s="853"/>
      <c r="C194" s="855"/>
      <c r="D194" s="836"/>
      <c r="E194" s="184"/>
      <c r="F194" s="184"/>
      <c r="G194" s="184"/>
      <c r="H194" s="184"/>
      <c r="I194" s="184"/>
      <c r="J194" s="184"/>
      <c r="K194" s="184"/>
      <c r="L194" s="184"/>
      <c r="M194" s="184"/>
      <c r="N194" s="184"/>
      <c r="O194" s="184"/>
      <c r="P194" s="184"/>
      <c r="Q194" s="184"/>
      <c r="R194" s="185"/>
      <c r="S194" s="185"/>
      <c r="T194" s="185"/>
      <c r="U194" s="185"/>
      <c r="V194" s="182">
        <f t="shared" si="38"/>
        <v>0</v>
      </c>
      <c r="W194" s="182">
        <f t="shared" si="39"/>
        <v>0</v>
      </c>
      <c r="X194" s="182">
        <f t="shared" si="40"/>
        <v>0</v>
      </c>
      <c r="Y194" s="183">
        <f t="shared" si="41"/>
        <v>0</v>
      </c>
      <c r="Z194" s="839"/>
      <c r="AA194" s="842"/>
      <c r="AB194" s="842"/>
      <c r="AC194" s="842"/>
      <c r="AD194" s="848"/>
      <c r="AE194" s="848"/>
      <c r="AF194" s="848"/>
      <c r="AG194" s="848"/>
      <c r="AH194" s="842"/>
      <c r="AI194" s="845"/>
      <c r="AJ194" s="845"/>
    </row>
    <row r="195" spans="1:36" ht="18.75" x14ac:dyDescent="0.25">
      <c r="A195" s="850"/>
      <c r="B195" s="853"/>
      <c r="C195" s="855"/>
      <c r="D195" s="836"/>
      <c r="E195" s="179"/>
      <c r="F195" s="179"/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81"/>
      <c r="S195" s="181"/>
      <c r="T195" s="181"/>
      <c r="U195" s="181"/>
      <c r="V195" s="182">
        <f t="shared" si="38"/>
        <v>0</v>
      </c>
      <c r="W195" s="182">
        <f t="shared" si="39"/>
        <v>0</v>
      </c>
      <c r="X195" s="182">
        <f t="shared" si="40"/>
        <v>0</v>
      </c>
      <c r="Y195" s="183">
        <f t="shared" si="41"/>
        <v>0</v>
      </c>
      <c r="Z195" s="839"/>
      <c r="AA195" s="842"/>
      <c r="AB195" s="842"/>
      <c r="AC195" s="842"/>
      <c r="AD195" s="848"/>
      <c r="AE195" s="848"/>
      <c r="AF195" s="848"/>
      <c r="AG195" s="848"/>
      <c r="AH195" s="842"/>
      <c r="AI195" s="845"/>
      <c r="AJ195" s="845"/>
    </row>
    <row r="196" spans="1:36" ht="18.75" x14ac:dyDescent="0.25">
      <c r="A196" s="850"/>
      <c r="B196" s="853"/>
      <c r="C196" s="855"/>
      <c r="D196" s="836"/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5"/>
      <c r="S196" s="185"/>
      <c r="T196" s="185"/>
      <c r="U196" s="185"/>
      <c r="V196" s="182">
        <f t="shared" si="38"/>
        <v>0</v>
      </c>
      <c r="W196" s="182">
        <f t="shared" si="39"/>
        <v>0</v>
      </c>
      <c r="X196" s="182">
        <f t="shared" si="40"/>
        <v>0</v>
      </c>
      <c r="Y196" s="183">
        <f t="shared" si="41"/>
        <v>0</v>
      </c>
      <c r="Z196" s="839"/>
      <c r="AA196" s="842"/>
      <c r="AB196" s="842"/>
      <c r="AC196" s="842"/>
      <c r="AD196" s="848"/>
      <c r="AE196" s="848"/>
      <c r="AF196" s="848"/>
      <c r="AG196" s="848"/>
      <c r="AH196" s="842"/>
      <c r="AI196" s="845"/>
      <c r="AJ196" s="845"/>
    </row>
    <row r="197" spans="1:36" ht="18.75" x14ac:dyDescent="0.25">
      <c r="A197" s="850"/>
      <c r="B197" s="853"/>
      <c r="C197" s="855"/>
      <c r="D197" s="836"/>
      <c r="E197" s="179"/>
      <c r="F197" s="179"/>
      <c r="G197" s="179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81"/>
      <c r="S197" s="181"/>
      <c r="T197" s="181"/>
      <c r="U197" s="181"/>
      <c r="V197" s="182">
        <f t="shared" si="38"/>
        <v>0</v>
      </c>
      <c r="W197" s="182">
        <f t="shared" si="39"/>
        <v>0</v>
      </c>
      <c r="X197" s="182">
        <f t="shared" si="40"/>
        <v>0</v>
      </c>
      <c r="Y197" s="183">
        <f t="shared" si="41"/>
        <v>0</v>
      </c>
      <c r="Z197" s="839"/>
      <c r="AA197" s="842"/>
      <c r="AB197" s="842"/>
      <c r="AC197" s="842"/>
      <c r="AD197" s="848"/>
      <c r="AE197" s="848"/>
      <c r="AF197" s="848"/>
      <c r="AG197" s="848"/>
      <c r="AH197" s="842"/>
      <c r="AI197" s="845"/>
      <c r="AJ197" s="845"/>
    </row>
    <row r="198" spans="1:36" ht="18.75" x14ac:dyDescent="0.25">
      <c r="A198" s="850"/>
      <c r="B198" s="853"/>
      <c r="C198" s="855"/>
      <c r="D198" s="836"/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5"/>
      <c r="S198" s="185"/>
      <c r="T198" s="185"/>
      <c r="U198" s="185"/>
      <c r="V198" s="182">
        <f t="shared" si="38"/>
        <v>0</v>
      </c>
      <c r="W198" s="182">
        <f t="shared" si="39"/>
        <v>0</v>
      </c>
      <c r="X198" s="182">
        <f t="shared" si="40"/>
        <v>0</v>
      </c>
      <c r="Y198" s="183">
        <f t="shared" si="41"/>
        <v>0</v>
      </c>
      <c r="Z198" s="839"/>
      <c r="AA198" s="842"/>
      <c r="AB198" s="842"/>
      <c r="AC198" s="842"/>
      <c r="AD198" s="848"/>
      <c r="AE198" s="848"/>
      <c r="AF198" s="848"/>
      <c r="AG198" s="848"/>
      <c r="AH198" s="842"/>
      <c r="AI198" s="845"/>
      <c r="AJ198" s="845"/>
    </row>
    <row r="199" spans="1:36" ht="18.75" x14ac:dyDescent="0.25">
      <c r="A199" s="850"/>
      <c r="B199" s="853"/>
      <c r="C199" s="855"/>
      <c r="D199" s="836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81"/>
      <c r="S199" s="181"/>
      <c r="T199" s="181"/>
      <c r="U199" s="181"/>
      <c r="V199" s="182">
        <f t="shared" si="38"/>
        <v>0</v>
      </c>
      <c r="W199" s="182">
        <f t="shared" si="39"/>
        <v>0</v>
      </c>
      <c r="X199" s="182">
        <f t="shared" si="40"/>
        <v>0</v>
      </c>
      <c r="Y199" s="183">
        <f t="shared" si="41"/>
        <v>0</v>
      </c>
      <c r="Z199" s="839"/>
      <c r="AA199" s="842"/>
      <c r="AB199" s="842"/>
      <c r="AC199" s="842"/>
      <c r="AD199" s="848"/>
      <c r="AE199" s="848"/>
      <c r="AF199" s="848"/>
      <c r="AG199" s="848"/>
      <c r="AH199" s="842"/>
      <c r="AI199" s="845"/>
      <c r="AJ199" s="845"/>
    </row>
    <row r="200" spans="1:36" ht="18.75" x14ac:dyDescent="0.25">
      <c r="A200" s="850"/>
      <c r="B200" s="853"/>
      <c r="C200" s="855"/>
      <c r="D200" s="836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5"/>
      <c r="S200" s="185"/>
      <c r="T200" s="185"/>
      <c r="U200" s="185"/>
      <c r="V200" s="182">
        <f t="shared" si="38"/>
        <v>0</v>
      </c>
      <c r="W200" s="182">
        <f t="shared" si="39"/>
        <v>0</v>
      </c>
      <c r="X200" s="182">
        <f t="shared" si="40"/>
        <v>0</v>
      </c>
      <c r="Y200" s="183">
        <f t="shared" si="41"/>
        <v>0</v>
      </c>
      <c r="Z200" s="839"/>
      <c r="AA200" s="842"/>
      <c r="AB200" s="842"/>
      <c r="AC200" s="842"/>
      <c r="AD200" s="848"/>
      <c r="AE200" s="848"/>
      <c r="AF200" s="848"/>
      <c r="AG200" s="848"/>
      <c r="AH200" s="842"/>
      <c r="AI200" s="845"/>
      <c r="AJ200" s="845"/>
    </row>
    <row r="201" spans="1:36" ht="18.75" x14ac:dyDescent="0.25">
      <c r="A201" s="850"/>
      <c r="B201" s="853"/>
      <c r="C201" s="855"/>
      <c r="D201" s="836"/>
      <c r="E201" s="179"/>
      <c r="F201" s="179"/>
      <c r="G201" s="179"/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81"/>
      <c r="S201" s="181"/>
      <c r="T201" s="181"/>
      <c r="U201" s="181"/>
      <c r="V201" s="182">
        <f t="shared" si="38"/>
        <v>0</v>
      </c>
      <c r="W201" s="182">
        <f t="shared" si="39"/>
        <v>0</v>
      </c>
      <c r="X201" s="182">
        <f t="shared" si="40"/>
        <v>0</v>
      </c>
      <c r="Y201" s="183">
        <f t="shared" si="41"/>
        <v>0</v>
      </c>
      <c r="Z201" s="839"/>
      <c r="AA201" s="842"/>
      <c r="AB201" s="842"/>
      <c r="AC201" s="842"/>
      <c r="AD201" s="848"/>
      <c r="AE201" s="848"/>
      <c r="AF201" s="848"/>
      <c r="AG201" s="848"/>
      <c r="AH201" s="842"/>
      <c r="AI201" s="845"/>
      <c r="AJ201" s="845"/>
    </row>
    <row r="202" spans="1:36" ht="18.75" x14ac:dyDescent="0.25">
      <c r="A202" s="850"/>
      <c r="B202" s="853"/>
      <c r="C202" s="855"/>
      <c r="D202" s="836"/>
      <c r="E202" s="184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5"/>
      <c r="S202" s="185"/>
      <c r="T202" s="185"/>
      <c r="U202" s="185"/>
      <c r="V202" s="182">
        <f t="shared" si="38"/>
        <v>0</v>
      </c>
      <c r="W202" s="182">
        <f t="shared" si="39"/>
        <v>0</v>
      </c>
      <c r="X202" s="182">
        <f t="shared" si="40"/>
        <v>0</v>
      </c>
      <c r="Y202" s="183">
        <f t="shared" si="41"/>
        <v>0</v>
      </c>
      <c r="Z202" s="839"/>
      <c r="AA202" s="842"/>
      <c r="AB202" s="842"/>
      <c r="AC202" s="842"/>
      <c r="AD202" s="848"/>
      <c r="AE202" s="848"/>
      <c r="AF202" s="848"/>
      <c r="AG202" s="848"/>
      <c r="AH202" s="842"/>
      <c r="AI202" s="845"/>
      <c r="AJ202" s="845"/>
    </row>
    <row r="203" spans="1:36" ht="19.5" thickBot="1" x14ac:dyDescent="0.3">
      <c r="A203" s="851"/>
      <c r="B203" s="854"/>
      <c r="C203" s="856"/>
      <c r="D203" s="837"/>
      <c r="E203" s="191"/>
      <c r="F203" s="191"/>
      <c r="G203" s="191"/>
      <c r="H203" s="191"/>
      <c r="I203" s="191"/>
      <c r="J203" s="191"/>
      <c r="K203" s="191"/>
      <c r="L203" s="191"/>
      <c r="M203" s="191"/>
      <c r="N203" s="191"/>
      <c r="O203" s="191"/>
      <c r="P203" s="191"/>
      <c r="Q203" s="191"/>
      <c r="R203" s="192"/>
      <c r="S203" s="192"/>
      <c r="T203" s="192"/>
      <c r="U203" s="192"/>
      <c r="V203" s="193">
        <f t="shared" si="38"/>
        <v>0</v>
      </c>
      <c r="W203" s="193">
        <f t="shared" si="39"/>
        <v>0</v>
      </c>
      <c r="X203" s="193">
        <f t="shared" si="40"/>
        <v>0</v>
      </c>
      <c r="Y203" s="194">
        <f t="shared" si="41"/>
        <v>0</v>
      </c>
      <c r="Z203" s="840"/>
      <c r="AA203" s="843"/>
      <c r="AB203" s="843"/>
      <c r="AC203" s="843"/>
      <c r="AD203" s="849"/>
      <c r="AE203" s="849"/>
      <c r="AF203" s="849"/>
      <c r="AG203" s="849"/>
      <c r="AH203" s="843"/>
      <c r="AI203" s="846"/>
      <c r="AJ203" s="846"/>
    </row>
    <row r="204" spans="1:36" ht="18.75" x14ac:dyDescent="0.25">
      <c r="A204" s="823">
        <v>11</v>
      </c>
      <c r="B204" s="852" t="s">
        <v>112</v>
      </c>
      <c r="C204" s="835" t="s">
        <v>103</v>
      </c>
      <c r="D204" s="835">
        <f>250*0.9</f>
        <v>225</v>
      </c>
      <c r="E204" s="186" t="s">
        <v>354</v>
      </c>
      <c r="F204" s="492">
        <v>19.8</v>
      </c>
      <c r="G204" s="492">
        <v>16.7</v>
      </c>
      <c r="H204" s="492">
        <v>38.200000000000003</v>
      </c>
      <c r="I204" s="492">
        <v>6.2</v>
      </c>
      <c r="J204" s="492">
        <v>28</v>
      </c>
      <c r="K204" s="492">
        <v>79.5</v>
      </c>
      <c r="L204" s="187">
        <v>26.9</v>
      </c>
      <c r="M204" s="187">
        <v>31.8</v>
      </c>
      <c r="N204" s="187">
        <v>27.9</v>
      </c>
      <c r="O204" s="187">
        <v>23</v>
      </c>
      <c r="P204" s="187">
        <v>30.9</v>
      </c>
      <c r="Q204" s="187">
        <v>24.8</v>
      </c>
      <c r="R204" s="188">
        <v>380</v>
      </c>
      <c r="S204" s="188">
        <v>380</v>
      </c>
      <c r="T204" s="188">
        <v>380</v>
      </c>
      <c r="U204" s="188">
        <v>380</v>
      </c>
      <c r="V204" s="189">
        <f t="shared" ref="V204:V267" si="57">IF(AND(F204=0,G204=0,H204=0),0,IF(AND(F204=0,G204=0),H204,IF(AND(F204=0,H204=0),G204,IF(AND(G204=0,H204=0),F204,IF(F204=0,(G204+H204)/2,IF(G204=0,(F204+H204)/2,IF(H204=0,(F204+G204)/2,(F204+G204+H204)/3)))))))</f>
        <v>24.900000000000002</v>
      </c>
      <c r="W204" s="189">
        <f t="shared" ref="W204:W267" si="58">IF(AND(I204=0,J204=0,K204=0),0,IF(AND(I204=0,J204=0),K204,IF(AND(I204=0,K204=0),J204,IF(AND(J204=0,K204=0),I204,IF(I204=0,(J204+K204)/2,IF(J204=0,(I204+K204)/2,IF(K204=0,(I204+J204)/2,(I204+J204+K204)/3)))))))</f>
        <v>37.9</v>
      </c>
      <c r="X204" s="189">
        <f t="shared" ref="X204:X267" si="59">IF(AND(L204=0,M204=0,N204=0),0,IF(AND(L204=0,M204=0),N204,IF(AND(L204=0,N204=0),M204,IF(AND(M204=0,N204=0),L204,IF(L204=0,(M204+N204)/2,IF(M204=0,(L204+N204)/2,IF(N204=0,(L204+M204)/2,(L204+M204+N204)/3)))))))</f>
        <v>28.866666666666664</v>
      </c>
      <c r="Y204" s="190">
        <f t="shared" ref="Y204:Y267" si="60">IF(AND(O204=0,P204=0,Q204=0),0,IF(AND(O204=0,P204=0),Q204,IF(AND(O204=0,Q204=0),P204,IF(AND(P204=0,Q204=0),O204,IF(O204=0,(P204+Q204)/2,IF(P204=0,(O204+Q204)/2,IF(Q204=0,(O204+P204)/2,(O204+P204+Q204)/3)))))))</f>
        <v>26.233333333333334</v>
      </c>
      <c r="Z204" s="838">
        <f t="shared" ref="Z204:AB204" si="61">SUM(V204:V223)</f>
        <v>36.599999999999994</v>
      </c>
      <c r="AA204" s="841">
        <f t="shared" si="61"/>
        <v>52.333333333333329</v>
      </c>
      <c r="AB204" s="841">
        <f t="shared" si="61"/>
        <v>41.166666666666664</v>
      </c>
      <c r="AC204" s="841">
        <f>SUM(Y204:Y223)</f>
        <v>49.400000000000006</v>
      </c>
      <c r="AD204" s="847">
        <f t="shared" ref="AD204" si="62">Z204*0.38*0.9*SQRT(3)</f>
        <v>21.680426368501148</v>
      </c>
      <c r="AE204" s="847">
        <f t="shared" si="53"/>
        <v>31.000245353867765</v>
      </c>
      <c r="AF204" s="847">
        <f t="shared" si="53"/>
        <v>24.38554331976222</v>
      </c>
      <c r="AG204" s="847">
        <f t="shared" si="53"/>
        <v>29.262651983714672</v>
      </c>
      <c r="AH204" s="841">
        <f t="shared" ref="AH204" si="63">MAX(Z204:AC223)</f>
        <v>52.333333333333329</v>
      </c>
      <c r="AI204" s="844">
        <f t="shared" ref="AI204" si="64">AH204*0.38*0.9*SQRT(3)</f>
        <v>31.000245353867765</v>
      </c>
      <c r="AJ204" s="844">
        <f t="shared" ref="AJ204" si="65">D204-AI204</f>
        <v>193.99975464613223</v>
      </c>
    </row>
    <row r="205" spans="1:36" ht="18.75" x14ac:dyDescent="0.25">
      <c r="A205" s="850"/>
      <c r="B205" s="853"/>
      <c r="C205" s="855"/>
      <c r="D205" s="836"/>
      <c r="E205" s="179" t="s">
        <v>355</v>
      </c>
      <c r="F205" s="490">
        <v>2.2999999999999998</v>
      </c>
      <c r="G205" s="490">
        <v>3.8</v>
      </c>
      <c r="H205" s="490">
        <v>8.8000000000000007</v>
      </c>
      <c r="I205" s="490">
        <v>4</v>
      </c>
      <c r="J205" s="490">
        <v>4.9000000000000004</v>
      </c>
      <c r="K205" s="490">
        <v>4.8</v>
      </c>
      <c r="L205" s="180">
        <v>4.3</v>
      </c>
      <c r="M205" s="180">
        <v>3.7</v>
      </c>
      <c r="N205" s="180">
        <v>0.1</v>
      </c>
      <c r="O205" s="180">
        <v>12.8</v>
      </c>
      <c r="P205" s="180">
        <v>17.399999999999999</v>
      </c>
      <c r="Q205" s="180">
        <v>0.5</v>
      </c>
      <c r="R205" s="181">
        <v>380</v>
      </c>
      <c r="S205" s="181">
        <v>380</v>
      </c>
      <c r="T205" s="181">
        <v>380</v>
      </c>
      <c r="U205" s="181">
        <v>380</v>
      </c>
      <c r="V205" s="182">
        <f t="shared" si="57"/>
        <v>4.9666666666666668</v>
      </c>
      <c r="W205" s="182">
        <f t="shared" si="58"/>
        <v>4.5666666666666664</v>
      </c>
      <c r="X205" s="182">
        <f t="shared" si="59"/>
        <v>2.6999999999999997</v>
      </c>
      <c r="Y205" s="183">
        <f t="shared" si="60"/>
        <v>10.233333333333333</v>
      </c>
      <c r="Z205" s="839"/>
      <c r="AA205" s="842"/>
      <c r="AB205" s="842"/>
      <c r="AC205" s="842"/>
      <c r="AD205" s="848"/>
      <c r="AE205" s="848"/>
      <c r="AF205" s="848"/>
      <c r="AG205" s="848"/>
      <c r="AH205" s="842"/>
      <c r="AI205" s="845"/>
      <c r="AJ205" s="845"/>
    </row>
    <row r="206" spans="1:36" ht="18.75" x14ac:dyDescent="0.25">
      <c r="A206" s="850"/>
      <c r="B206" s="853"/>
      <c r="C206" s="855"/>
      <c r="D206" s="836"/>
      <c r="E206" s="184" t="s">
        <v>356</v>
      </c>
      <c r="F206" s="491">
        <v>3.5</v>
      </c>
      <c r="G206" s="491">
        <v>3.4</v>
      </c>
      <c r="H206" s="491">
        <v>4.9000000000000004</v>
      </c>
      <c r="I206" s="491">
        <v>6.6</v>
      </c>
      <c r="J206" s="491">
        <v>3.3</v>
      </c>
      <c r="K206" s="491">
        <v>6.4</v>
      </c>
      <c r="L206" s="184">
        <v>4.5</v>
      </c>
      <c r="M206" s="184">
        <v>10.7</v>
      </c>
      <c r="N206" s="184">
        <v>3.8</v>
      </c>
      <c r="O206" s="184">
        <v>3.3</v>
      </c>
      <c r="P206" s="184">
        <v>6.8</v>
      </c>
      <c r="Q206" s="184">
        <v>17.600000000000001</v>
      </c>
      <c r="R206" s="181">
        <v>380</v>
      </c>
      <c r="S206" s="181">
        <v>380</v>
      </c>
      <c r="T206" s="181">
        <v>380</v>
      </c>
      <c r="U206" s="181">
        <v>380</v>
      </c>
      <c r="V206" s="182">
        <f t="shared" si="57"/>
        <v>3.9333333333333336</v>
      </c>
      <c r="W206" s="182">
        <f t="shared" si="58"/>
        <v>5.4333333333333327</v>
      </c>
      <c r="X206" s="182">
        <f t="shared" si="59"/>
        <v>6.333333333333333</v>
      </c>
      <c r="Y206" s="183">
        <f t="shared" si="60"/>
        <v>9.2333333333333343</v>
      </c>
      <c r="Z206" s="839"/>
      <c r="AA206" s="842"/>
      <c r="AB206" s="842"/>
      <c r="AC206" s="842"/>
      <c r="AD206" s="848"/>
      <c r="AE206" s="848"/>
      <c r="AF206" s="848"/>
      <c r="AG206" s="848"/>
      <c r="AH206" s="842"/>
      <c r="AI206" s="845"/>
      <c r="AJ206" s="845"/>
    </row>
    <row r="207" spans="1:36" ht="18.75" x14ac:dyDescent="0.25">
      <c r="A207" s="850"/>
      <c r="B207" s="853"/>
      <c r="C207" s="855"/>
      <c r="D207" s="836"/>
      <c r="E207" s="179" t="s">
        <v>357</v>
      </c>
      <c r="F207" s="490">
        <v>2.5</v>
      </c>
      <c r="G207" s="490">
        <v>2.5</v>
      </c>
      <c r="H207" s="490">
        <v>3.4</v>
      </c>
      <c r="I207" s="490">
        <v>4.2</v>
      </c>
      <c r="J207" s="490">
        <v>4.3</v>
      </c>
      <c r="K207" s="490">
        <v>4.8</v>
      </c>
      <c r="L207" s="179">
        <v>3.9</v>
      </c>
      <c r="M207" s="179">
        <v>3.8</v>
      </c>
      <c r="N207" s="179">
        <v>2.1</v>
      </c>
      <c r="O207" s="179">
        <v>3.8</v>
      </c>
      <c r="P207" s="179">
        <v>3.9</v>
      </c>
      <c r="Q207" s="179">
        <v>3.4</v>
      </c>
      <c r="R207" s="181">
        <v>380</v>
      </c>
      <c r="S207" s="181">
        <v>380</v>
      </c>
      <c r="T207" s="181">
        <v>380</v>
      </c>
      <c r="U207" s="181">
        <v>380</v>
      </c>
      <c r="V207" s="182">
        <f t="shared" si="57"/>
        <v>2.8000000000000003</v>
      </c>
      <c r="W207" s="182">
        <f t="shared" si="58"/>
        <v>4.4333333333333336</v>
      </c>
      <c r="X207" s="182">
        <f t="shared" si="59"/>
        <v>3.2666666666666662</v>
      </c>
      <c r="Y207" s="183">
        <f t="shared" si="60"/>
        <v>3.6999999999999997</v>
      </c>
      <c r="Z207" s="839"/>
      <c r="AA207" s="842"/>
      <c r="AB207" s="842"/>
      <c r="AC207" s="842"/>
      <c r="AD207" s="848"/>
      <c r="AE207" s="848"/>
      <c r="AF207" s="848"/>
      <c r="AG207" s="848"/>
      <c r="AH207" s="842"/>
      <c r="AI207" s="845"/>
      <c r="AJ207" s="845"/>
    </row>
    <row r="208" spans="1:36" ht="18.75" x14ac:dyDescent="0.25">
      <c r="A208" s="850"/>
      <c r="B208" s="853"/>
      <c r="C208" s="855"/>
      <c r="D208" s="836"/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1"/>
      <c r="S208" s="181"/>
      <c r="T208" s="181"/>
      <c r="U208" s="181"/>
      <c r="V208" s="182">
        <f t="shared" si="57"/>
        <v>0</v>
      </c>
      <c r="W208" s="182">
        <f t="shared" si="58"/>
        <v>0</v>
      </c>
      <c r="X208" s="182">
        <f t="shared" si="59"/>
        <v>0</v>
      </c>
      <c r="Y208" s="183">
        <f t="shared" si="60"/>
        <v>0</v>
      </c>
      <c r="Z208" s="839"/>
      <c r="AA208" s="842"/>
      <c r="AB208" s="842"/>
      <c r="AC208" s="842"/>
      <c r="AD208" s="848"/>
      <c r="AE208" s="848"/>
      <c r="AF208" s="848"/>
      <c r="AG208" s="848"/>
      <c r="AH208" s="842"/>
      <c r="AI208" s="845"/>
      <c r="AJ208" s="845"/>
    </row>
    <row r="209" spans="1:36" ht="18.75" x14ac:dyDescent="0.25">
      <c r="A209" s="850"/>
      <c r="B209" s="853"/>
      <c r="C209" s="855"/>
      <c r="D209" s="836"/>
      <c r="E209" s="179"/>
      <c r="F209" s="179"/>
      <c r="G209" s="179"/>
      <c r="H209" s="179"/>
      <c r="I209" s="179"/>
      <c r="J209" s="179"/>
      <c r="K209" s="179"/>
      <c r="L209" s="179"/>
      <c r="M209" s="179"/>
      <c r="N209" s="179"/>
      <c r="O209" s="179"/>
      <c r="P209" s="179"/>
      <c r="Q209" s="179"/>
      <c r="R209" s="181"/>
      <c r="S209" s="181"/>
      <c r="T209" s="181"/>
      <c r="U209" s="181"/>
      <c r="V209" s="182">
        <f t="shared" si="57"/>
        <v>0</v>
      </c>
      <c r="W209" s="182">
        <f t="shared" si="58"/>
        <v>0</v>
      </c>
      <c r="X209" s="182">
        <f t="shared" si="59"/>
        <v>0</v>
      </c>
      <c r="Y209" s="183">
        <f t="shared" si="60"/>
        <v>0</v>
      </c>
      <c r="Z209" s="839"/>
      <c r="AA209" s="842"/>
      <c r="AB209" s="842"/>
      <c r="AC209" s="842"/>
      <c r="AD209" s="848"/>
      <c r="AE209" s="848"/>
      <c r="AF209" s="848"/>
      <c r="AG209" s="848"/>
      <c r="AH209" s="842"/>
      <c r="AI209" s="845"/>
      <c r="AJ209" s="845"/>
    </row>
    <row r="210" spans="1:36" ht="18.75" x14ac:dyDescent="0.25">
      <c r="A210" s="850"/>
      <c r="B210" s="853"/>
      <c r="C210" s="855"/>
      <c r="D210" s="836"/>
      <c r="E210" s="184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  <c r="R210" s="185"/>
      <c r="S210" s="185"/>
      <c r="T210" s="185"/>
      <c r="U210" s="185"/>
      <c r="V210" s="182">
        <f t="shared" si="57"/>
        <v>0</v>
      </c>
      <c r="W210" s="182">
        <f t="shared" si="58"/>
        <v>0</v>
      </c>
      <c r="X210" s="182">
        <f t="shared" si="59"/>
        <v>0</v>
      </c>
      <c r="Y210" s="183">
        <f t="shared" si="60"/>
        <v>0</v>
      </c>
      <c r="Z210" s="839"/>
      <c r="AA210" s="842"/>
      <c r="AB210" s="842"/>
      <c r="AC210" s="842"/>
      <c r="AD210" s="848"/>
      <c r="AE210" s="848"/>
      <c r="AF210" s="848"/>
      <c r="AG210" s="848"/>
      <c r="AH210" s="842"/>
      <c r="AI210" s="845"/>
      <c r="AJ210" s="845"/>
    </row>
    <row r="211" spans="1:36" ht="18.75" x14ac:dyDescent="0.25">
      <c r="A211" s="850"/>
      <c r="B211" s="853"/>
      <c r="C211" s="855"/>
      <c r="D211" s="836"/>
      <c r="E211" s="179"/>
      <c r="F211" s="179"/>
      <c r="G211" s="179"/>
      <c r="H211" s="179"/>
      <c r="I211" s="179"/>
      <c r="J211" s="179"/>
      <c r="K211" s="179"/>
      <c r="L211" s="179"/>
      <c r="M211" s="179"/>
      <c r="N211" s="179"/>
      <c r="O211" s="179"/>
      <c r="P211" s="179"/>
      <c r="Q211" s="179"/>
      <c r="R211" s="181"/>
      <c r="S211" s="181"/>
      <c r="T211" s="181"/>
      <c r="U211" s="181"/>
      <c r="V211" s="182">
        <f t="shared" si="57"/>
        <v>0</v>
      </c>
      <c r="W211" s="182">
        <f t="shared" si="58"/>
        <v>0</v>
      </c>
      <c r="X211" s="182">
        <f t="shared" si="59"/>
        <v>0</v>
      </c>
      <c r="Y211" s="183">
        <f t="shared" si="60"/>
        <v>0</v>
      </c>
      <c r="Z211" s="839"/>
      <c r="AA211" s="842"/>
      <c r="AB211" s="842"/>
      <c r="AC211" s="842"/>
      <c r="AD211" s="848"/>
      <c r="AE211" s="848"/>
      <c r="AF211" s="848"/>
      <c r="AG211" s="848"/>
      <c r="AH211" s="842"/>
      <c r="AI211" s="845"/>
      <c r="AJ211" s="845"/>
    </row>
    <row r="212" spans="1:36" ht="18.75" x14ac:dyDescent="0.25">
      <c r="A212" s="850"/>
      <c r="B212" s="853"/>
      <c r="C212" s="855"/>
      <c r="D212" s="836"/>
      <c r="E212" s="184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5"/>
      <c r="S212" s="185"/>
      <c r="T212" s="185"/>
      <c r="U212" s="185"/>
      <c r="V212" s="182">
        <f t="shared" si="57"/>
        <v>0</v>
      </c>
      <c r="W212" s="182">
        <f t="shared" si="58"/>
        <v>0</v>
      </c>
      <c r="X212" s="182">
        <f t="shared" si="59"/>
        <v>0</v>
      </c>
      <c r="Y212" s="183">
        <f t="shared" si="60"/>
        <v>0</v>
      </c>
      <c r="Z212" s="839"/>
      <c r="AA212" s="842"/>
      <c r="AB212" s="842"/>
      <c r="AC212" s="842"/>
      <c r="AD212" s="848"/>
      <c r="AE212" s="848"/>
      <c r="AF212" s="848"/>
      <c r="AG212" s="848"/>
      <c r="AH212" s="842"/>
      <c r="AI212" s="845"/>
      <c r="AJ212" s="845"/>
    </row>
    <row r="213" spans="1:36" ht="18.75" x14ac:dyDescent="0.25">
      <c r="A213" s="850"/>
      <c r="B213" s="853"/>
      <c r="C213" s="855"/>
      <c r="D213" s="836"/>
      <c r="E213" s="179"/>
      <c r="F213" s="179"/>
      <c r="G213" s="179"/>
      <c r="H213" s="179"/>
      <c r="I213" s="179"/>
      <c r="J213" s="179"/>
      <c r="K213" s="179"/>
      <c r="L213" s="179"/>
      <c r="M213" s="179"/>
      <c r="N213" s="179"/>
      <c r="O213" s="179"/>
      <c r="P213" s="179"/>
      <c r="Q213" s="179"/>
      <c r="R213" s="181"/>
      <c r="S213" s="181"/>
      <c r="T213" s="181"/>
      <c r="U213" s="181"/>
      <c r="V213" s="182">
        <f t="shared" si="57"/>
        <v>0</v>
      </c>
      <c r="W213" s="182">
        <f t="shared" si="58"/>
        <v>0</v>
      </c>
      <c r="X213" s="182">
        <f t="shared" si="59"/>
        <v>0</v>
      </c>
      <c r="Y213" s="183">
        <f t="shared" si="60"/>
        <v>0</v>
      </c>
      <c r="Z213" s="839"/>
      <c r="AA213" s="842"/>
      <c r="AB213" s="842"/>
      <c r="AC213" s="842"/>
      <c r="AD213" s="848"/>
      <c r="AE213" s="848"/>
      <c r="AF213" s="848"/>
      <c r="AG213" s="848"/>
      <c r="AH213" s="842"/>
      <c r="AI213" s="845"/>
      <c r="AJ213" s="845"/>
    </row>
    <row r="214" spans="1:36" ht="18.75" x14ac:dyDescent="0.25">
      <c r="A214" s="850"/>
      <c r="B214" s="853"/>
      <c r="C214" s="855"/>
      <c r="D214" s="836"/>
      <c r="E214" s="184"/>
      <c r="F214" s="184"/>
      <c r="G214" s="184"/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5"/>
      <c r="S214" s="185"/>
      <c r="T214" s="185"/>
      <c r="U214" s="185"/>
      <c r="V214" s="182">
        <f t="shared" si="57"/>
        <v>0</v>
      </c>
      <c r="W214" s="182">
        <f t="shared" si="58"/>
        <v>0</v>
      </c>
      <c r="X214" s="182">
        <f t="shared" si="59"/>
        <v>0</v>
      </c>
      <c r="Y214" s="183">
        <f t="shared" si="60"/>
        <v>0</v>
      </c>
      <c r="Z214" s="839"/>
      <c r="AA214" s="842"/>
      <c r="AB214" s="842"/>
      <c r="AC214" s="842"/>
      <c r="AD214" s="848"/>
      <c r="AE214" s="848"/>
      <c r="AF214" s="848"/>
      <c r="AG214" s="848"/>
      <c r="AH214" s="842"/>
      <c r="AI214" s="845"/>
      <c r="AJ214" s="845"/>
    </row>
    <row r="215" spans="1:36" ht="18.75" x14ac:dyDescent="0.25">
      <c r="A215" s="850"/>
      <c r="B215" s="853"/>
      <c r="C215" s="855"/>
      <c r="D215" s="836"/>
      <c r="E215" s="179"/>
      <c r="F215" s="179"/>
      <c r="G215" s="179"/>
      <c r="H215" s="179"/>
      <c r="I215" s="179"/>
      <c r="J215" s="179"/>
      <c r="K215" s="179"/>
      <c r="L215" s="179"/>
      <c r="M215" s="179"/>
      <c r="N215" s="179"/>
      <c r="O215" s="179"/>
      <c r="P215" s="179"/>
      <c r="Q215" s="179"/>
      <c r="R215" s="181"/>
      <c r="S215" s="181"/>
      <c r="T215" s="181"/>
      <c r="U215" s="181"/>
      <c r="V215" s="182">
        <f t="shared" si="57"/>
        <v>0</v>
      </c>
      <c r="W215" s="182">
        <f t="shared" si="58"/>
        <v>0</v>
      </c>
      <c r="X215" s="182">
        <f t="shared" si="59"/>
        <v>0</v>
      </c>
      <c r="Y215" s="183">
        <f t="shared" si="60"/>
        <v>0</v>
      </c>
      <c r="Z215" s="839"/>
      <c r="AA215" s="842"/>
      <c r="AB215" s="842"/>
      <c r="AC215" s="842"/>
      <c r="AD215" s="848"/>
      <c r="AE215" s="848"/>
      <c r="AF215" s="848"/>
      <c r="AG215" s="848"/>
      <c r="AH215" s="842"/>
      <c r="AI215" s="845"/>
      <c r="AJ215" s="845"/>
    </row>
    <row r="216" spans="1:36" ht="18.75" x14ac:dyDescent="0.25">
      <c r="A216" s="850"/>
      <c r="B216" s="853"/>
      <c r="C216" s="855"/>
      <c r="D216" s="836"/>
      <c r="E216" s="184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  <c r="Q216" s="184"/>
      <c r="R216" s="185"/>
      <c r="S216" s="185"/>
      <c r="T216" s="185"/>
      <c r="U216" s="185"/>
      <c r="V216" s="182">
        <f t="shared" si="57"/>
        <v>0</v>
      </c>
      <c r="W216" s="182">
        <f t="shared" si="58"/>
        <v>0</v>
      </c>
      <c r="X216" s="182">
        <f t="shared" si="59"/>
        <v>0</v>
      </c>
      <c r="Y216" s="183">
        <f t="shared" si="60"/>
        <v>0</v>
      </c>
      <c r="Z216" s="839"/>
      <c r="AA216" s="842"/>
      <c r="AB216" s="842"/>
      <c r="AC216" s="842"/>
      <c r="AD216" s="848"/>
      <c r="AE216" s="848"/>
      <c r="AF216" s="848"/>
      <c r="AG216" s="848"/>
      <c r="AH216" s="842"/>
      <c r="AI216" s="845"/>
      <c r="AJ216" s="845"/>
    </row>
    <row r="217" spans="1:36" ht="18.75" x14ac:dyDescent="0.25">
      <c r="A217" s="850"/>
      <c r="B217" s="853"/>
      <c r="C217" s="855"/>
      <c r="D217" s="836"/>
      <c r="E217" s="179"/>
      <c r="F217" s="179"/>
      <c r="G217" s="179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81"/>
      <c r="S217" s="181"/>
      <c r="T217" s="181"/>
      <c r="U217" s="181"/>
      <c r="V217" s="182">
        <f t="shared" si="57"/>
        <v>0</v>
      </c>
      <c r="W217" s="182">
        <f t="shared" si="58"/>
        <v>0</v>
      </c>
      <c r="X217" s="182">
        <f t="shared" si="59"/>
        <v>0</v>
      </c>
      <c r="Y217" s="183">
        <f t="shared" si="60"/>
        <v>0</v>
      </c>
      <c r="Z217" s="839"/>
      <c r="AA217" s="842"/>
      <c r="AB217" s="842"/>
      <c r="AC217" s="842"/>
      <c r="AD217" s="848"/>
      <c r="AE217" s="848"/>
      <c r="AF217" s="848"/>
      <c r="AG217" s="848"/>
      <c r="AH217" s="842"/>
      <c r="AI217" s="845"/>
      <c r="AJ217" s="845"/>
    </row>
    <row r="218" spans="1:36" ht="18.75" x14ac:dyDescent="0.25">
      <c r="A218" s="850"/>
      <c r="B218" s="853"/>
      <c r="C218" s="855"/>
      <c r="D218" s="836"/>
      <c r="E218" s="184"/>
      <c r="F218" s="184"/>
      <c r="G218" s="184"/>
      <c r="H218" s="184"/>
      <c r="I218" s="184"/>
      <c r="J218" s="184"/>
      <c r="K218" s="184"/>
      <c r="L218" s="184"/>
      <c r="M218" s="184"/>
      <c r="N218" s="184"/>
      <c r="O218" s="184"/>
      <c r="P218" s="184"/>
      <c r="Q218" s="184"/>
      <c r="R218" s="185"/>
      <c r="S218" s="185"/>
      <c r="T218" s="185"/>
      <c r="U218" s="185"/>
      <c r="V218" s="182">
        <f t="shared" si="57"/>
        <v>0</v>
      </c>
      <c r="W218" s="182">
        <f t="shared" si="58"/>
        <v>0</v>
      </c>
      <c r="X218" s="182">
        <f t="shared" si="59"/>
        <v>0</v>
      </c>
      <c r="Y218" s="183">
        <f t="shared" si="60"/>
        <v>0</v>
      </c>
      <c r="Z218" s="839"/>
      <c r="AA218" s="842"/>
      <c r="AB218" s="842"/>
      <c r="AC218" s="842"/>
      <c r="AD218" s="848"/>
      <c r="AE218" s="848"/>
      <c r="AF218" s="848"/>
      <c r="AG218" s="848"/>
      <c r="AH218" s="842"/>
      <c r="AI218" s="845"/>
      <c r="AJ218" s="845"/>
    </row>
    <row r="219" spans="1:36" ht="18.75" x14ac:dyDescent="0.25">
      <c r="A219" s="850"/>
      <c r="B219" s="853"/>
      <c r="C219" s="855"/>
      <c r="D219" s="836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79"/>
      <c r="P219" s="179"/>
      <c r="Q219" s="179"/>
      <c r="R219" s="181"/>
      <c r="S219" s="181"/>
      <c r="T219" s="181"/>
      <c r="U219" s="181"/>
      <c r="V219" s="182">
        <f t="shared" si="57"/>
        <v>0</v>
      </c>
      <c r="W219" s="182">
        <f t="shared" si="58"/>
        <v>0</v>
      </c>
      <c r="X219" s="182">
        <f t="shared" si="59"/>
        <v>0</v>
      </c>
      <c r="Y219" s="183">
        <f t="shared" si="60"/>
        <v>0</v>
      </c>
      <c r="Z219" s="839"/>
      <c r="AA219" s="842"/>
      <c r="AB219" s="842"/>
      <c r="AC219" s="842"/>
      <c r="AD219" s="848"/>
      <c r="AE219" s="848"/>
      <c r="AF219" s="848"/>
      <c r="AG219" s="848"/>
      <c r="AH219" s="842"/>
      <c r="AI219" s="845"/>
      <c r="AJ219" s="845"/>
    </row>
    <row r="220" spans="1:36" ht="18.75" x14ac:dyDescent="0.25">
      <c r="A220" s="850"/>
      <c r="B220" s="853"/>
      <c r="C220" s="855"/>
      <c r="D220" s="836"/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  <c r="Q220" s="184"/>
      <c r="R220" s="185"/>
      <c r="S220" s="185"/>
      <c r="T220" s="185"/>
      <c r="U220" s="185"/>
      <c r="V220" s="182">
        <f t="shared" si="57"/>
        <v>0</v>
      </c>
      <c r="W220" s="182">
        <f t="shared" si="58"/>
        <v>0</v>
      </c>
      <c r="X220" s="182">
        <f t="shared" si="59"/>
        <v>0</v>
      </c>
      <c r="Y220" s="183">
        <f t="shared" si="60"/>
        <v>0</v>
      </c>
      <c r="Z220" s="839"/>
      <c r="AA220" s="842"/>
      <c r="AB220" s="842"/>
      <c r="AC220" s="842"/>
      <c r="AD220" s="848"/>
      <c r="AE220" s="848"/>
      <c r="AF220" s="848"/>
      <c r="AG220" s="848"/>
      <c r="AH220" s="842"/>
      <c r="AI220" s="845"/>
      <c r="AJ220" s="845"/>
    </row>
    <row r="221" spans="1:36" ht="18.75" x14ac:dyDescent="0.25">
      <c r="A221" s="850"/>
      <c r="B221" s="853"/>
      <c r="C221" s="855"/>
      <c r="D221" s="836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81"/>
      <c r="S221" s="181"/>
      <c r="T221" s="181"/>
      <c r="U221" s="181"/>
      <c r="V221" s="182">
        <f t="shared" si="57"/>
        <v>0</v>
      </c>
      <c r="W221" s="182">
        <f t="shared" si="58"/>
        <v>0</v>
      </c>
      <c r="X221" s="182">
        <f t="shared" si="59"/>
        <v>0</v>
      </c>
      <c r="Y221" s="183">
        <f t="shared" si="60"/>
        <v>0</v>
      </c>
      <c r="Z221" s="839"/>
      <c r="AA221" s="842"/>
      <c r="AB221" s="842"/>
      <c r="AC221" s="842"/>
      <c r="AD221" s="848"/>
      <c r="AE221" s="848"/>
      <c r="AF221" s="848"/>
      <c r="AG221" s="848"/>
      <c r="AH221" s="842"/>
      <c r="AI221" s="845"/>
      <c r="AJ221" s="845"/>
    </row>
    <row r="222" spans="1:36" ht="18.75" x14ac:dyDescent="0.25">
      <c r="A222" s="850"/>
      <c r="B222" s="853"/>
      <c r="C222" s="855"/>
      <c r="D222" s="836"/>
      <c r="E222" s="184"/>
      <c r="F222" s="184"/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  <c r="Q222" s="184"/>
      <c r="R222" s="185"/>
      <c r="S222" s="185"/>
      <c r="T222" s="185"/>
      <c r="U222" s="185"/>
      <c r="V222" s="182">
        <f t="shared" si="57"/>
        <v>0</v>
      </c>
      <c r="W222" s="182">
        <f t="shared" si="58"/>
        <v>0</v>
      </c>
      <c r="X222" s="182">
        <f t="shared" si="59"/>
        <v>0</v>
      </c>
      <c r="Y222" s="183">
        <f t="shared" si="60"/>
        <v>0</v>
      </c>
      <c r="Z222" s="839"/>
      <c r="AA222" s="842"/>
      <c r="AB222" s="842"/>
      <c r="AC222" s="842"/>
      <c r="AD222" s="848"/>
      <c r="AE222" s="848"/>
      <c r="AF222" s="848"/>
      <c r="AG222" s="848"/>
      <c r="AH222" s="842"/>
      <c r="AI222" s="845"/>
      <c r="AJ222" s="845"/>
    </row>
    <row r="223" spans="1:36" ht="19.5" thickBot="1" x14ac:dyDescent="0.3">
      <c r="A223" s="851"/>
      <c r="B223" s="854"/>
      <c r="C223" s="856"/>
      <c r="D223" s="837"/>
      <c r="E223" s="191"/>
      <c r="F223" s="191"/>
      <c r="G223" s="191"/>
      <c r="H223" s="191"/>
      <c r="I223" s="191"/>
      <c r="J223" s="191"/>
      <c r="K223" s="191"/>
      <c r="L223" s="191"/>
      <c r="M223" s="191"/>
      <c r="N223" s="191"/>
      <c r="O223" s="191"/>
      <c r="P223" s="191"/>
      <c r="Q223" s="191"/>
      <c r="R223" s="192"/>
      <c r="S223" s="192"/>
      <c r="T223" s="192"/>
      <c r="U223" s="192"/>
      <c r="V223" s="193">
        <f t="shared" si="57"/>
        <v>0</v>
      </c>
      <c r="W223" s="193">
        <f t="shared" si="58"/>
        <v>0</v>
      </c>
      <c r="X223" s="193">
        <f t="shared" si="59"/>
        <v>0</v>
      </c>
      <c r="Y223" s="194">
        <f t="shared" si="60"/>
        <v>0</v>
      </c>
      <c r="Z223" s="840"/>
      <c r="AA223" s="843"/>
      <c r="AB223" s="843"/>
      <c r="AC223" s="843"/>
      <c r="AD223" s="849"/>
      <c r="AE223" s="849"/>
      <c r="AF223" s="849"/>
      <c r="AG223" s="849"/>
      <c r="AH223" s="843"/>
      <c r="AI223" s="846"/>
      <c r="AJ223" s="846"/>
    </row>
    <row r="224" spans="1:36" ht="18.75" x14ac:dyDescent="0.25">
      <c r="A224" s="823">
        <v>12</v>
      </c>
      <c r="B224" s="852" t="s">
        <v>119</v>
      </c>
      <c r="C224" s="835" t="s">
        <v>103</v>
      </c>
      <c r="D224" s="835">
        <f>250*0.9</f>
        <v>225</v>
      </c>
      <c r="E224" s="186" t="s">
        <v>358</v>
      </c>
      <c r="F224" s="492">
        <v>39.6</v>
      </c>
      <c r="G224" s="492">
        <v>38.299999999999997</v>
      </c>
      <c r="H224" s="492">
        <v>41.6</v>
      </c>
      <c r="I224" s="492">
        <v>33.799999999999997</v>
      </c>
      <c r="J224" s="492">
        <v>19.600000000000001</v>
      </c>
      <c r="K224" s="492">
        <v>38.299999999999997</v>
      </c>
      <c r="L224" s="187">
        <v>37.200000000000003</v>
      </c>
      <c r="M224" s="187">
        <v>27.3</v>
      </c>
      <c r="N224" s="187">
        <v>84.1</v>
      </c>
      <c r="O224" s="187">
        <v>54.2</v>
      </c>
      <c r="P224" s="187">
        <v>26.5</v>
      </c>
      <c r="Q224" s="187">
        <v>88.7</v>
      </c>
      <c r="R224" s="188">
        <v>380</v>
      </c>
      <c r="S224" s="188">
        <v>380</v>
      </c>
      <c r="T224" s="188">
        <v>380</v>
      </c>
      <c r="U224" s="188">
        <v>380</v>
      </c>
      <c r="V224" s="189">
        <f t="shared" si="57"/>
        <v>39.833333333333336</v>
      </c>
      <c r="W224" s="189">
        <f t="shared" si="58"/>
        <v>30.566666666666663</v>
      </c>
      <c r="X224" s="189">
        <f t="shared" si="59"/>
        <v>49.533333333333331</v>
      </c>
      <c r="Y224" s="190">
        <f t="shared" si="60"/>
        <v>56.466666666666669</v>
      </c>
      <c r="Z224" s="838">
        <f t="shared" ref="Z224:AB224" si="66">SUM(V224:V243)</f>
        <v>89.833333333333343</v>
      </c>
      <c r="AA224" s="841">
        <f t="shared" si="66"/>
        <v>78.23333333333332</v>
      </c>
      <c r="AB224" s="841">
        <f t="shared" si="66"/>
        <v>111.73333333333335</v>
      </c>
      <c r="AC224" s="841">
        <f>SUM(Y224:Y243)</f>
        <v>133.16666666666669</v>
      </c>
      <c r="AD224" s="847">
        <f t="shared" ref="AD224" si="67">Z224*0.38*0.9*SQRT(3)</f>
        <v>53.213796960938616</v>
      </c>
      <c r="AE224" s="847">
        <f t="shared" si="53"/>
        <v>46.342404997151363</v>
      </c>
      <c r="AF224" s="847">
        <f t="shared" si="53"/>
        <v>66.186511099468007</v>
      </c>
      <c r="AG224" s="847">
        <f t="shared" si="53"/>
        <v>78.882789929109379</v>
      </c>
      <c r="AH224" s="841">
        <f t="shared" ref="AH224" si="68">MAX(Z224:AC243)</f>
        <v>133.16666666666669</v>
      </c>
      <c r="AI224" s="844">
        <f t="shared" ref="AI224" si="69">AH224*0.38*0.9*SQRT(3)</f>
        <v>78.882789929109379</v>
      </c>
      <c r="AJ224" s="844">
        <f t="shared" ref="AJ224" si="70">D224-AI224</f>
        <v>146.11721007089062</v>
      </c>
    </row>
    <row r="225" spans="1:36" ht="18.75" x14ac:dyDescent="0.25">
      <c r="A225" s="850"/>
      <c r="B225" s="853"/>
      <c r="C225" s="855"/>
      <c r="D225" s="836"/>
      <c r="E225" s="179" t="s">
        <v>359</v>
      </c>
      <c r="F225" s="490">
        <v>63.7</v>
      </c>
      <c r="G225" s="490">
        <v>27.2</v>
      </c>
      <c r="H225" s="490">
        <v>59.1</v>
      </c>
      <c r="I225" s="490">
        <v>52.3</v>
      </c>
      <c r="J225" s="490">
        <v>35.4</v>
      </c>
      <c r="K225" s="490">
        <v>55.3</v>
      </c>
      <c r="L225" s="180">
        <v>52.1</v>
      </c>
      <c r="M225" s="180">
        <v>38.6</v>
      </c>
      <c r="N225" s="180">
        <v>95.9</v>
      </c>
      <c r="O225" s="180">
        <v>71.8</v>
      </c>
      <c r="P225" s="180">
        <v>53.9</v>
      </c>
      <c r="Q225" s="180">
        <v>104.4</v>
      </c>
      <c r="R225" s="181">
        <v>380</v>
      </c>
      <c r="S225" s="181">
        <v>380</v>
      </c>
      <c r="T225" s="181">
        <v>380</v>
      </c>
      <c r="U225" s="181">
        <v>380</v>
      </c>
      <c r="V225" s="182">
        <f t="shared" si="57"/>
        <v>50</v>
      </c>
      <c r="W225" s="182">
        <f t="shared" si="58"/>
        <v>47.666666666666664</v>
      </c>
      <c r="X225" s="182">
        <f t="shared" si="59"/>
        <v>62.20000000000001</v>
      </c>
      <c r="Y225" s="183">
        <f t="shared" si="60"/>
        <v>76.7</v>
      </c>
      <c r="Z225" s="839"/>
      <c r="AA225" s="842"/>
      <c r="AB225" s="842"/>
      <c r="AC225" s="842"/>
      <c r="AD225" s="848"/>
      <c r="AE225" s="848"/>
      <c r="AF225" s="848"/>
      <c r="AG225" s="848"/>
      <c r="AH225" s="842"/>
      <c r="AI225" s="845"/>
      <c r="AJ225" s="845"/>
    </row>
    <row r="226" spans="1:36" ht="18.75" x14ac:dyDescent="0.25">
      <c r="A226" s="850"/>
      <c r="B226" s="853"/>
      <c r="C226" s="855"/>
      <c r="D226" s="836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5"/>
      <c r="S226" s="185"/>
      <c r="T226" s="185"/>
      <c r="U226" s="185"/>
      <c r="V226" s="182">
        <f t="shared" si="57"/>
        <v>0</v>
      </c>
      <c r="W226" s="182">
        <f t="shared" si="58"/>
        <v>0</v>
      </c>
      <c r="X226" s="182">
        <f t="shared" si="59"/>
        <v>0</v>
      </c>
      <c r="Y226" s="183">
        <f t="shared" si="60"/>
        <v>0</v>
      </c>
      <c r="Z226" s="839"/>
      <c r="AA226" s="842"/>
      <c r="AB226" s="842"/>
      <c r="AC226" s="842"/>
      <c r="AD226" s="848"/>
      <c r="AE226" s="848"/>
      <c r="AF226" s="848"/>
      <c r="AG226" s="848"/>
      <c r="AH226" s="842"/>
      <c r="AI226" s="845"/>
      <c r="AJ226" s="845"/>
    </row>
    <row r="227" spans="1:36" ht="18.75" x14ac:dyDescent="0.25">
      <c r="A227" s="850"/>
      <c r="B227" s="853"/>
      <c r="C227" s="855"/>
      <c r="D227" s="836"/>
      <c r="E227" s="179"/>
      <c r="F227" s="179"/>
      <c r="G227" s="179"/>
      <c r="H227" s="179"/>
      <c r="I227" s="179"/>
      <c r="J227" s="179"/>
      <c r="K227" s="179"/>
      <c r="L227" s="179"/>
      <c r="M227" s="179"/>
      <c r="N227" s="179"/>
      <c r="O227" s="179"/>
      <c r="P227" s="179"/>
      <c r="Q227" s="179"/>
      <c r="R227" s="181"/>
      <c r="S227" s="181"/>
      <c r="T227" s="181"/>
      <c r="U227" s="181"/>
      <c r="V227" s="182">
        <f t="shared" si="57"/>
        <v>0</v>
      </c>
      <c r="W227" s="182">
        <f t="shared" si="58"/>
        <v>0</v>
      </c>
      <c r="X227" s="182">
        <f t="shared" si="59"/>
        <v>0</v>
      </c>
      <c r="Y227" s="183">
        <f t="shared" si="60"/>
        <v>0</v>
      </c>
      <c r="Z227" s="839"/>
      <c r="AA227" s="842"/>
      <c r="AB227" s="842"/>
      <c r="AC227" s="842"/>
      <c r="AD227" s="848"/>
      <c r="AE227" s="848"/>
      <c r="AF227" s="848"/>
      <c r="AG227" s="848"/>
      <c r="AH227" s="842"/>
      <c r="AI227" s="845"/>
      <c r="AJ227" s="845"/>
    </row>
    <row r="228" spans="1:36" ht="18.75" x14ac:dyDescent="0.25">
      <c r="A228" s="850"/>
      <c r="B228" s="853"/>
      <c r="C228" s="855"/>
      <c r="D228" s="836"/>
      <c r="E228" s="184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5"/>
      <c r="S228" s="185"/>
      <c r="T228" s="185"/>
      <c r="U228" s="185"/>
      <c r="V228" s="182">
        <f t="shared" si="57"/>
        <v>0</v>
      </c>
      <c r="W228" s="182">
        <f t="shared" si="58"/>
        <v>0</v>
      </c>
      <c r="X228" s="182">
        <f t="shared" si="59"/>
        <v>0</v>
      </c>
      <c r="Y228" s="183">
        <f t="shared" si="60"/>
        <v>0</v>
      </c>
      <c r="Z228" s="839"/>
      <c r="AA228" s="842"/>
      <c r="AB228" s="842"/>
      <c r="AC228" s="842"/>
      <c r="AD228" s="848"/>
      <c r="AE228" s="848"/>
      <c r="AF228" s="848"/>
      <c r="AG228" s="848"/>
      <c r="AH228" s="842"/>
      <c r="AI228" s="845"/>
      <c r="AJ228" s="845"/>
    </row>
    <row r="229" spans="1:36" ht="18.75" x14ac:dyDescent="0.25">
      <c r="A229" s="850"/>
      <c r="B229" s="853"/>
      <c r="C229" s="855"/>
      <c r="D229" s="836"/>
      <c r="E229" s="179"/>
      <c r="F229" s="179"/>
      <c r="G229" s="179"/>
      <c r="H229" s="179"/>
      <c r="I229" s="179"/>
      <c r="J229" s="179"/>
      <c r="K229" s="179"/>
      <c r="L229" s="179"/>
      <c r="M229" s="179"/>
      <c r="N229" s="179"/>
      <c r="O229" s="179"/>
      <c r="P229" s="179"/>
      <c r="Q229" s="179"/>
      <c r="R229" s="181"/>
      <c r="S229" s="181"/>
      <c r="T229" s="181"/>
      <c r="U229" s="181"/>
      <c r="V229" s="182">
        <f t="shared" si="57"/>
        <v>0</v>
      </c>
      <c r="W229" s="182">
        <f t="shared" si="58"/>
        <v>0</v>
      </c>
      <c r="X229" s="182">
        <f t="shared" si="59"/>
        <v>0</v>
      </c>
      <c r="Y229" s="183">
        <f t="shared" si="60"/>
        <v>0</v>
      </c>
      <c r="Z229" s="839"/>
      <c r="AA229" s="842"/>
      <c r="AB229" s="842"/>
      <c r="AC229" s="842"/>
      <c r="AD229" s="848"/>
      <c r="AE229" s="848"/>
      <c r="AF229" s="848"/>
      <c r="AG229" s="848"/>
      <c r="AH229" s="842"/>
      <c r="AI229" s="845"/>
      <c r="AJ229" s="845"/>
    </row>
    <row r="230" spans="1:36" ht="18.75" x14ac:dyDescent="0.25">
      <c r="A230" s="850"/>
      <c r="B230" s="853"/>
      <c r="C230" s="855"/>
      <c r="D230" s="836"/>
      <c r="E230" s="184"/>
      <c r="F230" s="184"/>
      <c r="G230" s="184"/>
      <c r="H230" s="184"/>
      <c r="I230" s="184"/>
      <c r="J230" s="184"/>
      <c r="K230" s="184"/>
      <c r="L230" s="184"/>
      <c r="M230" s="184"/>
      <c r="N230" s="184"/>
      <c r="O230" s="184"/>
      <c r="P230" s="184"/>
      <c r="Q230" s="184"/>
      <c r="R230" s="185"/>
      <c r="S230" s="185"/>
      <c r="T230" s="185"/>
      <c r="U230" s="185"/>
      <c r="V230" s="182">
        <f t="shared" si="57"/>
        <v>0</v>
      </c>
      <c r="W230" s="182">
        <f t="shared" si="58"/>
        <v>0</v>
      </c>
      <c r="X230" s="182">
        <f t="shared" si="59"/>
        <v>0</v>
      </c>
      <c r="Y230" s="183">
        <f t="shared" si="60"/>
        <v>0</v>
      </c>
      <c r="Z230" s="839"/>
      <c r="AA230" s="842"/>
      <c r="AB230" s="842"/>
      <c r="AC230" s="842"/>
      <c r="AD230" s="848"/>
      <c r="AE230" s="848"/>
      <c r="AF230" s="848"/>
      <c r="AG230" s="848"/>
      <c r="AH230" s="842"/>
      <c r="AI230" s="845"/>
      <c r="AJ230" s="845"/>
    </row>
    <row r="231" spans="1:36" ht="18.75" x14ac:dyDescent="0.25">
      <c r="A231" s="850"/>
      <c r="B231" s="853"/>
      <c r="C231" s="855"/>
      <c r="D231" s="836"/>
      <c r="E231" s="179"/>
      <c r="F231" s="179"/>
      <c r="G231" s="179"/>
      <c r="H231" s="179"/>
      <c r="I231" s="179"/>
      <c r="J231" s="179"/>
      <c r="K231" s="179"/>
      <c r="L231" s="179"/>
      <c r="M231" s="179"/>
      <c r="N231" s="179"/>
      <c r="O231" s="179"/>
      <c r="P231" s="179"/>
      <c r="Q231" s="179"/>
      <c r="R231" s="181"/>
      <c r="S231" s="181"/>
      <c r="T231" s="181"/>
      <c r="U231" s="181"/>
      <c r="V231" s="182">
        <f t="shared" si="57"/>
        <v>0</v>
      </c>
      <c r="W231" s="182">
        <f t="shared" si="58"/>
        <v>0</v>
      </c>
      <c r="X231" s="182">
        <f t="shared" si="59"/>
        <v>0</v>
      </c>
      <c r="Y231" s="183">
        <f t="shared" si="60"/>
        <v>0</v>
      </c>
      <c r="Z231" s="839"/>
      <c r="AA231" s="842"/>
      <c r="AB231" s="842"/>
      <c r="AC231" s="842"/>
      <c r="AD231" s="848"/>
      <c r="AE231" s="848"/>
      <c r="AF231" s="848"/>
      <c r="AG231" s="848"/>
      <c r="AH231" s="842"/>
      <c r="AI231" s="845"/>
      <c r="AJ231" s="845"/>
    </row>
    <row r="232" spans="1:36" ht="18.75" x14ac:dyDescent="0.25">
      <c r="A232" s="850"/>
      <c r="B232" s="853"/>
      <c r="C232" s="855"/>
      <c r="D232" s="836"/>
      <c r="E232" s="184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5"/>
      <c r="S232" s="185"/>
      <c r="T232" s="185"/>
      <c r="U232" s="185"/>
      <c r="V232" s="182">
        <f t="shared" si="57"/>
        <v>0</v>
      </c>
      <c r="W232" s="182">
        <f t="shared" si="58"/>
        <v>0</v>
      </c>
      <c r="X232" s="182">
        <f t="shared" si="59"/>
        <v>0</v>
      </c>
      <c r="Y232" s="183">
        <f t="shared" si="60"/>
        <v>0</v>
      </c>
      <c r="Z232" s="839"/>
      <c r="AA232" s="842"/>
      <c r="AB232" s="842"/>
      <c r="AC232" s="842"/>
      <c r="AD232" s="848"/>
      <c r="AE232" s="848"/>
      <c r="AF232" s="848"/>
      <c r="AG232" s="848"/>
      <c r="AH232" s="842"/>
      <c r="AI232" s="845"/>
      <c r="AJ232" s="845"/>
    </row>
    <row r="233" spans="1:36" ht="18.75" x14ac:dyDescent="0.25">
      <c r="A233" s="850"/>
      <c r="B233" s="853"/>
      <c r="C233" s="855"/>
      <c r="D233" s="836"/>
      <c r="E233" s="179"/>
      <c r="F233" s="179"/>
      <c r="G233" s="179"/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  <c r="R233" s="181"/>
      <c r="S233" s="181"/>
      <c r="T233" s="181"/>
      <c r="U233" s="181"/>
      <c r="V233" s="182">
        <f t="shared" si="57"/>
        <v>0</v>
      </c>
      <c r="W233" s="182">
        <f t="shared" si="58"/>
        <v>0</v>
      </c>
      <c r="X233" s="182">
        <f t="shared" si="59"/>
        <v>0</v>
      </c>
      <c r="Y233" s="183">
        <f t="shared" si="60"/>
        <v>0</v>
      </c>
      <c r="Z233" s="839"/>
      <c r="AA233" s="842"/>
      <c r="AB233" s="842"/>
      <c r="AC233" s="842"/>
      <c r="AD233" s="848"/>
      <c r="AE233" s="848"/>
      <c r="AF233" s="848"/>
      <c r="AG233" s="848"/>
      <c r="AH233" s="842"/>
      <c r="AI233" s="845"/>
      <c r="AJ233" s="845"/>
    </row>
    <row r="234" spans="1:36" ht="18.75" x14ac:dyDescent="0.25">
      <c r="A234" s="850"/>
      <c r="B234" s="853"/>
      <c r="C234" s="855"/>
      <c r="D234" s="836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4"/>
      <c r="R234" s="185"/>
      <c r="S234" s="185"/>
      <c r="T234" s="185"/>
      <c r="U234" s="185"/>
      <c r="V234" s="182">
        <f t="shared" si="57"/>
        <v>0</v>
      </c>
      <c r="W234" s="182">
        <f t="shared" si="58"/>
        <v>0</v>
      </c>
      <c r="X234" s="182">
        <f t="shared" si="59"/>
        <v>0</v>
      </c>
      <c r="Y234" s="183">
        <f t="shared" si="60"/>
        <v>0</v>
      </c>
      <c r="Z234" s="839"/>
      <c r="AA234" s="842"/>
      <c r="AB234" s="842"/>
      <c r="AC234" s="842"/>
      <c r="AD234" s="848"/>
      <c r="AE234" s="848"/>
      <c r="AF234" s="848"/>
      <c r="AG234" s="848"/>
      <c r="AH234" s="842"/>
      <c r="AI234" s="845"/>
      <c r="AJ234" s="845"/>
    </row>
    <row r="235" spans="1:36" ht="18.75" x14ac:dyDescent="0.25">
      <c r="A235" s="850"/>
      <c r="B235" s="853"/>
      <c r="C235" s="855"/>
      <c r="D235" s="836"/>
      <c r="E235" s="179"/>
      <c r="F235" s="179"/>
      <c r="G235" s="179"/>
      <c r="H235" s="179"/>
      <c r="I235" s="179"/>
      <c r="J235" s="179"/>
      <c r="K235" s="179"/>
      <c r="L235" s="179"/>
      <c r="M235" s="179"/>
      <c r="N235" s="179"/>
      <c r="O235" s="179"/>
      <c r="P235" s="179"/>
      <c r="Q235" s="179"/>
      <c r="R235" s="181"/>
      <c r="S235" s="181"/>
      <c r="T235" s="181"/>
      <c r="U235" s="181"/>
      <c r="V235" s="182">
        <f t="shared" si="57"/>
        <v>0</v>
      </c>
      <c r="W235" s="182">
        <f t="shared" si="58"/>
        <v>0</v>
      </c>
      <c r="X235" s="182">
        <f t="shared" si="59"/>
        <v>0</v>
      </c>
      <c r="Y235" s="183">
        <f t="shared" si="60"/>
        <v>0</v>
      </c>
      <c r="Z235" s="839"/>
      <c r="AA235" s="842"/>
      <c r="AB235" s="842"/>
      <c r="AC235" s="842"/>
      <c r="AD235" s="848"/>
      <c r="AE235" s="848"/>
      <c r="AF235" s="848"/>
      <c r="AG235" s="848"/>
      <c r="AH235" s="842"/>
      <c r="AI235" s="845"/>
      <c r="AJ235" s="845"/>
    </row>
    <row r="236" spans="1:36" ht="18.75" x14ac:dyDescent="0.25">
      <c r="A236" s="850"/>
      <c r="B236" s="853"/>
      <c r="C236" s="855"/>
      <c r="D236" s="836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5"/>
      <c r="S236" s="185"/>
      <c r="T236" s="185"/>
      <c r="U236" s="185"/>
      <c r="V236" s="182">
        <f t="shared" si="57"/>
        <v>0</v>
      </c>
      <c r="W236" s="182">
        <f t="shared" si="58"/>
        <v>0</v>
      </c>
      <c r="X236" s="182">
        <f t="shared" si="59"/>
        <v>0</v>
      </c>
      <c r="Y236" s="183">
        <f t="shared" si="60"/>
        <v>0</v>
      </c>
      <c r="Z236" s="839"/>
      <c r="AA236" s="842"/>
      <c r="AB236" s="842"/>
      <c r="AC236" s="842"/>
      <c r="AD236" s="848"/>
      <c r="AE236" s="848"/>
      <c r="AF236" s="848"/>
      <c r="AG236" s="848"/>
      <c r="AH236" s="842"/>
      <c r="AI236" s="845"/>
      <c r="AJ236" s="845"/>
    </row>
    <row r="237" spans="1:36" ht="18.75" x14ac:dyDescent="0.25">
      <c r="A237" s="850"/>
      <c r="B237" s="853"/>
      <c r="C237" s="855"/>
      <c r="D237" s="836"/>
      <c r="E237" s="179"/>
      <c r="F237" s="179"/>
      <c r="G237" s="179"/>
      <c r="H237" s="179"/>
      <c r="I237" s="179"/>
      <c r="J237" s="179"/>
      <c r="K237" s="179"/>
      <c r="L237" s="179"/>
      <c r="M237" s="179"/>
      <c r="N237" s="179"/>
      <c r="O237" s="179"/>
      <c r="P237" s="179"/>
      <c r="Q237" s="179"/>
      <c r="R237" s="181"/>
      <c r="S237" s="181"/>
      <c r="T237" s="181"/>
      <c r="U237" s="181"/>
      <c r="V237" s="182">
        <f t="shared" si="57"/>
        <v>0</v>
      </c>
      <c r="W237" s="182">
        <f t="shared" si="58"/>
        <v>0</v>
      </c>
      <c r="X237" s="182">
        <f t="shared" si="59"/>
        <v>0</v>
      </c>
      <c r="Y237" s="183">
        <f t="shared" si="60"/>
        <v>0</v>
      </c>
      <c r="Z237" s="839"/>
      <c r="AA237" s="842"/>
      <c r="AB237" s="842"/>
      <c r="AC237" s="842"/>
      <c r="AD237" s="848"/>
      <c r="AE237" s="848"/>
      <c r="AF237" s="848"/>
      <c r="AG237" s="848"/>
      <c r="AH237" s="842"/>
      <c r="AI237" s="845"/>
      <c r="AJ237" s="845"/>
    </row>
    <row r="238" spans="1:36" ht="18.75" x14ac:dyDescent="0.25">
      <c r="A238" s="850"/>
      <c r="B238" s="853"/>
      <c r="C238" s="855"/>
      <c r="D238" s="836"/>
      <c r="E238" s="184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5"/>
      <c r="S238" s="185"/>
      <c r="T238" s="185"/>
      <c r="U238" s="185"/>
      <c r="V238" s="182">
        <f t="shared" si="57"/>
        <v>0</v>
      </c>
      <c r="W238" s="182">
        <f t="shared" si="58"/>
        <v>0</v>
      </c>
      <c r="X238" s="182">
        <f t="shared" si="59"/>
        <v>0</v>
      </c>
      <c r="Y238" s="183">
        <f t="shared" si="60"/>
        <v>0</v>
      </c>
      <c r="Z238" s="839"/>
      <c r="AA238" s="842"/>
      <c r="AB238" s="842"/>
      <c r="AC238" s="842"/>
      <c r="AD238" s="848"/>
      <c r="AE238" s="848"/>
      <c r="AF238" s="848"/>
      <c r="AG238" s="848"/>
      <c r="AH238" s="842"/>
      <c r="AI238" s="845"/>
      <c r="AJ238" s="845"/>
    </row>
    <row r="239" spans="1:36" ht="18.75" x14ac:dyDescent="0.25">
      <c r="A239" s="850"/>
      <c r="B239" s="853"/>
      <c r="C239" s="855"/>
      <c r="D239" s="836"/>
      <c r="E239" s="179"/>
      <c r="F239" s="179"/>
      <c r="G239" s="179"/>
      <c r="H239" s="179"/>
      <c r="I239" s="179"/>
      <c r="J239" s="179"/>
      <c r="K239" s="179"/>
      <c r="L239" s="179"/>
      <c r="M239" s="179"/>
      <c r="N239" s="179"/>
      <c r="O239" s="179"/>
      <c r="P239" s="179"/>
      <c r="Q239" s="179"/>
      <c r="R239" s="181"/>
      <c r="S239" s="181"/>
      <c r="T239" s="181"/>
      <c r="U239" s="181"/>
      <c r="V239" s="182">
        <f t="shared" si="57"/>
        <v>0</v>
      </c>
      <c r="W239" s="182">
        <f t="shared" si="58"/>
        <v>0</v>
      </c>
      <c r="X239" s="182">
        <f t="shared" si="59"/>
        <v>0</v>
      </c>
      <c r="Y239" s="183">
        <f t="shared" si="60"/>
        <v>0</v>
      </c>
      <c r="Z239" s="839"/>
      <c r="AA239" s="842"/>
      <c r="AB239" s="842"/>
      <c r="AC239" s="842"/>
      <c r="AD239" s="848"/>
      <c r="AE239" s="848"/>
      <c r="AF239" s="848"/>
      <c r="AG239" s="848"/>
      <c r="AH239" s="842"/>
      <c r="AI239" s="845"/>
      <c r="AJ239" s="845"/>
    </row>
    <row r="240" spans="1:36" ht="18.75" x14ac:dyDescent="0.25">
      <c r="A240" s="850"/>
      <c r="B240" s="853"/>
      <c r="C240" s="855"/>
      <c r="D240" s="836"/>
      <c r="E240" s="184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5"/>
      <c r="S240" s="185"/>
      <c r="T240" s="185"/>
      <c r="U240" s="185"/>
      <c r="V240" s="182">
        <f t="shared" si="57"/>
        <v>0</v>
      </c>
      <c r="W240" s="182">
        <f t="shared" si="58"/>
        <v>0</v>
      </c>
      <c r="X240" s="182">
        <f t="shared" si="59"/>
        <v>0</v>
      </c>
      <c r="Y240" s="183">
        <f t="shared" si="60"/>
        <v>0</v>
      </c>
      <c r="Z240" s="839"/>
      <c r="AA240" s="842"/>
      <c r="AB240" s="842"/>
      <c r="AC240" s="842"/>
      <c r="AD240" s="848"/>
      <c r="AE240" s="848"/>
      <c r="AF240" s="848"/>
      <c r="AG240" s="848"/>
      <c r="AH240" s="842"/>
      <c r="AI240" s="845"/>
      <c r="AJ240" s="845"/>
    </row>
    <row r="241" spans="1:36" ht="18.75" x14ac:dyDescent="0.25">
      <c r="A241" s="850"/>
      <c r="B241" s="853"/>
      <c r="C241" s="855"/>
      <c r="D241" s="836"/>
      <c r="E241" s="179"/>
      <c r="F241" s="179"/>
      <c r="G241" s="179"/>
      <c r="H241" s="179"/>
      <c r="I241" s="179"/>
      <c r="J241" s="179"/>
      <c r="K241" s="179"/>
      <c r="L241" s="179"/>
      <c r="M241" s="179"/>
      <c r="N241" s="179"/>
      <c r="O241" s="179"/>
      <c r="P241" s="179"/>
      <c r="Q241" s="179"/>
      <c r="R241" s="181"/>
      <c r="S241" s="181"/>
      <c r="T241" s="181"/>
      <c r="U241" s="181"/>
      <c r="V241" s="182">
        <f t="shared" si="57"/>
        <v>0</v>
      </c>
      <c r="W241" s="182">
        <f t="shared" si="58"/>
        <v>0</v>
      </c>
      <c r="X241" s="182">
        <f t="shared" si="59"/>
        <v>0</v>
      </c>
      <c r="Y241" s="183">
        <f t="shared" si="60"/>
        <v>0</v>
      </c>
      <c r="Z241" s="839"/>
      <c r="AA241" s="842"/>
      <c r="AB241" s="842"/>
      <c r="AC241" s="842"/>
      <c r="AD241" s="848"/>
      <c r="AE241" s="848"/>
      <c r="AF241" s="848"/>
      <c r="AG241" s="848"/>
      <c r="AH241" s="842"/>
      <c r="AI241" s="845"/>
      <c r="AJ241" s="845"/>
    </row>
    <row r="242" spans="1:36" ht="18.75" x14ac:dyDescent="0.25">
      <c r="A242" s="850"/>
      <c r="B242" s="853"/>
      <c r="C242" s="855"/>
      <c r="D242" s="836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5"/>
      <c r="S242" s="185"/>
      <c r="T242" s="185"/>
      <c r="U242" s="185"/>
      <c r="V242" s="182">
        <f t="shared" si="57"/>
        <v>0</v>
      </c>
      <c r="W242" s="182">
        <f t="shared" si="58"/>
        <v>0</v>
      </c>
      <c r="X242" s="182">
        <f t="shared" si="59"/>
        <v>0</v>
      </c>
      <c r="Y242" s="183">
        <f t="shared" si="60"/>
        <v>0</v>
      </c>
      <c r="Z242" s="839"/>
      <c r="AA242" s="842"/>
      <c r="AB242" s="842"/>
      <c r="AC242" s="842"/>
      <c r="AD242" s="848"/>
      <c r="AE242" s="848"/>
      <c r="AF242" s="848"/>
      <c r="AG242" s="848"/>
      <c r="AH242" s="842"/>
      <c r="AI242" s="845"/>
      <c r="AJ242" s="845"/>
    </row>
    <row r="243" spans="1:36" ht="19.5" thickBot="1" x14ac:dyDescent="0.3">
      <c r="A243" s="851"/>
      <c r="B243" s="854"/>
      <c r="C243" s="856"/>
      <c r="D243" s="837"/>
      <c r="E243" s="191"/>
      <c r="F243" s="191"/>
      <c r="G243" s="191"/>
      <c r="H243" s="191"/>
      <c r="I243" s="191"/>
      <c r="J243" s="191"/>
      <c r="K243" s="191"/>
      <c r="L243" s="191"/>
      <c r="M243" s="191"/>
      <c r="N243" s="191"/>
      <c r="O243" s="191"/>
      <c r="P243" s="191"/>
      <c r="Q243" s="191"/>
      <c r="R243" s="192"/>
      <c r="S243" s="192"/>
      <c r="T243" s="192"/>
      <c r="U243" s="192"/>
      <c r="V243" s="193">
        <f t="shared" si="57"/>
        <v>0</v>
      </c>
      <c r="W243" s="193">
        <f t="shared" si="58"/>
        <v>0</v>
      </c>
      <c r="X243" s="193">
        <f t="shared" si="59"/>
        <v>0</v>
      </c>
      <c r="Y243" s="194">
        <f t="shared" si="60"/>
        <v>0</v>
      </c>
      <c r="Z243" s="840"/>
      <c r="AA243" s="843"/>
      <c r="AB243" s="843"/>
      <c r="AC243" s="843"/>
      <c r="AD243" s="849"/>
      <c r="AE243" s="849"/>
      <c r="AF243" s="849"/>
      <c r="AG243" s="849"/>
      <c r="AH243" s="843"/>
      <c r="AI243" s="846"/>
      <c r="AJ243" s="846"/>
    </row>
    <row r="244" spans="1:36" ht="18.75" x14ac:dyDescent="0.25">
      <c r="A244" s="823">
        <v>13</v>
      </c>
      <c r="B244" s="852" t="s">
        <v>266</v>
      </c>
      <c r="C244" s="835" t="s">
        <v>87</v>
      </c>
      <c r="D244" s="835">
        <f>160*0.9</f>
        <v>144</v>
      </c>
      <c r="E244" s="186" t="s">
        <v>360</v>
      </c>
      <c r="F244" s="492">
        <v>45.8</v>
      </c>
      <c r="G244" s="492">
        <v>23</v>
      </c>
      <c r="H244" s="492">
        <v>40.1</v>
      </c>
      <c r="I244" s="492">
        <v>24.3</v>
      </c>
      <c r="J244" s="492">
        <v>33.299999999999997</v>
      </c>
      <c r="K244" s="492">
        <v>38.6</v>
      </c>
      <c r="L244" s="187">
        <v>24.4</v>
      </c>
      <c r="M244" s="187">
        <v>47.3</v>
      </c>
      <c r="N244" s="187">
        <v>14.8</v>
      </c>
      <c r="O244" s="187">
        <v>32.799999999999997</v>
      </c>
      <c r="P244" s="187">
        <v>54.6</v>
      </c>
      <c r="Q244" s="187">
        <v>28.8</v>
      </c>
      <c r="R244" s="188">
        <v>380</v>
      </c>
      <c r="S244" s="188">
        <v>380</v>
      </c>
      <c r="T244" s="188">
        <v>380</v>
      </c>
      <c r="U244" s="188">
        <v>380</v>
      </c>
      <c r="V244" s="189">
        <f t="shared" si="57"/>
        <v>36.300000000000004</v>
      </c>
      <c r="W244" s="189">
        <f t="shared" si="58"/>
        <v>32.066666666666663</v>
      </c>
      <c r="X244" s="189">
        <f t="shared" si="59"/>
        <v>28.833333333333329</v>
      </c>
      <c r="Y244" s="190">
        <f t="shared" si="60"/>
        <v>38.733333333333334</v>
      </c>
      <c r="Z244" s="838">
        <f t="shared" ref="Z244:AB244" si="71">SUM(V244:V263)</f>
        <v>82.166666666666671</v>
      </c>
      <c r="AA244" s="841">
        <f t="shared" si="71"/>
        <v>96.516666666666666</v>
      </c>
      <c r="AB244" s="841">
        <f t="shared" si="71"/>
        <v>80.3</v>
      </c>
      <c r="AC244" s="841">
        <f>SUM(Y244:Y263)</f>
        <v>110.26666666666668</v>
      </c>
      <c r="AD244" s="847">
        <f t="shared" ref="AD244" si="72">Z244*0.38*0.9*SQRT(3)</f>
        <v>48.672359743493026</v>
      </c>
      <c r="AE244" s="847">
        <f t="shared" si="53"/>
        <v>57.172745491798793</v>
      </c>
      <c r="AF244" s="847">
        <f t="shared" si="53"/>
        <v>47.566618507941044</v>
      </c>
      <c r="AG244" s="847">
        <f t="shared" si="53"/>
        <v>65.317714414391446</v>
      </c>
      <c r="AH244" s="841">
        <f t="shared" ref="AH244" si="73">MAX(Z244:AC263)</f>
        <v>110.26666666666668</v>
      </c>
      <c r="AI244" s="844">
        <f t="shared" ref="AI244" si="74">AH244*0.38*0.9*SQRT(3)</f>
        <v>65.317714414391446</v>
      </c>
      <c r="AJ244" s="844">
        <f t="shared" ref="AJ244" si="75">D244-AI244</f>
        <v>78.682285585608554</v>
      </c>
    </row>
    <row r="245" spans="1:36" ht="18.75" x14ac:dyDescent="0.25">
      <c r="A245" s="850"/>
      <c r="B245" s="853"/>
      <c r="C245" s="855"/>
      <c r="D245" s="836"/>
      <c r="E245" s="179" t="s">
        <v>359</v>
      </c>
      <c r="F245" s="490">
        <v>41.2</v>
      </c>
      <c r="G245" s="490">
        <v>42.3</v>
      </c>
      <c r="H245" s="490">
        <v>0.1</v>
      </c>
      <c r="I245" s="490">
        <v>41.8</v>
      </c>
      <c r="J245" s="490">
        <v>42.7</v>
      </c>
      <c r="K245" s="490">
        <v>0</v>
      </c>
      <c r="L245" s="180">
        <v>30.1</v>
      </c>
      <c r="M245" s="180">
        <v>20.399999999999999</v>
      </c>
      <c r="N245" s="180">
        <v>26.1</v>
      </c>
      <c r="O245" s="180">
        <v>43.2</v>
      </c>
      <c r="P245" s="180">
        <v>30.1</v>
      </c>
      <c r="Q245" s="180">
        <v>48.4</v>
      </c>
      <c r="R245" s="181">
        <v>380</v>
      </c>
      <c r="S245" s="181">
        <v>380</v>
      </c>
      <c r="T245" s="181">
        <v>380</v>
      </c>
      <c r="U245" s="181">
        <v>380</v>
      </c>
      <c r="V245" s="182">
        <f t="shared" si="57"/>
        <v>27.866666666666664</v>
      </c>
      <c r="W245" s="182">
        <f t="shared" si="58"/>
        <v>42.25</v>
      </c>
      <c r="X245" s="182">
        <f t="shared" si="59"/>
        <v>25.533333333333331</v>
      </c>
      <c r="Y245" s="183">
        <f t="shared" si="60"/>
        <v>40.56666666666667</v>
      </c>
      <c r="Z245" s="839"/>
      <c r="AA245" s="842"/>
      <c r="AB245" s="842"/>
      <c r="AC245" s="842"/>
      <c r="AD245" s="848"/>
      <c r="AE245" s="848"/>
      <c r="AF245" s="848"/>
      <c r="AG245" s="848"/>
      <c r="AH245" s="842"/>
      <c r="AI245" s="845"/>
      <c r="AJ245" s="845"/>
    </row>
    <row r="246" spans="1:36" ht="18.75" x14ac:dyDescent="0.25">
      <c r="A246" s="850"/>
      <c r="B246" s="853"/>
      <c r="C246" s="855"/>
      <c r="D246" s="836"/>
      <c r="E246" s="184" t="s">
        <v>361</v>
      </c>
      <c r="F246" s="491">
        <v>23.4</v>
      </c>
      <c r="G246" s="491">
        <v>13.5</v>
      </c>
      <c r="H246" s="491">
        <v>17.100000000000001</v>
      </c>
      <c r="I246" s="491">
        <v>16.100000000000001</v>
      </c>
      <c r="J246" s="491">
        <v>28.3</v>
      </c>
      <c r="K246" s="491">
        <v>22.2</v>
      </c>
      <c r="L246" s="184">
        <v>17.399999999999999</v>
      </c>
      <c r="M246" s="184">
        <v>17.2</v>
      </c>
      <c r="N246" s="184">
        <v>43.2</v>
      </c>
      <c r="O246" s="184">
        <v>40.299999999999997</v>
      </c>
      <c r="P246" s="184">
        <v>23.2</v>
      </c>
      <c r="Q246" s="184">
        <v>29.4</v>
      </c>
      <c r="R246" s="181">
        <v>380</v>
      </c>
      <c r="S246" s="181">
        <v>380</v>
      </c>
      <c r="T246" s="181">
        <v>380</v>
      </c>
      <c r="U246" s="181">
        <v>380</v>
      </c>
      <c r="V246" s="182">
        <f t="shared" si="57"/>
        <v>18</v>
      </c>
      <c r="W246" s="182">
        <f t="shared" si="58"/>
        <v>22.200000000000003</v>
      </c>
      <c r="X246" s="182">
        <f t="shared" si="59"/>
        <v>25.933333333333334</v>
      </c>
      <c r="Y246" s="183">
        <f t="shared" si="60"/>
        <v>30.966666666666669</v>
      </c>
      <c r="Z246" s="839"/>
      <c r="AA246" s="842"/>
      <c r="AB246" s="842"/>
      <c r="AC246" s="842"/>
      <c r="AD246" s="848"/>
      <c r="AE246" s="848"/>
      <c r="AF246" s="848"/>
      <c r="AG246" s="848"/>
      <c r="AH246" s="842"/>
      <c r="AI246" s="845"/>
      <c r="AJ246" s="845"/>
    </row>
    <row r="247" spans="1:36" ht="18.75" x14ac:dyDescent="0.25">
      <c r="A247" s="850"/>
      <c r="B247" s="853"/>
      <c r="C247" s="855"/>
      <c r="D247" s="836"/>
      <c r="E247" s="179"/>
      <c r="F247" s="179"/>
      <c r="G247" s="179"/>
      <c r="H247" s="179"/>
      <c r="I247" s="179"/>
      <c r="J247" s="179"/>
      <c r="K247" s="179"/>
      <c r="L247" s="179"/>
      <c r="M247" s="179"/>
      <c r="N247" s="179"/>
      <c r="O247" s="179"/>
      <c r="P247" s="179"/>
      <c r="Q247" s="179"/>
      <c r="R247" s="181"/>
      <c r="S247" s="181"/>
      <c r="T247" s="181"/>
      <c r="U247" s="181"/>
      <c r="V247" s="182">
        <f t="shared" si="57"/>
        <v>0</v>
      </c>
      <c r="W247" s="182">
        <f t="shared" si="58"/>
        <v>0</v>
      </c>
      <c r="X247" s="182">
        <f t="shared" si="59"/>
        <v>0</v>
      </c>
      <c r="Y247" s="183">
        <f t="shared" si="60"/>
        <v>0</v>
      </c>
      <c r="Z247" s="839"/>
      <c r="AA247" s="842"/>
      <c r="AB247" s="842"/>
      <c r="AC247" s="842"/>
      <c r="AD247" s="848"/>
      <c r="AE247" s="848"/>
      <c r="AF247" s="848"/>
      <c r="AG247" s="848"/>
      <c r="AH247" s="842"/>
      <c r="AI247" s="845"/>
      <c r="AJ247" s="845"/>
    </row>
    <row r="248" spans="1:36" ht="18.75" x14ac:dyDescent="0.25">
      <c r="A248" s="850"/>
      <c r="B248" s="853"/>
      <c r="C248" s="855"/>
      <c r="D248" s="836"/>
      <c r="E248" s="184"/>
      <c r="F248" s="184"/>
      <c r="G248" s="184"/>
      <c r="H248" s="184"/>
      <c r="I248" s="184"/>
      <c r="J248" s="184"/>
      <c r="K248" s="184"/>
      <c r="L248" s="184"/>
      <c r="M248" s="184"/>
      <c r="N248" s="184"/>
      <c r="O248" s="184"/>
      <c r="P248" s="184"/>
      <c r="Q248" s="184"/>
      <c r="R248" s="185"/>
      <c r="S248" s="185"/>
      <c r="T248" s="185"/>
      <c r="U248" s="185"/>
      <c r="V248" s="182">
        <f t="shared" si="57"/>
        <v>0</v>
      </c>
      <c r="W248" s="182">
        <f t="shared" si="58"/>
        <v>0</v>
      </c>
      <c r="X248" s="182">
        <f t="shared" si="59"/>
        <v>0</v>
      </c>
      <c r="Y248" s="183">
        <f t="shared" si="60"/>
        <v>0</v>
      </c>
      <c r="Z248" s="839"/>
      <c r="AA248" s="842"/>
      <c r="AB248" s="842"/>
      <c r="AC248" s="842"/>
      <c r="AD248" s="848"/>
      <c r="AE248" s="848"/>
      <c r="AF248" s="848"/>
      <c r="AG248" s="848"/>
      <c r="AH248" s="842"/>
      <c r="AI248" s="845"/>
      <c r="AJ248" s="845"/>
    </row>
    <row r="249" spans="1:36" ht="18.75" x14ac:dyDescent="0.25">
      <c r="A249" s="850"/>
      <c r="B249" s="853"/>
      <c r="C249" s="855"/>
      <c r="D249" s="836"/>
      <c r="E249" s="179"/>
      <c r="F249" s="179"/>
      <c r="G249" s="179"/>
      <c r="H249" s="179"/>
      <c r="I249" s="179"/>
      <c r="J249" s="179"/>
      <c r="K249" s="179"/>
      <c r="L249" s="179"/>
      <c r="M249" s="179"/>
      <c r="N249" s="179"/>
      <c r="O249" s="179"/>
      <c r="P249" s="179"/>
      <c r="Q249" s="179"/>
      <c r="R249" s="181"/>
      <c r="S249" s="181"/>
      <c r="T249" s="181"/>
      <c r="U249" s="181"/>
      <c r="V249" s="182">
        <f t="shared" si="57"/>
        <v>0</v>
      </c>
      <c r="W249" s="182">
        <f t="shared" si="58"/>
        <v>0</v>
      </c>
      <c r="X249" s="182">
        <f t="shared" si="59"/>
        <v>0</v>
      </c>
      <c r="Y249" s="183">
        <f t="shared" si="60"/>
        <v>0</v>
      </c>
      <c r="Z249" s="839"/>
      <c r="AA249" s="842"/>
      <c r="AB249" s="842"/>
      <c r="AC249" s="842"/>
      <c r="AD249" s="848"/>
      <c r="AE249" s="848"/>
      <c r="AF249" s="848"/>
      <c r="AG249" s="848"/>
      <c r="AH249" s="842"/>
      <c r="AI249" s="845"/>
      <c r="AJ249" s="845"/>
    </row>
    <row r="250" spans="1:36" ht="18.75" x14ac:dyDescent="0.25">
      <c r="A250" s="850"/>
      <c r="B250" s="853"/>
      <c r="C250" s="855"/>
      <c r="D250" s="836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84"/>
      <c r="Q250" s="184"/>
      <c r="R250" s="185"/>
      <c r="S250" s="185"/>
      <c r="T250" s="185"/>
      <c r="U250" s="185"/>
      <c r="V250" s="182">
        <f t="shared" si="57"/>
        <v>0</v>
      </c>
      <c r="W250" s="182">
        <f t="shared" si="58"/>
        <v>0</v>
      </c>
      <c r="X250" s="182">
        <f t="shared" si="59"/>
        <v>0</v>
      </c>
      <c r="Y250" s="183">
        <f t="shared" si="60"/>
        <v>0</v>
      </c>
      <c r="Z250" s="839"/>
      <c r="AA250" s="842"/>
      <c r="AB250" s="842"/>
      <c r="AC250" s="842"/>
      <c r="AD250" s="848"/>
      <c r="AE250" s="848"/>
      <c r="AF250" s="848"/>
      <c r="AG250" s="848"/>
      <c r="AH250" s="842"/>
      <c r="AI250" s="845"/>
      <c r="AJ250" s="845"/>
    </row>
    <row r="251" spans="1:36" ht="18.75" x14ac:dyDescent="0.25">
      <c r="A251" s="850"/>
      <c r="B251" s="853"/>
      <c r="C251" s="855"/>
      <c r="D251" s="836"/>
      <c r="E251" s="179"/>
      <c r="F251" s="179"/>
      <c r="G251" s="179"/>
      <c r="H251" s="179"/>
      <c r="I251" s="179"/>
      <c r="J251" s="179"/>
      <c r="K251" s="179"/>
      <c r="L251" s="179"/>
      <c r="M251" s="179"/>
      <c r="N251" s="179"/>
      <c r="O251" s="179"/>
      <c r="P251" s="179"/>
      <c r="Q251" s="179"/>
      <c r="R251" s="181"/>
      <c r="S251" s="181"/>
      <c r="T251" s="181"/>
      <c r="U251" s="181"/>
      <c r="V251" s="182">
        <f t="shared" si="57"/>
        <v>0</v>
      </c>
      <c r="W251" s="182">
        <f t="shared" si="58"/>
        <v>0</v>
      </c>
      <c r="X251" s="182">
        <f t="shared" si="59"/>
        <v>0</v>
      </c>
      <c r="Y251" s="183">
        <f t="shared" si="60"/>
        <v>0</v>
      </c>
      <c r="Z251" s="839"/>
      <c r="AA251" s="842"/>
      <c r="AB251" s="842"/>
      <c r="AC251" s="842"/>
      <c r="AD251" s="848"/>
      <c r="AE251" s="848"/>
      <c r="AF251" s="848"/>
      <c r="AG251" s="848"/>
      <c r="AH251" s="842"/>
      <c r="AI251" s="845"/>
      <c r="AJ251" s="845"/>
    </row>
    <row r="252" spans="1:36" ht="18.75" x14ac:dyDescent="0.25">
      <c r="A252" s="850"/>
      <c r="B252" s="853"/>
      <c r="C252" s="855"/>
      <c r="D252" s="836"/>
      <c r="E252" s="184"/>
      <c r="F252" s="184"/>
      <c r="G252" s="184"/>
      <c r="H252" s="184"/>
      <c r="I252" s="184"/>
      <c r="J252" s="184"/>
      <c r="K252" s="184"/>
      <c r="L252" s="184"/>
      <c r="M252" s="184"/>
      <c r="N252" s="184"/>
      <c r="O252" s="184"/>
      <c r="P252" s="184"/>
      <c r="Q252" s="184"/>
      <c r="R252" s="185"/>
      <c r="S252" s="185"/>
      <c r="T252" s="185"/>
      <c r="U252" s="185"/>
      <c r="V252" s="182">
        <f t="shared" si="57"/>
        <v>0</v>
      </c>
      <c r="W252" s="182">
        <f t="shared" si="58"/>
        <v>0</v>
      </c>
      <c r="X252" s="182">
        <f t="shared" si="59"/>
        <v>0</v>
      </c>
      <c r="Y252" s="183">
        <f t="shared" si="60"/>
        <v>0</v>
      </c>
      <c r="Z252" s="839"/>
      <c r="AA252" s="842"/>
      <c r="AB252" s="842"/>
      <c r="AC252" s="842"/>
      <c r="AD252" s="848"/>
      <c r="AE252" s="848"/>
      <c r="AF252" s="848"/>
      <c r="AG252" s="848"/>
      <c r="AH252" s="842"/>
      <c r="AI252" s="845"/>
      <c r="AJ252" s="845"/>
    </row>
    <row r="253" spans="1:36" ht="18.75" x14ac:dyDescent="0.25">
      <c r="A253" s="850"/>
      <c r="B253" s="853"/>
      <c r="C253" s="855"/>
      <c r="D253" s="836"/>
      <c r="E253" s="179"/>
      <c r="F253" s="179"/>
      <c r="G253" s="179"/>
      <c r="H253" s="179"/>
      <c r="I253" s="179"/>
      <c r="J253" s="179"/>
      <c r="K253" s="179"/>
      <c r="L253" s="179"/>
      <c r="M253" s="179"/>
      <c r="N253" s="179"/>
      <c r="O253" s="179"/>
      <c r="P253" s="179"/>
      <c r="Q253" s="179"/>
      <c r="R253" s="181"/>
      <c r="S253" s="181"/>
      <c r="T253" s="181"/>
      <c r="U253" s="181"/>
      <c r="V253" s="182">
        <f t="shared" si="57"/>
        <v>0</v>
      </c>
      <c r="W253" s="182">
        <f t="shared" si="58"/>
        <v>0</v>
      </c>
      <c r="X253" s="182">
        <f t="shared" si="59"/>
        <v>0</v>
      </c>
      <c r="Y253" s="183">
        <f t="shared" si="60"/>
        <v>0</v>
      </c>
      <c r="Z253" s="839"/>
      <c r="AA253" s="842"/>
      <c r="AB253" s="842"/>
      <c r="AC253" s="842"/>
      <c r="AD253" s="848"/>
      <c r="AE253" s="848"/>
      <c r="AF253" s="848"/>
      <c r="AG253" s="848"/>
      <c r="AH253" s="842"/>
      <c r="AI253" s="845"/>
      <c r="AJ253" s="845"/>
    </row>
    <row r="254" spans="1:36" ht="18.75" x14ac:dyDescent="0.25">
      <c r="A254" s="850"/>
      <c r="B254" s="853"/>
      <c r="C254" s="855"/>
      <c r="D254" s="836"/>
      <c r="E254" s="184"/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  <c r="P254" s="184"/>
      <c r="Q254" s="184"/>
      <c r="R254" s="185"/>
      <c r="S254" s="185"/>
      <c r="T254" s="185"/>
      <c r="U254" s="185"/>
      <c r="V254" s="182">
        <f t="shared" si="57"/>
        <v>0</v>
      </c>
      <c r="W254" s="182">
        <f t="shared" si="58"/>
        <v>0</v>
      </c>
      <c r="X254" s="182">
        <f t="shared" si="59"/>
        <v>0</v>
      </c>
      <c r="Y254" s="183">
        <f t="shared" si="60"/>
        <v>0</v>
      </c>
      <c r="Z254" s="839"/>
      <c r="AA254" s="842"/>
      <c r="AB254" s="842"/>
      <c r="AC254" s="842"/>
      <c r="AD254" s="848"/>
      <c r="AE254" s="848"/>
      <c r="AF254" s="848"/>
      <c r="AG254" s="848"/>
      <c r="AH254" s="842"/>
      <c r="AI254" s="845"/>
      <c r="AJ254" s="845"/>
    </row>
    <row r="255" spans="1:36" ht="18.75" x14ac:dyDescent="0.25">
      <c r="A255" s="850"/>
      <c r="B255" s="853"/>
      <c r="C255" s="855"/>
      <c r="D255" s="836"/>
      <c r="E255" s="179"/>
      <c r="F255" s="179"/>
      <c r="G255" s="179"/>
      <c r="H255" s="179"/>
      <c r="I255" s="179"/>
      <c r="J255" s="179"/>
      <c r="K255" s="179"/>
      <c r="L255" s="179"/>
      <c r="M255" s="179"/>
      <c r="N255" s="179"/>
      <c r="O255" s="179"/>
      <c r="P255" s="179"/>
      <c r="Q255" s="179"/>
      <c r="R255" s="181"/>
      <c r="S255" s="181"/>
      <c r="T255" s="181"/>
      <c r="U255" s="181"/>
      <c r="V255" s="182">
        <f t="shared" si="57"/>
        <v>0</v>
      </c>
      <c r="W255" s="182">
        <f t="shared" si="58"/>
        <v>0</v>
      </c>
      <c r="X255" s="182">
        <f t="shared" si="59"/>
        <v>0</v>
      </c>
      <c r="Y255" s="183">
        <f t="shared" si="60"/>
        <v>0</v>
      </c>
      <c r="Z255" s="839"/>
      <c r="AA255" s="842"/>
      <c r="AB255" s="842"/>
      <c r="AC255" s="842"/>
      <c r="AD255" s="848"/>
      <c r="AE255" s="848"/>
      <c r="AF255" s="848"/>
      <c r="AG255" s="848"/>
      <c r="AH255" s="842"/>
      <c r="AI255" s="845"/>
      <c r="AJ255" s="845"/>
    </row>
    <row r="256" spans="1:36" ht="18.75" x14ac:dyDescent="0.25">
      <c r="A256" s="850"/>
      <c r="B256" s="853"/>
      <c r="C256" s="855"/>
      <c r="D256" s="836"/>
      <c r="E256" s="184"/>
      <c r="F256" s="184"/>
      <c r="G256" s="184"/>
      <c r="H256" s="184"/>
      <c r="I256" s="184"/>
      <c r="J256" s="184"/>
      <c r="K256" s="184"/>
      <c r="L256" s="184"/>
      <c r="M256" s="184"/>
      <c r="N256" s="184"/>
      <c r="O256" s="184"/>
      <c r="P256" s="184"/>
      <c r="Q256" s="184"/>
      <c r="R256" s="185"/>
      <c r="S256" s="185"/>
      <c r="T256" s="185"/>
      <c r="U256" s="185"/>
      <c r="V256" s="182">
        <f t="shared" si="57"/>
        <v>0</v>
      </c>
      <c r="W256" s="182">
        <f t="shared" si="58"/>
        <v>0</v>
      </c>
      <c r="X256" s="182">
        <f t="shared" si="59"/>
        <v>0</v>
      </c>
      <c r="Y256" s="183">
        <f t="shared" si="60"/>
        <v>0</v>
      </c>
      <c r="Z256" s="839"/>
      <c r="AA256" s="842"/>
      <c r="AB256" s="842"/>
      <c r="AC256" s="842"/>
      <c r="AD256" s="848"/>
      <c r="AE256" s="848"/>
      <c r="AF256" s="848"/>
      <c r="AG256" s="848"/>
      <c r="AH256" s="842"/>
      <c r="AI256" s="845"/>
      <c r="AJ256" s="845"/>
    </row>
    <row r="257" spans="1:36" ht="18.75" x14ac:dyDescent="0.25">
      <c r="A257" s="850"/>
      <c r="B257" s="853"/>
      <c r="C257" s="855"/>
      <c r="D257" s="836"/>
      <c r="E257" s="179"/>
      <c r="F257" s="179"/>
      <c r="G257" s="179"/>
      <c r="H257" s="179"/>
      <c r="I257" s="179"/>
      <c r="J257" s="179"/>
      <c r="K257" s="179"/>
      <c r="L257" s="179"/>
      <c r="M257" s="179"/>
      <c r="N257" s="179"/>
      <c r="O257" s="179"/>
      <c r="P257" s="179"/>
      <c r="Q257" s="179"/>
      <c r="R257" s="181"/>
      <c r="S257" s="181"/>
      <c r="T257" s="181"/>
      <c r="U257" s="181"/>
      <c r="V257" s="182">
        <f t="shared" si="57"/>
        <v>0</v>
      </c>
      <c r="W257" s="182">
        <f t="shared" si="58"/>
        <v>0</v>
      </c>
      <c r="X257" s="182">
        <f t="shared" si="59"/>
        <v>0</v>
      </c>
      <c r="Y257" s="183">
        <f t="shared" si="60"/>
        <v>0</v>
      </c>
      <c r="Z257" s="839"/>
      <c r="AA257" s="842"/>
      <c r="AB257" s="842"/>
      <c r="AC257" s="842"/>
      <c r="AD257" s="848"/>
      <c r="AE257" s="848"/>
      <c r="AF257" s="848"/>
      <c r="AG257" s="848"/>
      <c r="AH257" s="842"/>
      <c r="AI257" s="845"/>
      <c r="AJ257" s="845"/>
    </row>
    <row r="258" spans="1:36" ht="18.75" x14ac:dyDescent="0.25">
      <c r="A258" s="850"/>
      <c r="B258" s="853"/>
      <c r="C258" s="855"/>
      <c r="D258" s="836"/>
      <c r="E258" s="184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5"/>
      <c r="S258" s="185"/>
      <c r="T258" s="185"/>
      <c r="U258" s="185"/>
      <c r="V258" s="182">
        <f t="shared" si="57"/>
        <v>0</v>
      </c>
      <c r="W258" s="182">
        <f t="shared" si="58"/>
        <v>0</v>
      </c>
      <c r="X258" s="182">
        <f t="shared" si="59"/>
        <v>0</v>
      </c>
      <c r="Y258" s="183">
        <f t="shared" si="60"/>
        <v>0</v>
      </c>
      <c r="Z258" s="839"/>
      <c r="AA258" s="842"/>
      <c r="AB258" s="842"/>
      <c r="AC258" s="842"/>
      <c r="AD258" s="848"/>
      <c r="AE258" s="848"/>
      <c r="AF258" s="848"/>
      <c r="AG258" s="848"/>
      <c r="AH258" s="842"/>
      <c r="AI258" s="845"/>
      <c r="AJ258" s="845"/>
    </row>
    <row r="259" spans="1:36" ht="18.75" x14ac:dyDescent="0.25">
      <c r="A259" s="850"/>
      <c r="B259" s="853"/>
      <c r="C259" s="855"/>
      <c r="D259" s="836"/>
      <c r="E259" s="179"/>
      <c r="F259" s="179"/>
      <c r="G259" s="179"/>
      <c r="H259" s="179"/>
      <c r="I259" s="179"/>
      <c r="J259" s="179"/>
      <c r="K259" s="179"/>
      <c r="L259" s="179"/>
      <c r="M259" s="179"/>
      <c r="N259" s="179"/>
      <c r="O259" s="179"/>
      <c r="P259" s="179"/>
      <c r="Q259" s="179"/>
      <c r="R259" s="181"/>
      <c r="S259" s="181"/>
      <c r="T259" s="181"/>
      <c r="U259" s="181"/>
      <c r="V259" s="182">
        <f t="shared" si="57"/>
        <v>0</v>
      </c>
      <c r="W259" s="182">
        <f t="shared" si="58"/>
        <v>0</v>
      </c>
      <c r="X259" s="182">
        <f t="shared" si="59"/>
        <v>0</v>
      </c>
      <c r="Y259" s="183">
        <f t="shared" si="60"/>
        <v>0</v>
      </c>
      <c r="Z259" s="839"/>
      <c r="AA259" s="842"/>
      <c r="AB259" s="842"/>
      <c r="AC259" s="842"/>
      <c r="AD259" s="848"/>
      <c r="AE259" s="848"/>
      <c r="AF259" s="848"/>
      <c r="AG259" s="848"/>
      <c r="AH259" s="842"/>
      <c r="AI259" s="845"/>
      <c r="AJ259" s="845"/>
    </row>
    <row r="260" spans="1:36" ht="18.75" x14ac:dyDescent="0.25">
      <c r="A260" s="850"/>
      <c r="B260" s="853"/>
      <c r="C260" s="855"/>
      <c r="D260" s="836"/>
      <c r="E260" s="184"/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  <c r="P260" s="184"/>
      <c r="Q260" s="184"/>
      <c r="R260" s="185"/>
      <c r="S260" s="185"/>
      <c r="T260" s="185"/>
      <c r="U260" s="185"/>
      <c r="V260" s="182">
        <f t="shared" si="57"/>
        <v>0</v>
      </c>
      <c r="W260" s="182">
        <f t="shared" si="58"/>
        <v>0</v>
      </c>
      <c r="X260" s="182">
        <f t="shared" si="59"/>
        <v>0</v>
      </c>
      <c r="Y260" s="183">
        <f t="shared" si="60"/>
        <v>0</v>
      </c>
      <c r="Z260" s="839"/>
      <c r="AA260" s="842"/>
      <c r="AB260" s="842"/>
      <c r="AC260" s="842"/>
      <c r="AD260" s="848"/>
      <c r="AE260" s="848"/>
      <c r="AF260" s="848"/>
      <c r="AG260" s="848"/>
      <c r="AH260" s="842"/>
      <c r="AI260" s="845"/>
      <c r="AJ260" s="845"/>
    </row>
    <row r="261" spans="1:36" ht="18.75" x14ac:dyDescent="0.25">
      <c r="A261" s="850"/>
      <c r="B261" s="853"/>
      <c r="C261" s="855"/>
      <c r="D261" s="836"/>
      <c r="E261" s="179"/>
      <c r="F261" s="179"/>
      <c r="G261" s="179"/>
      <c r="H261" s="179"/>
      <c r="I261" s="179"/>
      <c r="J261" s="179"/>
      <c r="K261" s="179"/>
      <c r="L261" s="179"/>
      <c r="M261" s="179"/>
      <c r="N261" s="179"/>
      <c r="O261" s="179"/>
      <c r="P261" s="179"/>
      <c r="Q261" s="179"/>
      <c r="R261" s="181"/>
      <c r="S261" s="181"/>
      <c r="T261" s="181"/>
      <c r="U261" s="181"/>
      <c r="V261" s="182">
        <f t="shared" si="57"/>
        <v>0</v>
      </c>
      <c r="W261" s="182">
        <f t="shared" si="58"/>
        <v>0</v>
      </c>
      <c r="X261" s="182">
        <f t="shared" si="59"/>
        <v>0</v>
      </c>
      <c r="Y261" s="183">
        <f t="shared" si="60"/>
        <v>0</v>
      </c>
      <c r="Z261" s="839"/>
      <c r="AA261" s="842"/>
      <c r="AB261" s="842"/>
      <c r="AC261" s="842"/>
      <c r="AD261" s="848"/>
      <c r="AE261" s="848"/>
      <c r="AF261" s="848"/>
      <c r="AG261" s="848"/>
      <c r="AH261" s="842"/>
      <c r="AI261" s="845"/>
      <c r="AJ261" s="845"/>
    </row>
    <row r="262" spans="1:36" ht="18.75" x14ac:dyDescent="0.25">
      <c r="A262" s="850"/>
      <c r="B262" s="853"/>
      <c r="C262" s="855"/>
      <c r="D262" s="836"/>
      <c r="E262" s="184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5"/>
      <c r="S262" s="185"/>
      <c r="T262" s="185"/>
      <c r="U262" s="185"/>
      <c r="V262" s="182">
        <f t="shared" si="57"/>
        <v>0</v>
      </c>
      <c r="W262" s="182">
        <f t="shared" si="58"/>
        <v>0</v>
      </c>
      <c r="X262" s="182">
        <f t="shared" si="59"/>
        <v>0</v>
      </c>
      <c r="Y262" s="183">
        <f t="shared" si="60"/>
        <v>0</v>
      </c>
      <c r="Z262" s="839"/>
      <c r="AA262" s="842"/>
      <c r="AB262" s="842"/>
      <c r="AC262" s="842"/>
      <c r="AD262" s="848"/>
      <c r="AE262" s="848"/>
      <c r="AF262" s="848"/>
      <c r="AG262" s="848"/>
      <c r="AH262" s="842"/>
      <c r="AI262" s="845"/>
      <c r="AJ262" s="845"/>
    </row>
    <row r="263" spans="1:36" ht="19.5" thickBot="1" x14ac:dyDescent="0.3">
      <c r="A263" s="851"/>
      <c r="B263" s="854"/>
      <c r="C263" s="856"/>
      <c r="D263" s="837"/>
      <c r="E263" s="191"/>
      <c r="F263" s="191"/>
      <c r="G263" s="191"/>
      <c r="H263" s="191"/>
      <c r="I263" s="191"/>
      <c r="J263" s="191"/>
      <c r="K263" s="191"/>
      <c r="L263" s="191"/>
      <c r="M263" s="191"/>
      <c r="N263" s="191"/>
      <c r="O263" s="191"/>
      <c r="P263" s="191"/>
      <c r="Q263" s="191"/>
      <c r="R263" s="192"/>
      <c r="S263" s="192"/>
      <c r="T263" s="192"/>
      <c r="U263" s="192"/>
      <c r="V263" s="193">
        <f t="shared" si="57"/>
        <v>0</v>
      </c>
      <c r="W263" s="193">
        <f t="shared" si="58"/>
        <v>0</v>
      </c>
      <c r="X263" s="193">
        <f t="shared" si="59"/>
        <v>0</v>
      </c>
      <c r="Y263" s="194">
        <f t="shared" si="60"/>
        <v>0</v>
      </c>
      <c r="Z263" s="840"/>
      <c r="AA263" s="843"/>
      <c r="AB263" s="843"/>
      <c r="AC263" s="843"/>
      <c r="AD263" s="849"/>
      <c r="AE263" s="849"/>
      <c r="AF263" s="849"/>
      <c r="AG263" s="849"/>
      <c r="AH263" s="843"/>
      <c r="AI263" s="846"/>
      <c r="AJ263" s="846"/>
    </row>
    <row r="264" spans="1:36" ht="18.75" x14ac:dyDescent="0.25">
      <c r="A264" s="823">
        <v>14</v>
      </c>
      <c r="B264" s="852" t="s">
        <v>122</v>
      </c>
      <c r="C264" s="835" t="s">
        <v>87</v>
      </c>
      <c r="D264" s="835">
        <f>160*0.9</f>
        <v>144</v>
      </c>
      <c r="E264" s="186" t="s">
        <v>362</v>
      </c>
      <c r="F264" s="492">
        <v>44.2</v>
      </c>
      <c r="G264" s="492">
        <v>11.4</v>
      </c>
      <c r="H264" s="492">
        <v>3</v>
      </c>
      <c r="I264" s="492">
        <v>70</v>
      </c>
      <c r="J264" s="492">
        <v>9.5</v>
      </c>
      <c r="K264" s="492">
        <v>2.2999999999999998</v>
      </c>
      <c r="L264" s="187">
        <v>2.6</v>
      </c>
      <c r="M264" s="187">
        <v>16.2</v>
      </c>
      <c r="N264" s="187">
        <v>13.3</v>
      </c>
      <c r="O264" s="187">
        <v>5</v>
      </c>
      <c r="P264" s="187">
        <v>25.3</v>
      </c>
      <c r="Q264" s="187">
        <v>23.7</v>
      </c>
      <c r="R264" s="188">
        <v>380</v>
      </c>
      <c r="S264" s="188">
        <v>380</v>
      </c>
      <c r="T264" s="188">
        <v>380</v>
      </c>
      <c r="U264" s="188">
        <v>380</v>
      </c>
      <c r="V264" s="189">
        <f t="shared" si="57"/>
        <v>19.533333333333335</v>
      </c>
      <c r="W264" s="189">
        <f t="shared" si="58"/>
        <v>27.266666666666666</v>
      </c>
      <c r="X264" s="189">
        <f t="shared" si="59"/>
        <v>10.700000000000001</v>
      </c>
      <c r="Y264" s="190">
        <f t="shared" si="60"/>
        <v>18</v>
      </c>
      <c r="Z264" s="838">
        <f t="shared" ref="Z264:AB264" si="76">SUM(V264:V283)</f>
        <v>30.133333333333333</v>
      </c>
      <c r="AA264" s="841">
        <f t="shared" si="76"/>
        <v>41.966666666666669</v>
      </c>
      <c r="AB264" s="841">
        <f t="shared" si="76"/>
        <v>20.666666666666668</v>
      </c>
      <c r="AC264" s="841">
        <f>SUM(Y264:Y283)</f>
        <v>31.699999999999996</v>
      </c>
      <c r="AD264" s="847">
        <f t="shared" ref="AD264:AG284" si="77">Z264*0.38*0.9*SQRT(3)</f>
        <v>17.849822802481821</v>
      </c>
      <c r="AE264" s="847">
        <f t="shared" si="77"/>
        <v>24.85943242071307</v>
      </c>
      <c r="AF264" s="847">
        <f t="shared" si="77"/>
        <v>12.242135107896825</v>
      </c>
      <c r="AG264" s="847">
        <f t="shared" si="77"/>
        <v>18.777855625177224</v>
      </c>
      <c r="AH264" s="841">
        <f t="shared" ref="AH264" si="78">MAX(Z264:AC283)</f>
        <v>41.966666666666669</v>
      </c>
      <c r="AI264" s="844">
        <f t="shared" ref="AI264" si="79">AH264*0.38*0.9*SQRT(3)</f>
        <v>24.85943242071307</v>
      </c>
      <c r="AJ264" s="844">
        <f t="shared" ref="AJ264" si="80">D264-AI264</f>
        <v>119.14056757928694</v>
      </c>
    </row>
    <row r="265" spans="1:36" ht="18.75" x14ac:dyDescent="0.25">
      <c r="A265" s="850"/>
      <c r="B265" s="853"/>
      <c r="C265" s="855"/>
      <c r="D265" s="836"/>
      <c r="E265" s="179" t="s">
        <v>359</v>
      </c>
      <c r="F265" s="490">
        <v>1.5</v>
      </c>
      <c r="G265" s="490">
        <v>16.600000000000001</v>
      </c>
      <c r="H265" s="490">
        <v>13.7</v>
      </c>
      <c r="I265" s="490">
        <v>9</v>
      </c>
      <c r="J265" s="490">
        <v>16.3</v>
      </c>
      <c r="K265" s="490">
        <v>18.8</v>
      </c>
      <c r="L265" s="180">
        <v>3.1</v>
      </c>
      <c r="M265" s="180">
        <v>7.2</v>
      </c>
      <c r="N265" s="180">
        <v>19.600000000000001</v>
      </c>
      <c r="O265" s="180">
        <v>13.2</v>
      </c>
      <c r="P265" s="180">
        <v>10.1</v>
      </c>
      <c r="Q265" s="180">
        <v>17.8</v>
      </c>
      <c r="R265" s="181">
        <v>380</v>
      </c>
      <c r="S265" s="181">
        <v>380</v>
      </c>
      <c r="T265" s="181">
        <v>380</v>
      </c>
      <c r="U265" s="181">
        <v>380</v>
      </c>
      <c r="V265" s="182">
        <f t="shared" si="57"/>
        <v>10.6</v>
      </c>
      <c r="W265" s="182">
        <f t="shared" si="58"/>
        <v>14.700000000000001</v>
      </c>
      <c r="X265" s="182">
        <f t="shared" si="59"/>
        <v>9.9666666666666668</v>
      </c>
      <c r="Y265" s="183">
        <f t="shared" si="60"/>
        <v>13.699999999999998</v>
      </c>
      <c r="Z265" s="839"/>
      <c r="AA265" s="842"/>
      <c r="AB265" s="842"/>
      <c r="AC265" s="842"/>
      <c r="AD265" s="848"/>
      <c r="AE265" s="848"/>
      <c r="AF265" s="848"/>
      <c r="AG265" s="848"/>
      <c r="AH265" s="842"/>
      <c r="AI265" s="845"/>
      <c r="AJ265" s="845"/>
    </row>
    <row r="266" spans="1:36" ht="18.75" x14ac:dyDescent="0.25">
      <c r="A266" s="850"/>
      <c r="B266" s="853"/>
      <c r="C266" s="855"/>
      <c r="D266" s="836"/>
      <c r="E266" s="184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5"/>
      <c r="S266" s="185"/>
      <c r="T266" s="185"/>
      <c r="U266" s="185"/>
      <c r="V266" s="182">
        <f t="shared" si="57"/>
        <v>0</v>
      </c>
      <c r="W266" s="182">
        <f t="shared" si="58"/>
        <v>0</v>
      </c>
      <c r="X266" s="182">
        <f t="shared" si="59"/>
        <v>0</v>
      </c>
      <c r="Y266" s="183">
        <f t="shared" si="60"/>
        <v>0</v>
      </c>
      <c r="Z266" s="839"/>
      <c r="AA266" s="842"/>
      <c r="AB266" s="842"/>
      <c r="AC266" s="842"/>
      <c r="AD266" s="848"/>
      <c r="AE266" s="848"/>
      <c r="AF266" s="848"/>
      <c r="AG266" s="848"/>
      <c r="AH266" s="842"/>
      <c r="AI266" s="845"/>
      <c r="AJ266" s="845"/>
    </row>
    <row r="267" spans="1:36" ht="18.75" x14ac:dyDescent="0.25">
      <c r="A267" s="850"/>
      <c r="B267" s="853"/>
      <c r="C267" s="855"/>
      <c r="D267" s="836"/>
      <c r="E267" s="179"/>
      <c r="F267" s="179"/>
      <c r="G267" s="179"/>
      <c r="H267" s="179"/>
      <c r="I267" s="179"/>
      <c r="J267" s="179"/>
      <c r="K267" s="179"/>
      <c r="L267" s="179"/>
      <c r="M267" s="179"/>
      <c r="N267" s="179"/>
      <c r="O267" s="179"/>
      <c r="P267" s="179"/>
      <c r="Q267" s="179"/>
      <c r="R267" s="181"/>
      <c r="S267" s="181"/>
      <c r="T267" s="181"/>
      <c r="U267" s="181"/>
      <c r="V267" s="182">
        <f t="shared" si="57"/>
        <v>0</v>
      </c>
      <c r="W267" s="182">
        <f t="shared" si="58"/>
        <v>0</v>
      </c>
      <c r="X267" s="182">
        <f t="shared" si="59"/>
        <v>0</v>
      </c>
      <c r="Y267" s="183">
        <f t="shared" si="60"/>
        <v>0</v>
      </c>
      <c r="Z267" s="839"/>
      <c r="AA267" s="842"/>
      <c r="AB267" s="842"/>
      <c r="AC267" s="842"/>
      <c r="AD267" s="848"/>
      <c r="AE267" s="848"/>
      <c r="AF267" s="848"/>
      <c r="AG267" s="848"/>
      <c r="AH267" s="842"/>
      <c r="AI267" s="845"/>
      <c r="AJ267" s="845"/>
    </row>
    <row r="268" spans="1:36" ht="18.75" x14ac:dyDescent="0.25">
      <c r="A268" s="850"/>
      <c r="B268" s="853"/>
      <c r="C268" s="855"/>
      <c r="D268" s="836"/>
      <c r="E268" s="184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5"/>
      <c r="S268" s="185"/>
      <c r="T268" s="185"/>
      <c r="U268" s="185"/>
      <c r="V268" s="182">
        <f t="shared" ref="V268:V331" si="81">IF(AND(F268=0,G268=0,H268=0),0,IF(AND(F268=0,G268=0),H268,IF(AND(F268=0,H268=0),G268,IF(AND(G268=0,H268=0),F268,IF(F268=0,(G268+H268)/2,IF(G268=0,(F268+H268)/2,IF(H268=0,(F268+G268)/2,(F268+G268+H268)/3)))))))</f>
        <v>0</v>
      </c>
      <c r="W268" s="182">
        <f t="shared" ref="W268:W331" si="82">IF(AND(I268=0,J268=0,K268=0),0,IF(AND(I268=0,J268=0),K268,IF(AND(I268=0,K268=0),J268,IF(AND(J268=0,K268=0),I268,IF(I268=0,(J268+K268)/2,IF(J268=0,(I268+K268)/2,IF(K268=0,(I268+J268)/2,(I268+J268+K268)/3)))))))</f>
        <v>0</v>
      </c>
      <c r="X268" s="182">
        <f t="shared" ref="X268:X331" si="83">IF(AND(L268=0,M268=0,N268=0),0,IF(AND(L268=0,M268=0),N268,IF(AND(L268=0,N268=0),M268,IF(AND(M268=0,N268=0),L268,IF(L268=0,(M268+N268)/2,IF(M268=0,(L268+N268)/2,IF(N268=0,(L268+M268)/2,(L268+M268+N268)/3)))))))</f>
        <v>0</v>
      </c>
      <c r="Y268" s="183">
        <f t="shared" ref="Y268:Y331" si="84">IF(AND(O268=0,P268=0,Q268=0),0,IF(AND(O268=0,P268=0),Q268,IF(AND(O268=0,Q268=0),P268,IF(AND(P268=0,Q268=0),O268,IF(O268=0,(P268+Q268)/2,IF(P268=0,(O268+Q268)/2,IF(Q268=0,(O268+P268)/2,(O268+P268+Q268)/3)))))))</f>
        <v>0</v>
      </c>
      <c r="Z268" s="839"/>
      <c r="AA268" s="842"/>
      <c r="AB268" s="842"/>
      <c r="AC268" s="842"/>
      <c r="AD268" s="848"/>
      <c r="AE268" s="848"/>
      <c r="AF268" s="848"/>
      <c r="AG268" s="848"/>
      <c r="AH268" s="842"/>
      <c r="AI268" s="845"/>
      <c r="AJ268" s="845"/>
    </row>
    <row r="269" spans="1:36" ht="18.75" x14ac:dyDescent="0.25">
      <c r="A269" s="850"/>
      <c r="B269" s="853"/>
      <c r="C269" s="855"/>
      <c r="D269" s="836"/>
      <c r="E269" s="179"/>
      <c r="F269" s="179"/>
      <c r="G269" s="179"/>
      <c r="H269" s="179"/>
      <c r="I269" s="179"/>
      <c r="J269" s="179"/>
      <c r="K269" s="179"/>
      <c r="L269" s="179"/>
      <c r="M269" s="179"/>
      <c r="N269" s="179"/>
      <c r="O269" s="179"/>
      <c r="P269" s="179"/>
      <c r="Q269" s="179"/>
      <c r="R269" s="181"/>
      <c r="S269" s="181"/>
      <c r="T269" s="181"/>
      <c r="U269" s="181"/>
      <c r="V269" s="182">
        <f t="shared" si="81"/>
        <v>0</v>
      </c>
      <c r="W269" s="182">
        <f t="shared" si="82"/>
        <v>0</v>
      </c>
      <c r="X269" s="182">
        <f t="shared" si="83"/>
        <v>0</v>
      </c>
      <c r="Y269" s="183">
        <f t="shared" si="84"/>
        <v>0</v>
      </c>
      <c r="Z269" s="839"/>
      <c r="AA269" s="842"/>
      <c r="AB269" s="842"/>
      <c r="AC269" s="842"/>
      <c r="AD269" s="848"/>
      <c r="AE269" s="848"/>
      <c r="AF269" s="848"/>
      <c r="AG269" s="848"/>
      <c r="AH269" s="842"/>
      <c r="AI269" s="845"/>
      <c r="AJ269" s="845"/>
    </row>
    <row r="270" spans="1:36" ht="18.75" x14ac:dyDescent="0.25">
      <c r="A270" s="850"/>
      <c r="B270" s="853"/>
      <c r="C270" s="855"/>
      <c r="D270" s="836"/>
      <c r="E270" s="184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5"/>
      <c r="S270" s="185"/>
      <c r="T270" s="185"/>
      <c r="U270" s="185"/>
      <c r="V270" s="182">
        <f t="shared" si="81"/>
        <v>0</v>
      </c>
      <c r="W270" s="182">
        <f t="shared" si="82"/>
        <v>0</v>
      </c>
      <c r="X270" s="182">
        <f t="shared" si="83"/>
        <v>0</v>
      </c>
      <c r="Y270" s="183">
        <f t="shared" si="84"/>
        <v>0</v>
      </c>
      <c r="Z270" s="839"/>
      <c r="AA270" s="842"/>
      <c r="AB270" s="842"/>
      <c r="AC270" s="842"/>
      <c r="AD270" s="848"/>
      <c r="AE270" s="848"/>
      <c r="AF270" s="848"/>
      <c r="AG270" s="848"/>
      <c r="AH270" s="842"/>
      <c r="AI270" s="845"/>
      <c r="AJ270" s="845"/>
    </row>
    <row r="271" spans="1:36" ht="18.75" x14ac:dyDescent="0.25">
      <c r="A271" s="850"/>
      <c r="B271" s="853"/>
      <c r="C271" s="855"/>
      <c r="D271" s="836"/>
      <c r="E271" s="179"/>
      <c r="F271" s="179"/>
      <c r="G271" s="179"/>
      <c r="H271" s="179"/>
      <c r="I271" s="179"/>
      <c r="J271" s="179"/>
      <c r="K271" s="179"/>
      <c r="L271" s="179"/>
      <c r="M271" s="179"/>
      <c r="N271" s="179"/>
      <c r="O271" s="179"/>
      <c r="P271" s="179"/>
      <c r="Q271" s="179"/>
      <c r="R271" s="181"/>
      <c r="S271" s="181"/>
      <c r="T271" s="181"/>
      <c r="U271" s="181"/>
      <c r="V271" s="182">
        <f t="shared" si="81"/>
        <v>0</v>
      </c>
      <c r="W271" s="182">
        <f t="shared" si="82"/>
        <v>0</v>
      </c>
      <c r="X271" s="182">
        <f t="shared" si="83"/>
        <v>0</v>
      </c>
      <c r="Y271" s="183">
        <f t="shared" si="84"/>
        <v>0</v>
      </c>
      <c r="Z271" s="839"/>
      <c r="AA271" s="842"/>
      <c r="AB271" s="842"/>
      <c r="AC271" s="842"/>
      <c r="AD271" s="848"/>
      <c r="AE271" s="848"/>
      <c r="AF271" s="848"/>
      <c r="AG271" s="848"/>
      <c r="AH271" s="842"/>
      <c r="AI271" s="845"/>
      <c r="AJ271" s="845"/>
    </row>
    <row r="272" spans="1:36" ht="18.75" x14ac:dyDescent="0.25">
      <c r="A272" s="850"/>
      <c r="B272" s="853"/>
      <c r="C272" s="855"/>
      <c r="D272" s="836"/>
      <c r="E272" s="184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5"/>
      <c r="S272" s="185"/>
      <c r="T272" s="185"/>
      <c r="U272" s="185"/>
      <c r="V272" s="182">
        <f t="shared" si="81"/>
        <v>0</v>
      </c>
      <c r="W272" s="182">
        <f t="shared" si="82"/>
        <v>0</v>
      </c>
      <c r="X272" s="182">
        <f t="shared" si="83"/>
        <v>0</v>
      </c>
      <c r="Y272" s="183">
        <f t="shared" si="84"/>
        <v>0</v>
      </c>
      <c r="Z272" s="839"/>
      <c r="AA272" s="842"/>
      <c r="AB272" s="842"/>
      <c r="AC272" s="842"/>
      <c r="AD272" s="848"/>
      <c r="AE272" s="848"/>
      <c r="AF272" s="848"/>
      <c r="AG272" s="848"/>
      <c r="AH272" s="842"/>
      <c r="AI272" s="845"/>
      <c r="AJ272" s="845"/>
    </row>
    <row r="273" spans="1:36" ht="18.75" x14ac:dyDescent="0.25">
      <c r="A273" s="850"/>
      <c r="B273" s="853"/>
      <c r="C273" s="855"/>
      <c r="D273" s="836"/>
      <c r="E273" s="179"/>
      <c r="F273" s="179"/>
      <c r="G273" s="179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81"/>
      <c r="S273" s="181"/>
      <c r="T273" s="181"/>
      <c r="U273" s="181"/>
      <c r="V273" s="182">
        <f t="shared" si="81"/>
        <v>0</v>
      </c>
      <c r="W273" s="182">
        <f t="shared" si="82"/>
        <v>0</v>
      </c>
      <c r="X273" s="182">
        <f t="shared" si="83"/>
        <v>0</v>
      </c>
      <c r="Y273" s="183">
        <f t="shared" si="84"/>
        <v>0</v>
      </c>
      <c r="Z273" s="839"/>
      <c r="AA273" s="842"/>
      <c r="AB273" s="842"/>
      <c r="AC273" s="842"/>
      <c r="AD273" s="848"/>
      <c r="AE273" s="848"/>
      <c r="AF273" s="848"/>
      <c r="AG273" s="848"/>
      <c r="AH273" s="842"/>
      <c r="AI273" s="845"/>
      <c r="AJ273" s="845"/>
    </row>
    <row r="274" spans="1:36" ht="18.75" x14ac:dyDescent="0.25">
      <c r="A274" s="850"/>
      <c r="B274" s="853"/>
      <c r="C274" s="855"/>
      <c r="D274" s="836"/>
      <c r="E274" s="184"/>
      <c r="F274" s="184"/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4"/>
      <c r="R274" s="185"/>
      <c r="S274" s="185"/>
      <c r="T274" s="185"/>
      <c r="U274" s="185"/>
      <c r="V274" s="182">
        <f t="shared" si="81"/>
        <v>0</v>
      </c>
      <c r="W274" s="182">
        <f t="shared" si="82"/>
        <v>0</v>
      </c>
      <c r="X274" s="182">
        <f t="shared" si="83"/>
        <v>0</v>
      </c>
      <c r="Y274" s="183">
        <f t="shared" si="84"/>
        <v>0</v>
      </c>
      <c r="Z274" s="839"/>
      <c r="AA274" s="842"/>
      <c r="AB274" s="842"/>
      <c r="AC274" s="842"/>
      <c r="AD274" s="848"/>
      <c r="AE274" s="848"/>
      <c r="AF274" s="848"/>
      <c r="AG274" s="848"/>
      <c r="AH274" s="842"/>
      <c r="AI274" s="845"/>
      <c r="AJ274" s="845"/>
    </row>
    <row r="275" spans="1:36" ht="18.75" x14ac:dyDescent="0.25">
      <c r="A275" s="850"/>
      <c r="B275" s="853"/>
      <c r="C275" s="855"/>
      <c r="D275" s="836"/>
      <c r="E275" s="179"/>
      <c r="F275" s="179"/>
      <c r="G275" s="179"/>
      <c r="H275" s="179"/>
      <c r="I275" s="179"/>
      <c r="J275" s="179"/>
      <c r="K275" s="179"/>
      <c r="L275" s="179"/>
      <c r="M275" s="179"/>
      <c r="N275" s="179"/>
      <c r="O275" s="179"/>
      <c r="P275" s="179"/>
      <c r="Q275" s="179"/>
      <c r="R275" s="181"/>
      <c r="S275" s="181"/>
      <c r="T275" s="181"/>
      <c r="U275" s="181"/>
      <c r="V275" s="182">
        <f t="shared" si="81"/>
        <v>0</v>
      </c>
      <c r="W275" s="182">
        <f t="shared" si="82"/>
        <v>0</v>
      </c>
      <c r="X275" s="182">
        <f t="shared" si="83"/>
        <v>0</v>
      </c>
      <c r="Y275" s="183">
        <f t="shared" si="84"/>
        <v>0</v>
      </c>
      <c r="Z275" s="839"/>
      <c r="AA275" s="842"/>
      <c r="AB275" s="842"/>
      <c r="AC275" s="842"/>
      <c r="AD275" s="848"/>
      <c r="AE275" s="848"/>
      <c r="AF275" s="848"/>
      <c r="AG275" s="848"/>
      <c r="AH275" s="842"/>
      <c r="AI275" s="845"/>
      <c r="AJ275" s="845"/>
    </row>
    <row r="276" spans="1:36" ht="18.75" x14ac:dyDescent="0.25">
      <c r="A276" s="850"/>
      <c r="B276" s="853"/>
      <c r="C276" s="855"/>
      <c r="D276" s="836"/>
      <c r="E276" s="184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5"/>
      <c r="S276" s="185"/>
      <c r="T276" s="185"/>
      <c r="U276" s="185"/>
      <c r="V276" s="182">
        <f t="shared" si="81"/>
        <v>0</v>
      </c>
      <c r="W276" s="182">
        <f t="shared" si="82"/>
        <v>0</v>
      </c>
      <c r="X276" s="182">
        <f t="shared" si="83"/>
        <v>0</v>
      </c>
      <c r="Y276" s="183">
        <f t="shared" si="84"/>
        <v>0</v>
      </c>
      <c r="Z276" s="839"/>
      <c r="AA276" s="842"/>
      <c r="AB276" s="842"/>
      <c r="AC276" s="842"/>
      <c r="AD276" s="848"/>
      <c r="AE276" s="848"/>
      <c r="AF276" s="848"/>
      <c r="AG276" s="848"/>
      <c r="AH276" s="842"/>
      <c r="AI276" s="845"/>
      <c r="AJ276" s="845"/>
    </row>
    <row r="277" spans="1:36" ht="18.75" x14ac:dyDescent="0.25">
      <c r="A277" s="850"/>
      <c r="B277" s="853"/>
      <c r="C277" s="855"/>
      <c r="D277" s="836"/>
      <c r="E277" s="179"/>
      <c r="F277" s="179"/>
      <c r="G277" s="179"/>
      <c r="H277" s="179"/>
      <c r="I277" s="179"/>
      <c r="J277" s="179"/>
      <c r="K277" s="179"/>
      <c r="L277" s="179"/>
      <c r="M277" s="179"/>
      <c r="N277" s="179"/>
      <c r="O277" s="179"/>
      <c r="P277" s="179"/>
      <c r="Q277" s="179"/>
      <c r="R277" s="181"/>
      <c r="S277" s="181"/>
      <c r="T277" s="181"/>
      <c r="U277" s="181"/>
      <c r="V277" s="182">
        <f t="shared" si="81"/>
        <v>0</v>
      </c>
      <c r="W277" s="182">
        <f t="shared" si="82"/>
        <v>0</v>
      </c>
      <c r="X277" s="182">
        <f t="shared" si="83"/>
        <v>0</v>
      </c>
      <c r="Y277" s="183">
        <f t="shared" si="84"/>
        <v>0</v>
      </c>
      <c r="Z277" s="839"/>
      <c r="AA277" s="842"/>
      <c r="AB277" s="842"/>
      <c r="AC277" s="842"/>
      <c r="AD277" s="848"/>
      <c r="AE277" s="848"/>
      <c r="AF277" s="848"/>
      <c r="AG277" s="848"/>
      <c r="AH277" s="842"/>
      <c r="AI277" s="845"/>
      <c r="AJ277" s="845"/>
    </row>
    <row r="278" spans="1:36" ht="18.75" x14ac:dyDescent="0.25">
      <c r="A278" s="850"/>
      <c r="B278" s="853"/>
      <c r="C278" s="855"/>
      <c r="D278" s="836"/>
      <c r="E278" s="184"/>
      <c r="F278" s="184"/>
      <c r="G278" s="184"/>
      <c r="H278" s="184"/>
      <c r="I278" s="184"/>
      <c r="J278" s="184"/>
      <c r="K278" s="184"/>
      <c r="L278" s="184"/>
      <c r="M278" s="184"/>
      <c r="N278" s="184"/>
      <c r="O278" s="184"/>
      <c r="P278" s="184"/>
      <c r="Q278" s="184"/>
      <c r="R278" s="185"/>
      <c r="S278" s="185"/>
      <c r="T278" s="185"/>
      <c r="U278" s="185"/>
      <c r="V278" s="182">
        <f t="shared" si="81"/>
        <v>0</v>
      </c>
      <c r="W278" s="182">
        <f t="shared" si="82"/>
        <v>0</v>
      </c>
      <c r="X278" s="182">
        <f t="shared" si="83"/>
        <v>0</v>
      </c>
      <c r="Y278" s="183">
        <f t="shared" si="84"/>
        <v>0</v>
      </c>
      <c r="Z278" s="839"/>
      <c r="AA278" s="842"/>
      <c r="AB278" s="842"/>
      <c r="AC278" s="842"/>
      <c r="AD278" s="848"/>
      <c r="AE278" s="848"/>
      <c r="AF278" s="848"/>
      <c r="AG278" s="848"/>
      <c r="AH278" s="842"/>
      <c r="AI278" s="845"/>
      <c r="AJ278" s="845"/>
    </row>
    <row r="279" spans="1:36" ht="18.75" x14ac:dyDescent="0.25">
      <c r="A279" s="850"/>
      <c r="B279" s="853"/>
      <c r="C279" s="855"/>
      <c r="D279" s="836"/>
      <c r="E279" s="179"/>
      <c r="F279" s="179"/>
      <c r="G279" s="179"/>
      <c r="H279" s="179"/>
      <c r="I279" s="179"/>
      <c r="J279" s="179"/>
      <c r="K279" s="179"/>
      <c r="L279" s="179"/>
      <c r="M279" s="179"/>
      <c r="N279" s="179"/>
      <c r="O279" s="179"/>
      <c r="P279" s="179"/>
      <c r="Q279" s="179"/>
      <c r="R279" s="181"/>
      <c r="S279" s="181"/>
      <c r="T279" s="181"/>
      <c r="U279" s="181"/>
      <c r="V279" s="182">
        <f t="shared" si="81"/>
        <v>0</v>
      </c>
      <c r="W279" s="182">
        <f t="shared" si="82"/>
        <v>0</v>
      </c>
      <c r="X279" s="182">
        <f t="shared" si="83"/>
        <v>0</v>
      </c>
      <c r="Y279" s="183">
        <f t="shared" si="84"/>
        <v>0</v>
      </c>
      <c r="Z279" s="839"/>
      <c r="AA279" s="842"/>
      <c r="AB279" s="842"/>
      <c r="AC279" s="842"/>
      <c r="AD279" s="848"/>
      <c r="AE279" s="848"/>
      <c r="AF279" s="848"/>
      <c r="AG279" s="848"/>
      <c r="AH279" s="842"/>
      <c r="AI279" s="845"/>
      <c r="AJ279" s="845"/>
    </row>
    <row r="280" spans="1:36" ht="18.75" x14ac:dyDescent="0.25">
      <c r="A280" s="850"/>
      <c r="B280" s="853"/>
      <c r="C280" s="855"/>
      <c r="D280" s="836"/>
      <c r="E280" s="184"/>
      <c r="F280" s="184"/>
      <c r="G280" s="184"/>
      <c r="H280" s="184"/>
      <c r="I280" s="184"/>
      <c r="J280" s="184"/>
      <c r="K280" s="184"/>
      <c r="L280" s="184"/>
      <c r="M280" s="184"/>
      <c r="N280" s="184"/>
      <c r="O280" s="184"/>
      <c r="P280" s="184"/>
      <c r="Q280" s="184"/>
      <c r="R280" s="185"/>
      <c r="S280" s="185"/>
      <c r="T280" s="185"/>
      <c r="U280" s="185"/>
      <c r="V280" s="182">
        <f t="shared" si="81"/>
        <v>0</v>
      </c>
      <c r="W280" s="182">
        <f t="shared" si="82"/>
        <v>0</v>
      </c>
      <c r="X280" s="182">
        <f t="shared" si="83"/>
        <v>0</v>
      </c>
      <c r="Y280" s="183">
        <f t="shared" si="84"/>
        <v>0</v>
      </c>
      <c r="Z280" s="839"/>
      <c r="AA280" s="842"/>
      <c r="AB280" s="842"/>
      <c r="AC280" s="842"/>
      <c r="AD280" s="848"/>
      <c r="AE280" s="848"/>
      <c r="AF280" s="848"/>
      <c r="AG280" s="848"/>
      <c r="AH280" s="842"/>
      <c r="AI280" s="845"/>
      <c r="AJ280" s="845"/>
    </row>
    <row r="281" spans="1:36" ht="18.75" x14ac:dyDescent="0.25">
      <c r="A281" s="850"/>
      <c r="B281" s="853"/>
      <c r="C281" s="855"/>
      <c r="D281" s="836"/>
      <c r="E281" s="179"/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81"/>
      <c r="S281" s="181"/>
      <c r="T281" s="181"/>
      <c r="U281" s="181"/>
      <c r="V281" s="182">
        <f t="shared" si="81"/>
        <v>0</v>
      </c>
      <c r="W281" s="182">
        <f t="shared" si="82"/>
        <v>0</v>
      </c>
      <c r="X281" s="182">
        <f t="shared" si="83"/>
        <v>0</v>
      </c>
      <c r="Y281" s="183">
        <f t="shared" si="84"/>
        <v>0</v>
      </c>
      <c r="Z281" s="839"/>
      <c r="AA281" s="842"/>
      <c r="AB281" s="842"/>
      <c r="AC281" s="842"/>
      <c r="AD281" s="848"/>
      <c r="AE281" s="848"/>
      <c r="AF281" s="848"/>
      <c r="AG281" s="848"/>
      <c r="AH281" s="842"/>
      <c r="AI281" s="845"/>
      <c r="AJ281" s="845"/>
    </row>
    <row r="282" spans="1:36" ht="18.75" x14ac:dyDescent="0.25">
      <c r="A282" s="850"/>
      <c r="B282" s="853"/>
      <c r="C282" s="855"/>
      <c r="D282" s="836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5"/>
      <c r="S282" s="185"/>
      <c r="T282" s="185"/>
      <c r="U282" s="185"/>
      <c r="V282" s="182">
        <f t="shared" si="81"/>
        <v>0</v>
      </c>
      <c r="W282" s="182">
        <f t="shared" si="82"/>
        <v>0</v>
      </c>
      <c r="X282" s="182">
        <f t="shared" si="83"/>
        <v>0</v>
      </c>
      <c r="Y282" s="183">
        <f t="shared" si="84"/>
        <v>0</v>
      </c>
      <c r="Z282" s="839"/>
      <c r="AA282" s="842"/>
      <c r="AB282" s="842"/>
      <c r="AC282" s="842"/>
      <c r="AD282" s="848"/>
      <c r="AE282" s="848"/>
      <c r="AF282" s="848"/>
      <c r="AG282" s="848"/>
      <c r="AH282" s="842"/>
      <c r="AI282" s="845"/>
      <c r="AJ282" s="845"/>
    </row>
    <row r="283" spans="1:36" ht="19.5" thickBot="1" x14ac:dyDescent="0.3">
      <c r="A283" s="851"/>
      <c r="B283" s="854"/>
      <c r="C283" s="856"/>
      <c r="D283" s="837"/>
      <c r="E283" s="191"/>
      <c r="F283" s="191"/>
      <c r="G283" s="191"/>
      <c r="H283" s="191"/>
      <c r="I283" s="191"/>
      <c r="J283" s="191"/>
      <c r="K283" s="191"/>
      <c r="L283" s="191"/>
      <c r="M283" s="191"/>
      <c r="N283" s="191"/>
      <c r="O283" s="191"/>
      <c r="P283" s="191"/>
      <c r="Q283" s="191"/>
      <c r="R283" s="192"/>
      <c r="S283" s="192"/>
      <c r="T283" s="192"/>
      <c r="U283" s="192"/>
      <c r="V283" s="193">
        <f t="shared" si="81"/>
        <v>0</v>
      </c>
      <c r="W283" s="193">
        <f t="shared" si="82"/>
        <v>0</v>
      </c>
      <c r="X283" s="193">
        <f t="shared" si="83"/>
        <v>0</v>
      </c>
      <c r="Y283" s="194">
        <f t="shared" si="84"/>
        <v>0</v>
      </c>
      <c r="Z283" s="840"/>
      <c r="AA283" s="843"/>
      <c r="AB283" s="843"/>
      <c r="AC283" s="843"/>
      <c r="AD283" s="849"/>
      <c r="AE283" s="849"/>
      <c r="AF283" s="849"/>
      <c r="AG283" s="849"/>
      <c r="AH283" s="843"/>
      <c r="AI283" s="846"/>
      <c r="AJ283" s="846"/>
    </row>
    <row r="284" spans="1:36" ht="18.75" x14ac:dyDescent="0.25">
      <c r="A284" s="823">
        <v>15</v>
      </c>
      <c r="B284" s="852" t="s">
        <v>363</v>
      </c>
      <c r="C284" s="835" t="s">
        <v>103</v>
      </c>
      <c r="D284" s="835">
        <f>250*0.9</f>
        <v>225</v>
      </c>
      <c r="E284" s="186" t="s">
        <v>364</v>
      </c>
      <c r="F284" s="492">
        <v>0</v>
      </c>
      <c r="G284" s="492">
        <v>1.6</v>
      </c>
      <c r="H284" s="492">
        <v>0</v>
      </c>
      <c r="I284" s="492">
        <v>0.1</v>
      </c>
      <c r="J284" s="492">
        <v>8.4</v>
      </c>
      <c r="K284" s="492">
        <v>0</v>
      </c>
      <c r="L284" s="187">
        <v>0</v>
      </c>
      <c r="M284" s="187">
        <v>2.1</v>
      </c>
      <c r="N284" s="187">
        <v>0</v>
      </c>
      <c r="O284" s="187">
        <v>0.3</v>
      </c>
      <c r="P284" s="187">
        <v>2.4</v>
      </c>
      <c r="Q284" s="187">
        <v>0</v>
      </c>
      <c r="R284" s="188">
        <v>380</v>
      </c>
      <c r="S284" s="188">
        <v>380</v>
      </c>
      <c r="T284" s="188">
        <v>380</v>
      </c>
      <c r="U284" s="188">
        <v>380</v>
      </c>
      <c r="V284" s="189">
        <f t="shared" si="81"/>
        <v>1.6</v>
      </c>
      <c r="W284" s="189">
        <f t="shared" si="82"/>
        <v>4.25</v>
      </c>
      <c r="X284" s="189">
        <f t="shared" si="83"/>
        <v>2.1</v>
      </c>
      <c r="Y284" s="190">
        <f t="shared" si="84"/>
        <v>1.3499999999999999</v>
      </c>
      <c r="Z284" s="838">
        <f t="shared" ref="Z284:AB284" si="85">SUM(V284:V303)</f>
        <v>37.133333333333326</v>
      </c>
      <c r="AA284" s="841">
        <f t="shared" si="85"/>
        <v>72.3</v>
      </c>
      <c r="AB284" s="841">
        <f t="shared" si="85"/>
        <v>19.833333333333332</v>
      </c>
      <c r="AC284" s="841">
        <f>SUM(Y284:Y303)</f>
        <v>15.549999999999999</v>
      </c>
      <c r="AD284" s="847">
        <f t="shared" ref="AD284" si="86">Z284*0.38*0.9*SQRT(3)</f>
        <v>21.996352435801708</v>
      </c>
      <c r="AE284" s="847">
        <f t="shared" si="77"/>
        <v>42.827727498432601</v>
      </c>
      <c r="AF284" s="847">
        <f t="shared" si="77"/>
        <v>11.748500627739693</v>
      </c>
      <c r="AG284" s="847">
        <f t="shared" si="77"/>
        <v>9.2112193997320464</v>
      </c>
      <c r="AH284" s="841">
        <f t="shared" ref="AH284" si="87">MAX(Z284:AC303)</f>
        <v>72.3</v>
      </c>
      <c r="AI284" s="844">
        <f t="shared" ref="AI284" si="88">AH284*0.38*0.9*SQRT(3)</f>
        <v>42.827727498432601</v>
      </c>
      <c r="AJ284" s="844">
        <f t="shared" ref="AJ284" si="89">D284-AI284</f>
        <v>182.17227250156739</v>
      </c>
    </row>
    <row r="285" spans="1:36" ht="18.75" x14ac:dyDescent="0.25">
      <c r="A285" s="850"/>
      <c r="B285" s="853"/>
      <c r="C285" s="855"/>
      <c r="D285" s="836"/>
      <c r="E285" s="179" t="s">
        <v>365</v>
      </c>
      <c r="F285" s="490">
        <v>3.4</v>
      </c>
      <c r="G285" s="490">
        <v>0</v>
      </c>
      <c r="H285" s="490">
        <v>0</v>
      </c>
      <c r="I285" s="490">
        <v>7.9</v>
      </c>
      <c r="J285" s="490">
        <v>0</v>
      </c>
      <c r="K285" s="490">
        <v>0</v>
      </c>
      <c r="L285" s="180">
        <v>0</v>
      </c>
      <c r="M285" s="180">
        <v>0</v>
      </c>
      <c r="N285" s="180">
        <v>0</v>
      </c>
      <c r="O285" s="180">
        <v>0</v>
      </c>
      <c r="P285" s="180">
        <v>0</v>
      </c>
      <c r="Q285" s="180">
        <v>0</v>
      </c>
      <c r="R285" s="181">
        <v>380</v>
      </c>
      <c r="S285" s="181">
        <v>380</v>
      </c>
      <c r="T285" s="181">
        <v>380</v>
      </c>
      <c r="U285" s="181">
        <v>380</v>
      </c>
      <c r="V285" s="182">
        <f t="shared" si="81"/>
        <v>3.4</v>
      </c>
      <c r="W285" s="182">
        <f t="shared" si="82"/>
        <v>7.9</v>
      </c>
      <c r="X285" s="182">
        <f t="shared" si="83"/>
        <v>0</v>
      </c>
      <c r="Y285" s="183">
        <f t="shared" si="84"/>
        <v>0</v>
      </c>
      <c r="Z285" s="839"/>
      <c r="AA285" s="842"/>
      <c r="AB285" s="842"/>
      <c r="AC285" s="842"/>
      <c r="AD285" s="848"/>
      <c r="AE285" s="848"/>
      <c r="AF285" s="848"/>
      <c r="AG285" s="848"/>
      <c r="AH285" s="842"/>
      <c r="AI285" s="845"/>
      <c r="AJ285" s="845"/>
    </row>
    <row r="286" spans="1:36" ht="18.75" x14ac:dyDescent="0.25">
      <c r="A286" s="850"/>
      <c r="B286" s="853"/>
      <c r="C286" s="855"/>
      <c r="D286" s="836"/>
      <c r="E286" s="184" t="s">
        <v>366</v>
      </c>
      <c r="F286" s="491">
        <v>8.9</v>
      </c>
      <c r="G286" s="491">
        <v>5.7</v>
      </c>
      <c r="H286" s="491">
        <v>21.2</v>
      </c>
      <c r="I286" s="491">
        <v>26.1</v>
      </c>
      <c r="J286" s="491">
        <v>4.0999999999999996</v>
      </c>
      <c r="K286" s="491">
        <v>30.3</v>
      </c>
      <c r="L286" s="184">
        <v>3.6</v>
      </c>
      <c r="M286" s="184">
        <v>8.1999999999999993</v>
      </c>
      <c r="N286" s="184">
        <v>13.5</v>
      </c>
      <c r="O286" s="184">
        <v>4.2</v>
      </c>
      <c r="P286" s="184">
        <v>11</v>
      </c>
      <c r="Q286" s="184">
        <v>16.600000000000001</v>
      </c>
      <c r="R286" s="181">
        <v>380</v>
      </c>
      <c r="S286" s="181">
        <v>380</v>
      </c>
      <c r="T286" s="181">
        <v>380</v>
      </c>
      <c r="U286" s="181">
        <v>380</v>
      </c>
      <c r="V286" s="182">
        <f t="shared" si="81"/>
        <v>11.933333333333332</v>
      </c>
      <c r="W286" s="182">
        <f t="shared" si="82"/>
        <v>20.166666666666668</v>
      </c>
      <c r="X286" s="182">
        <f t="shared" si="83"/>
        <v>8.4333333333333318</v>
      </c>
      <c r="Y286" s="183">
        <f t="shared" si="84"/>
        <v>10.6</v>
      </c>
      <c r="Z286" s="839"/>
      <c r="AA286" s="842"/>
      <c r="AB286" s="842"/>
      <c r="AC286" s="842"/>
      <c r="AD286" s="848"/>
      <c r="AE286" s="848"/>
      <c r="AF286" s="848"/>
      <c r="AG286" s="848"/>
      <c r="AH286" s="842"/>
      <c r="AI286" s="845"/>
      <c r="AJ286" s="845"/>
    </row>
    <row r="287" spans="1:36" ht="18.75" x14ac:dyDescent="0.25">
      <c r="A287" s="850"/>
      <c r="B287" s="853"/>
      <c r="C287" s="855"/>
      <c r="D287" s="836"/>
      <c r="E287" s="179" t="s">
        <v>367</v>
      </c>
      <c r="F287" s="490">
        <v>10.5</v>
      </c>
      <c r="G287" s="490">
        <v>0.5</v>
      </c>
      <c r="H287" s="490">
        <v>0.1</v>
      </c>
      <c r="I287" s="490">
        <v>2.2999999999999998</v>
      </c>
      <c r="J287" s="490">
        <v>2.2000000000000002</v>
      </c>
      <c r="K287" s="490">
        <v>0</v>
      </c>
      <c r="L287" s="179">
        <v>9.1</v>
      </c>
      <c r="M287" s="179">
        <v>0.8</v>
      </c>
      <c r="N287" s="179">
        <v>0.3</v>
      </c>
      <c r="O287" s="179">
        <v>0.3</v>
      </c>
      <c r="P287" s="179">
        <v>0</v>
      </c>
      <c r="Q287" s="179">
        <v>0.7</v>
      </c>
      <c r="R287" s="181">
        <v>380</v>
      </c>
      <c r="S287" s="181">
        <v>380</v>
      </c>
      <c r="T287" s="181">
        <v>380</v>
      </c>
      <c r="U287" s="181">
        <v>380</v>
      </c>
      <c r="V287" s="182">
        <f t="shared" si="81"/>
        <v>3.6999999999999997</v>
      </c>
      <c r="W287" s="182">
        <f t="shared" si="82"/>
        <v>2.25</v>
      </c>
      <c r="X287" s="182">
        <f t="shared" si="83"/>
        <v>3.4000000000000004</v>
      </c>
      <c r="Y287" s="183">
        <f t="shared" si="84"/>
        <v>0.5</v>
      </c>
      <c r="Z287" s="839"/>
      <c r="AA287" s="842"/>
      <c r="AB287" s="842"/>
      <c r="AC287" s="842"/>
      <c r="AD287" s="848"/>
      <c r="AE287" s="848"/>
      <c r="AF287" s="848"/>
      <c r="AG287" s="848"/>
      <c r="AH287" s="842"/>
      <c r="AI287" s="845"/>
      <c r="AJ287" s="845"/>
    </row>
    <row r="288" spans="1:36" ht="18.75" x14ac:dyDescent="0.25">
      <c r="A288" s="850"/>
      <c r="B288" s="853"/>
      <c r="C288" s="855"/>
      <c r="D288" s="836"/>
      <c r="E288" s="184" t="s">
        <v>368</v>
      </c>
      <c r="F288" s="491">
        <v>9.4</v>
      </c>
      <c r="G288" s="491">
        <v>12.9</v>
      </c>
      <c r="H288" s="491">
        <v>27.2</v>
      </c>
      <c r="I288" s="491">
        <v>35.299999999999997</v>
      </c>
      <c r="J288" s="491">
        <v>34.5</v>
      </c>
      <c r="K288" s="491">
        <v>43.4</v>
      </c>
      <c r="L288" s="184">
        <v>5.9</v>
      </c>
      <c r="M288" s="184">
        <v>0</v>
      </c>
      <c r="N288" s="184">
        <v>0</v>
      </c>
      <c r="O288" s="184">
        <v>3.1</v>
      </c>
      <c r="P288" s="184">
        <v>0</v>
      </c>
      <c r="Q288" s="184">
        <v>0</v>
      </c>
      <c r="R288" s="185">
        <v>380</v>
      </c>
      <c r="S288" s="185">
        <v>380</v>
      </c>
      <c r="T288" s="185">
        <v>380</v>
      </c>
      <c r="U288" s="185">
        <v>380</v>
      </c>
      <c r="V288" s="182">
        <f t="shared" si="81"/>
        <v>16.5</v>
      </c>
      <c r="W288" s="182">
        <f t="shared" si="82"/>
        <v>37.733333333333327</v>
      </c>
      <c r="X288" s="182">
        <f t="shared" si="83"/>
        <v>5.9</v>
      </c>
      <c r="Y288" s="183">
        <f t="shared" si="84"/>
        <v>3.1</v>
      </c>
      <c r="Z288" s="839"/>
      <c r="AA288" s="842"/>
      <c r="AB288" s="842"/>
      <c r="AC288" s="842"/>
      <c r="AD288" s="848"/>
      <c r="AE288" s="848"/>
      <c r="AF288" s="848"/>
      <c r="AG288" s="848"/>
      <c r="AH288" s="842"/>
      <c r="AI288" s="845"/>
      <c r="AJ288" s="845"/>
    </row>
    <row r="289" spans="1:36" ht="18.75" x14ac:dyDescent="0.25">
      <c r="A289" s="850"/>
      <c r="B289" s="853"/>
      <c r="C289" s="855"/>
      <c r="D289" s="836"/>
      <c r="E289" s="179"/>
      <c r="F289" s="179"/>
      <c r="G289" s="179"/>
      <c r="H289" s="179"/>
      <c r="I289" s="179"/>
      <c r="J289" s="179"/>
      <c r="K289" s="179"/>
      <c r="L289" s="179"/>
      <c r="M289" s="179"/>
      <c r="N289" s="179"/>
      <c r="O289" s="179"/>
      <c r="P289" s="179"/>
      <c r="Q289" s="179"/>
      <c r="R289" s="181"/>
      <c r="S289" s="181"/>
      <c r="T289" s="181"/>
      <c r="U289" s="181"/>
      <c r="V289" s="182">
        <f t="shared" si="81"/>
        <v>0</v>
      </c>
      <c r="W289" s="182">
        <f t="shared" si="82"/>
        <v>0</v>
      </c>
      <c r="X289" s="182">
        <f t="shared" si="83"/>
        <v>0</v>
      </c>
      <c r="Y289" s="183">
        <f t="shared" si="84"/>
        <v>0</v>
      </c>
      <c r="Z289" s="839"/>
      <c r="AA289" s="842"/>
      <c r="AB289" s="842"/>
      <c r="AC289" s="842"/>
      <c r="AD289" s="848"/>
      <c r="AE289" s="848"/>
      <c r="AF289" s="848"/>
      <c r="AG289" s="848"/>
      <c r="AH289" s="842"/>
      <c r="AI289" s="845"/>
      <c r="AJ289" s="845"/>
    </row>
    <row r="290" spans="1:36" ht="18.75" x14ac:dyDescent="0.25">
      <c r="A290" s="850"/>
      <c r="B290" s="853"/>
      <c r="C290" s="855"/>
      <c r="D290" s="836"/>
      <c r="E290" s="184"/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5"/>
      <c r="S290" s="185"/>
      <c r="T290" s="185"/>
      <c r="U290" s="185"/>
      <c r="V290" s="182">
        <f t="shared" si="81"/>
        <v>0</v>
      </c>
      <c r="W290" s="182">
        <f t="shared" si="82"/>
        <v>0</v>
      </c>
      <c r="X290" s="182">
        <f t="shared" si="83"/>
        <v>0</v>
      </c>
      <c r="Y290" s="183">
        <f t="shared" si="84"/>
        <v>0</v>
      </c>
      <c r="Z290" s="839"/>
      <c r="AA290" s="842"/>
      <c r="AB290" s="842"/>
      <c r="AC290" s="842"/>
      <c r="AD290" s="848"/>
      <c r="AE290" s="848"/>
      <c r="AF290" s="848"/>
      <c r="AG290" s="848"/>
      <c r="AH290" s="842"/>
      <c r="AI290" s="845"/>
      <c r="AJ290" s="845"/>
    </row>
    <row r="291" spans="1:36" ht="18.75" x14ac:dyDescent="0.25">
      <c r="A291" s="850"/>
      <c r="B291" s="853"/>
      <c r="C291" s="855"/>
      <c r="D291" s="836"/>
      <c r="E291" s="179"/>
      <c r="F291" s="179"/>
      <c r="G291" s="179"/>
      <c r="H291" s="179"/>
      <c r="I291" s="179"/>
      <c r="J291" s="179"/>
      <c r="K291" s="179"/>
      <c r="L291" s="179"/>
      <c r="M291" s="179"/>
      <c r="N291" s="179"/>
      <c r="O291" s="179"/>
      <c r="P291" s="179"/>
      <c r="Q291" s="179"/>
      <c r="R291" s="181"/>
      <c r="S291" s="181"/>
      <c r="T291" s="181"/>
      <c r="U291" s="181"/>
      <c r="V291" s="182">
        <f t="shared" si="81"/>
        <v>0</v>
      </c>
      <c r="W291" s="182">
        <f t="shared" si="82"/>
        <v>0</v>
      </c>
      <c r="X291" s="182">
        <f t="shared" si="83"/>
        <v>0</v>
      </c>
      <c r="Y291" s="183">
        <f t="shared" si="84"/>
        <v>0</v>
      </c>
      <c r="Z291" s="839"/>
      <c r="AA291" s="842"/>
      <c r="AB291" s="842"/>
      <c r="AC291" s="842"/>
      <c r="AD291" s="848"/>
      <c r="AE291" s="848"/>
      <c r="AF291" s="848"/>
      <c r="AG291" s="848"/>
      <c r="AH291" s="842"/>
      <c r="AI291" s="845"/>
      <c r="AJ291" s="845"/>
    </row>
    <row r="292" spans="1:36" ht="18.75" x14ac:dyDescent="0.25">
      <c r="A292" s="850"/>
      <c r="B292" s="853"/>
      <c r="C292" s="855"/>
      <c r="D292" s="836"/>
      <c r="E292" s="184"/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5"/>
      <c r="S292" s="185"/>
      <c r="T292" s="185"/>
      <c r="U292" s="185"/>
      <c r="V292" s="182">
        <f t="shared" si="81"/>
        <v>0</v>
      </c>
      <c r="W292" s="182">
        <f t="shared" si="82"/>
        <v>0</v>
      </c>
      <c r="X292" s="182">
        <f t="shared" si="83"/>
        <v>0</v>
      </c>
      <c r="Y292" s="183">
        <f t="shared" si="84"/>
        <v>0</v>
      </c>
      <c r="Z292" s="839"/>
      <c r="AA292" s="842"/>
      <c r="AB292" s="842"/>
      <c r="AC292" s="842"/>
      <c r="AD292" s="848"/>
      <c r="AE292" s="848"/>
      <c r="AF292" s="848"/>
      <c r="AG292" s="848"/>
      <c r="AH292" s="842"/>
      <c r="AI292" s="845"/>
      <c r="AJ292" s="845"/>
    </row>
    <row r="293" spans="1:36" ht="18.75" x14ac:dyDescent="0.25">
      <c r="A293" s="850"/>
      <c r="B293" s="853"/>
      <c r="C293" s="855"/>
      <c r="D293" s="836"/>
      <c r="E293" s="179"/>
      <c r="F293" s="179"/>
      <c r="G293" s="179"/>
      <c r="H293" s="179"/>
      <c r="I293" s="179"/>
      <c r="J293" s="179"/>
      <c r="K293" s="179"/>
      <c r="L293" s="179"/>
      <c r="M293" s="179"/>
      <c r="N293" s="179"/>
      <c r="O293" s="179"/>
      <c r="P293" s="179"/>
      <c r="Q293" s="179"/>
      <c r="R293" s="181"/>
      <c r="S293" s="181"/>
      <c r="T293" s="181"/>
      <c r="U293" s="181"/>
      <c r="V293" s="182">
        <f t="shared" si="81"/>
        <v>0</v>
      </c>
      <c r="W293" s="182">
        <f t="shared" si="82"/>
        <v>0</v>
      </c>
      <c r="X293" s="182">
        <f t="shared" si="83"/>
        <v>0</v>
      </c>
      <c r="Y293" s="183">
        <f t="shared" si="84"/>
        <v>0</v>
      </c>
      <c r="Z293" s="839"/>
      <c r="AA293" s="842"/>
      <c r="AB293" s="842"/>
      <c r="AC293" s="842"/>
      <c r="AD293" s="848"/>
      <c r="AE293" s="848"/>
      <c r="AF293" s="848"/>
      <c r="AG293" s="848"/>
      <c r="AH293" s="842"/>
      <c r="AI293" s="845"/>
      <c r="AJ293" s="845"/>
    </row>
    <row r="294" spans="1:36" ht="18.75" x14ac:dyDescent="0.25">
      <c r="A294" s="850"/>
      <c r="B294" s="853"/>
      <c r="C294" s="855"/>
      <c r="D294" s="836"/>
      <c r="E294" s="184"/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5"/>
      <c r="S294" s="185"/>
      <c r="T294" s="185"/>
      <c r="U294" s="185"/>
      <c r="V294" s="182">
        <f t="shared" si="81"/>
        <v>0</v>
      </c>
      <c r="W294" s="182">
        <f t="shared" si="82"/>
        <v>0</v>
      </c>
      <c r="X294" s="182">
        <f t="shared" si="83"/>
        <v>0</v>
      </c>
      <c r="Y294" s="183">
        <f t="shared" si="84"/>
        <v>0</v>
      </c>
      <c r="Z294" s="839"/>
      <c r="AA294" s="842"/>
      <c r="AB294" s="842"/>
      <c r="AC294" s="842"/>
      <c r="AD294" s="848"/>
      <c r="AE294" s="848"/>
      <c r="AF294" s="848"/>
      <c r="AG294" s="848"/>
      <c r="AH294" s="842"/>
      <c r="AI294" s="845"/>
      <c r="AJ294" s="845"/>
    </row>
    <row r="295" spans="1:36" ht="18.75" x14ac:dyDescent="0.25">
      <c r="A295" s="850"/>
      <c r="B295" s="853"/>
      <c r="C295" s="855"/>
      <c r="D295" s="836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81"/>
      <c r="S295" s="181"/>
      <c r="T295" s="181"/>
      <c r="U295" s="181"/>
      <c r="V295" s="182">
        <f t="shared" si="81"/>
        <v>0</v>
      </c>
      <c r="W295" s="182">
        <f t="shared" si="82"/>
        <v>0</v>
      </c>
      <c r="X295" s="182">
        <f t="shared" si="83"/>
        <v>0</v>
      </c>
      <c r="Y295" s="183">
        <f t="shared" si="84"/>
        <v>0</v>
      </c>
      <c r="Z295" s="839"/>
      <c r="AA295" s="842"/>
      <c r="AB295" s="842"/>
      <c r="AC295" s="842"/>
      <c r="AD295" s="848"/>
      <c r="AE295" s="848"/>
      <c r="AF295" s="848"/>
      <c r="AG295" s="848"/>
      <c r="AH295" s="842"/>
      <c r="AI295" s="845"/>
      <c r="AJ295" s="845"/>
    </row>
    <row r="296" spans="1:36" ht="18.75" x14ac:dyDescent="0.25">
      <c r="A296" s="850"/>
      <c r="B296" s="853"/>
      <c r="C296" s="855"/>
      <c r="D296" s="836"/>
      <c r="E296" s="184"/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5"/>
      <c r="S296" s="185"/>
      <c r="T296" s="185"/>
      <c r="U296" s="185"/>
      <c r="V296" s="182">
        <f t="shared" si="81"/>
        <v>0</v>
      </c>
      <c r="W296" s="182">
        <f t="shared" si="82"/>
        <v>0</v>
      </c>
      <c r="X296" s="182">
        <f t="shared" si="83"/>
        <v>0</v>
      </c>
      <c r="Y296" s="183">
        <f t="shared" si="84"/>
        <v>0</v>
      </c>
      <c r="Z296" s="839"/>
      <c r="AA296" s="842"/>
      <c r="AB296" s="842"/>
      <c r="AC296" s="842"/>
      <c r="AD296" s="848"/>
      <c r="AE296" s="848"/>
      <c r="AF296" s="848"/>
      <c r="AG296" s="848"/>
      <c r="AH296" s="842"/>
      <c r="AI296" s="845"/>
      <c r="AJ296" s="845"/>
    </row>
    <row r="297" spans="1:36" ht="18.75" x14ac:dyDescent="0.25">
      <c r="A297" s="850"/>
      <c r="B297" s="853"/>
      <c r="C297" s="855"/>
      <c r="D297" s="836"/>
      <c r="E297" s="179"/>
      <c r="F297" s="179"/>
      <c r="G297" s="179"/>
      <c r="H297" s="179"/>
      <c r="I297" s="179"/>
      <c r="J297" s="179"/>
      <c r="K297" s="179"/>
      <c r="L297" s="179"/>
      <c r="M297" s="179"/>
      <c r="N297" s="179"/>
      <c r="O297" s="179"/>
      <c r="P297" s="179"/>
      <c r="Q297" s="179"/>
      <c r="R297" s="181"/>
      <c r="S297" s="181"/>
      <c r="T297" s="181"/>
      <c r="U297" s="181"/>
      <c r="V297" s="182">
        <f t="shared" si="81"/>
        <v>0</v>
      </c>
      <c r="W297" s="182">
        <f t="shared" si="82"/>
        <v>0</v>
      </c>
      <c r="X297" s="182">
        <f t="shared" si="83"/>
        <v>0</v>
      </c>
      <c r="Y297" s="183">
        <f t="shared" si="84"/>
        <v>0</v>
      </c>
      <c r="Z297" s="839"/>
      <c r="AA297" s="842"/>
      <c r="AB297" s="842"/>
      <c r="AC297" s="842"/>
      <c r="AD297" s="848"/>
      <c r="AE297" s="848"/>
      <c r="AF297" s="848"/>
      <c r="AG297" s="848"/>
      <c r="AH297" s="842"/>
      <c r="AI297" s="845"/>
      <c r="AJ297" s="845"/>
    </row>
    <row r="298" spans="1:36" ht="18.75" x14ac:dyDescent="0.25">
      <c r="A298" s="850"/>
      <c r="B298" s="853"/>
      <c r="C298" s="855"/>
      <c r="D298" s="836"/>
      <c r="E298" s="184"/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5"/>
      <c r="S298" s="185"/>
      <c r="T298" s="185"/>
      <c r="U298" s="185"/>
      <c r="V298" s="182">
        <f t="shared" si="81"/>
        <v>0</v>
      </c>
      <c r="W298" s="182">
        <f t="shared" si="82"/>
        <v>0</v>
      </c>
      <c r="X298" s="182">
        <f t="shared" si="83"/>
        <v>0</v>
      </c>
      <c r="Y298" s="183">
        <f t="shared" si="84"/>
        <v>0</v>
      </c>
      <c r="Z298" s="839"/>
      <c r="AA298" s="842"/>
      <c r="AB298" s="842"/>
      <c r="AC298" s="842"/>
      <c r="AD298" s="848"/>
      <c r="AE298" s="848"/>
      <c r="AF298" s="848"/>
      <c r="AG298" s="848"/>
      <c r="AH298" s="842"/>
      <c r="AI298" s="845"/>
      <c r="AJ298" s="845"/>
    </row>
    <row r="299" spans="1:36" ht="18.75" x14ac:dyDescent="0.25">
      <c r="A299" s="850"/>
      <c r="B299" s="853"/>
      <c r="C299" s="855"/>
      <c r="D299" s="836"/>
      <c r="E299" s="179"/>
      <c r="F299" s="179"/>
      <c r="G299" s="179"/>
      <c r="H299" s="179"/>
      <c r="I299" s="179"/>
      <c r="J299" s="179"/>
      <c r="K299" s="179"/>
      <c r="L299" s="179"/>
      <c r="M299" s="179"/>
      <c r="N299" s="179"/>
      <c r="O299" s="179"/>
      <c r="P299" s="179"/>
      <c r="Q299" s="179"/>
      <c r="R299" s="181"/>
      <c r="S299" s="181"/>
      <c r="T299" s="181"/>
      <c r="U299" s="181"/>
      <c r="V299" s="182">
        <f t="shared" si="81"/>
        <v>0</v>
      </c>
      <c r="W299" s="182">
        <f t="shared" si="82"/>
        <v>0</v>
      </c>
      <c r="X299" s="182">
        <f t="shared" si="83"/>
        <v>0</v>
      </c>
      <c r="Y299" s="183">
        <f t="shared" si="84"/>
        <v>0</v>
      </c>
      <c r="Z299" s="839"/>
      <c r="AA299" s="842"/>
      <c r="AB299" s="842"/>
      <c r="AC299" s="842"/>
      <c r="AD299" s="848"/>
      <c r="AE299" s="848"/>
      <c r="AF299" s="848"/>
      <c r="AG299" s="848"/>
      <c r="AH299" s="842"/>
      <c r="AI299" s="845"/>
      <c r="AJ299" s="845"/>
    </row>
    <row r="300" spans="1:36" ht="18.75" x14ac:dyDescent="0.25">
      <c r="A300" s="850"/>
      <c r="B300" s="853"/>
      <c r="C300" s="855"/>
      <c r="D300" s="836"/>
      <c r="E300" s="184"/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5"/>
      <c r="S300" s="185"/>
      <c r="T300" s="185"/>
      <c r="U300" s="185"/>
      <c r="V300" s="182">
        <f t="shared" si="81"/>
        <v>0</v>
      </c>
      <c r="W300" s="182">
        <f t="shared" si="82"/>
        <v>0</v>
      </c>
      <c r="X300" s="182">
        <f t="shared" si="83"/>
        <v>0</v>
      </c>
      <c r="Y300" s="183">
        <f t="shared" si="84"/>
        <v>0</v>
      </c>
      <c r="Z300" s="839"/>
      <c r="AA300" s="842"/>
      <c r="AB300" s="842"/>
      <c r="AC300" s="842"/>
      <c r="AD300" s="848"/>
      <c r="AE300" s="848"/>
      <c r="AF300" s="848"/>
      <c r="AG300" s="848"/>
      <c r="AH300" s="842"/>
      <c r="AI300" s="845"/>
      <c r="AJ300" s="845"/>
    </row>
    <row r="301" spans="1:36" ht="18.75" x14ac:dyDescent="0.25">
      <c r="A301" s="850"/>
      <c r="B301" s="853"/>
      <c r="C301" s="855"/>
      <c r="D301" s="836"/>
      <c r="E301" s="179"/>
      <c r="F301" s="179"/>
      <c r="G301" s="179"/>
      <c r="H301" s="179"/>
      <c r="I301" s="179"/>
      <c r="J301" s="179"/>
      <c r="K301" s="179"/>
      <c r="L301" s="179"/>
      <c r="M301" s="179"/>
      <c r="N301" s="179"/>
      <c r="O301" s="179"/>
      <c r="P301" s="179"/>
      <c r="Q301" s="179"/>
      <c r="R301" s="181"/>
      <c r="S301" s="181"/>
      <c r="T301" s="181"/>
      <c r="U301" s="181"/>
      <c r="V301" s="182">
        <f t="shared" si="81"/>
        <v>0</v>
      </c>
      <c r="W301" s="182">
        <f t="shared" si="82"/>
        <v>0</v>
      </c>
      <c r="X301" s="182">
        <f t="shared" si="83"/>
        <v>0</v>
      </c>
      <c r="Y301" s="183">
        <f t="shared" si="84"/>
        <v>0</v>
      </c>
      <c r="Z301" s="839"/>
      <c r="AA301" s="842"/>
      <c r="AB301" s="842"/>
      <c r="AC301" s="842"/>
      <c r="AD301" s="848"/>
      <c r="AE301" s="848"/>
      <c r="AF301" s="848"/>
      <c r="AG301" s="848"/>
      <c r="AH301" s="842"/>
      <c r="AI301" s="845"/>
      <c r="AJ301" s="845"/>
    </row>
    <row r="302" spans="1:36" ht="18.75" x14ac:dyDescent="0.25">
      <c r="A302" s="850"/>
      <c r="B302" s="853"/>
      <c r="C302" s="855"/>
      <c r="D302" s="836"/>
      <c r="E302" s="184"/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5"/>
      <c r="S302" s="185"/>
      <c r="T302" s="185"/>
      <c r="U302" s="185"/>
      <c r="V302" s="182">
        <f t="shared" si="81"/>
        <v>0</v>
      </c>
      <c r="W302" s="182">
        <f t="shared" si="82"/>
        <v>0</v>
      </c>
      <c r="X302" s="182">
        <f t="shared" si="83"/>
        <v>0</v>
      </c>
      <c r="Y302" s="183">
        <f t="shared" si="84"/>
        <v>0</v>
      </c>
      <c r="Z302" s="839"/>
      <c r="AA302" s="842"/>
      <c r="AB302" s="842"/>
      <c r="AC302" s="842"/>
      <c r="AD302" s="848"/>
      <c r="AE302" s="848"/>
      <c r="AF302" s="848"/>
      <c r="AG302" s="848"/>
      <c r="AH302" s="842"/>
      <c r="AI302" s="845"/>
      <c r="AJ302" s="845"/>
    </row>
    <row r="303" spans="1:36" ht="19.5" thickBot="1" x14ac:dyDescent="0.3">
      <c r="A303" s="851"/>
      <c r="B303" s="854"/>
      <c r="C303" s="856"/>
      <c r="D303" s="837"/>
      <c r="E303" s="191"/>
      <c r="F303" s="191"/>
      <c r="G303" s="191"/>
      <c r="H303" s="191"/>
      <c r="I303" s="191"/>
      <c r="J303" s="191"/>
      <c r="K303" s="191"/>
      <c r="L303" s="191"/>
      <c r="M303" s="191"/>
      <c r="N303" s="191"/>
      <c r="O303" s="191"/>
      <c r="P303" s="191"/>
      <c r="Q303" s="191"/>
      <c r="R303" s="192"/>
      <c r="S303" s="192"/>
      <c r="T303" s="192"/>
      <c r="U303" s="192"/>
      <c r="V303" s="193">
        <f t="shared" si="81"/>
        <v>0</v>
      </c>
      <c r="W303" s="193">
        <f t="shared" si="82"/>
        <v>0</v>
      </c>
      <c r="X303" s="193">
        <f t="shared" si="83"/>
        <v>0</v>
      </c>
      <c r="Y303" s="194">
        <f t="shared" si="84"/>
        <v>0</v>
      </c>
      <c r="Z303" s="840"/>
      <c r="AA303" s="843"/>
      <c r="AB303" s="843"/>
      <c r="AC303" s="843"/>
      <c r="AD303" s="849"/>
      <c r="AE303" s="849"/>
      <c r="AF303" s="849"/>
      <c r="AG303" s="849"/>
      <c r="AH303" s="843"/>
      <c r="AI303" s="846"/>
      <c r="AJ303" s="846"/>
    </row>
    <row r="304" spans="1:36" ht="18.75" x14ac:dyDescent="0.25">
      <c r="A304" s="821">
        <v>16</v>
      </c>
      <c r="B304" s="835" t="s">
        <v>369</v>
      </c>
      <c r="C304" s="835" t="s">
        <v>60</v>
      </c>
      <c r="D304" s="835">
        <f>400*0.9</f>
        <v>360</v>
      </c>
      <c r="E304" s="186" t="s">
        <v>370</v>
      </c>
      <c r="F304" s="492">
        <v>0.5</v>
      </c>
      <c r="G304" s="492">
        <v>1.2</v>
      </c>
      <c r="H304" s="492">
        <v>5.8</v>
      </c>
      <c r="I304" s="492">
        <v>0.2</v>
      </c>
      <c r="J304" s="492">
        <v>1</v>
      </c>
      <c r="K304" s="492">
        <v>2.4</v>
      </c>
      <c r="L304" s="187">
        <v>0.3</v>
      </c>
      <c r="M304" s="187">
        <v>0.9</v>
      </c>
      <c r="N304" s="187">
        <v>43.5</v>
      </c>
      <c r="O304" s="187">
        <v>0.2</v>
      </c>
      <c r="P304" s="187">
        <v>0.5</v>
      </c>
      <c r="Q304" s="187">
        <v>41.6</v>
      </c>
      <c r="R304" s="188">
        <v>380</v>
      </c>
      <c r="S304" s="188">
        <v>380</v>
      </c>
      <c r="T304" s="188">
        <v>380</v>
      </c>
      <c r="U304" s="188">
        <v>380</v>
      </c>
      <c r="V304" s="189">
        <f t="shared" si="81"/>
        <v>2.5</v>
      </c>
      <c r="W304" s="189">
        <f t="shared" si="82"/>
        <v>1.2</v>
      </c>
      <c r="X304" s="189">
        <f t="shared" si="83"/>
        <v>14.9</v>
      </c>
      <c r="Y304" s="190">
        <f t="shared" si="84"/>
        <v>14.100000000000001</v>
      </c>
      <c r="Z304" s="818">
        <f t="shared" ref="Z304:AB304" si="90">SUM(V304:V323)</f>
        <v>31.433333333333337</v>
      </c>
      <c r="AA304" s="857">
        <f t="shared" si="90"/>
        <v>69.733333333333334</v>
      </c>
      <c r="AB304" s="857">
        <f t="shared" si="90"/>
        <v>74.666666666666671</v>
      </c>
      <c r="AC304" s="857">
        <f>SUM(Y304:Y323)</f>
        <v>76.266666666666666</v>
      </c>
      <c r="AD304" s="860">
        <f t="shared" ref="AD304:AG324" si="91">Z304*0.38*0.9*SQRT(3)</f>
        <v>18.619892591526945</v>
      </c>
      <c r="AE304" s="860">
        <f t="shared" si="91"/>
        <v>41.307333299548638</v>
      </c>
      <c r="AF304" s="860">
        <f t="shared" si="91"/>
        <v>44.22964942207885</v>
      </c>
      <c r="AG304" s="860">
        <f t="shared" si="91"/>
        <v>45.177427623980535</v>
      </c>
      <c r="AH304" s="857">
        <f t="shared" ref="AH304" si="92">MAX(Z304:AC323)</f>
        <v>76.266666666666666</v>
      </c>
      <c r="AI304" s="863">
        <f t="shared" ref="AI304" si="93">AH304*0.38*0.9*SQRT(3)</f>
        <v>45.177427623980535</v>
      </c>
      <c r="AJ304" s="866">
        <f t="shared" ref="AJ304" si="94">D304-AI304</f>
        <v>314.82257237601948</v>
      </c>
    </row>
    <row r="305" spans="1:36" ht="18.75" x14ac:dyDescent="0.25">
      <c r="A305" s="822"/>
      <c r="B305" s="836"/>
      <c r="C305" s="836"/>
      <c r="D305" s="836"/>
      <c r="E305" s="179" t="s">
        <v>371</v>
      </c>
      <c r="F305" s="490">
        <v>10</v>
      </c>
      <c r="G305" s="490">
        <v>3.4</v>
      </c>
      <c r="H305" s="490">
        <v>21.3</v>
      </c>
      <c r="I305" s="490">
        <v>23</v>
      </c>
      <c r="J305" s="490">
        <v>13</v>
      </c>
      <c r="K305" s="490">
        <v>8.9</v>
      </c>
      <c r="L305" s="180">
        <v>10.8</v>
      </c>
      <c r="M305" s="180">
        <v>14.6</v>
      </c>
      <c r="N305" s="180">
        <v>2</v>
      </c>
      <c r="O305" s="180">
        <v>12.6</v>
      </c>
      <c r="P305" s="180">
        <v>16.7</v>
      </c>
      <c r="Q305" s="180">
        <v>5.7</v>
      </c>
      <c r="R305" s="181">
        <v>380</v>
      </c>
      <c r="S305" s="181">
        <v>380</v>
      </c>
      <c r="T305" s="181">
        <v>380</v>
      </c>
      <c r="U305" s="181">
        <v>380</v>
      </c>
      <c r="V305" s="182">
        <f t="shared" si="81"/>
        <v>11.566666666666668</v>
      </c>
      <c r="W305" s="182">
        <f t="shared" si="82"/>
        <v>14.966666666666667</v>
      </c>
      <c r="X305" s="182">
        <f t="shared" si="83"/>
        <v>9.1333333333333329</v>
      </c>
      <c r="Y305" s="183">
        <f t="shared" si="84"/>
        <v>11.666666666666666</v>
      </c>
      <c r="Z305" s="819"/>
      <c r="AA305" s="858"/>
      <c r="AB305" s="858"/>
      <c r="AC305" s="858"/>
      <c r="AD305" s="861"/>
      <c r="AE305" s="861"/>
      <c r="AF305" s="861"/>
      <c r="AG305" s="861"/>
      <c r="AH305" s="858"/>
      <c r="AI305" s="864"/>
      <c r="AJ305" s="867"/>
    </row>
    <row r="306" spans="1:36" ht="18.75" x14ac:dyDescent="0.25">
      <c r="A306" s="822"/>
      <c r="B306" s="836"/>
      <c r="C306" s="836"/>
      <c r="D306" s="836"/>
      <c r="E306" s="184" t="s">
        <v>372</v>
      </c>
      <c r="F306" s="491">
        <v>12</v>
      </c>
      <c r="G306" s="491">
        <v>21.2</v>
      </c>
      <c r="H306" s="491">
        <v>16</v>
      </c>
      <c r="I306" s="491">
        <v>56.3</v>
      </c>
      <c r="J306" s="491">
        <v>50</v>
      </c>
      <c r="K306" s="491">
        <v>39.5</v>
      </c>
      <c r="L306" s="184">
        <v>16.3</v>
      </c>
      <c r="M306" s="184">
        <v>31.1</v>
      </c>
      <c r="N306" s="184">
        <v>97.7</v>
      </c>
      <c r="O306" s="184">
        <v>15.3</v>
      </c>
      <c r="P306" s="184">
        <v>33.6</v>
      </c>
      <c r="Q306" s="184">
        <v>87.6</v>
      </c>
      <c r="R306" s="181">
        <v>380</v>
      </c>
      <c r="S306" s="181">
        <v>380</v>
      </c>
      <c r="T306" s="181">
        <v>380</v>
      </c>
      <c r="U306" s="181">
        <v>380</v>
      </c>
      <c r="V306" s="182">
        <f t="shared" si="81"/>
        <v>16.400000000000002</v>
      </c>
      <c r="W306" s="182">
        <f t="shared" si="82"/>
        <v>48.6</v>
      </c>
      <c r="X306" s="182">
        <f t="shared" si="83"/>
        <v>48.366666666666674</v>
      </c>
      <c r="Y306" s="183">
        <f t="shared" si="84"/>
        <v>45.5</v>
      </c>
      <c r="Z306" s="819"/>
      <c r="AA306" s="858"/>
      <c r="AB306" s="858"/>
      <c r="AC306" s="858"/>
      <c r="AD306" s="861"/>
      <c r="AE306" s="861"/>
      <c r="AF306" s="861"/>
      <c r="AG306" s="861"/>
      <c r="AH306" s="858"/>
      <c r="AI306" s="864"/>
      <c r="AJ306" s="867"/>
    </row>
    <row r="307" spans="1:36" ht="18.75" x14ac:dyDescent="0.25">
      <c r="A307" s="822"/>
      <c r="B307" s="836"/>
      <c r="C307" s="836"/>
      <c r="D307" s="836"/>
      <c r="E307" s="179" t="s">
        <v>373</v>
      </c>
      <c r="F307" s="490">
        <v>1.2</v>
      </c>
      <c r="G307" s="490">
        <v>0.9</v>
      </c>
      <c r="H307" s="490">
        <v>0.8</v>
      </c>
      <c r="I307" s="490">
        <v>4.0999999999999996</v>
      </c>
      <c r="J307" s="490">
        <v>2.8</v>
      </c>
      <c r="K307" s="490">
        <v>8</v>
      </c>
      <c r="L307" s="179">
        <v>0.6</v>
      </c>
      <c r="M307" s="179">
        <v>2.7</v>
      </c>
      <c r="N307" s="179">
        <v>3.5</v>
      </c>
      <c r="O307" s="179">
        <v>1.5</v>
      </c>
      <c r="P307" s="179">
        <v>5.7</v>
      </c>
      <c r="Q307" s="179">
        <v>7.8</v>
      </c>
      <c r="R307" s="181">
        <v>380</v>
      </c>
      <c r="S307" s="181">
        <v>380</v>
      </c>
      <c r="T307" s="181">
        <v>380</v>
      </c>
      <c r="U307" s="181">
        <v>380</v>
      </c>
      <c r="V307" s="182">
        <f t="shared" si="81"/>
        <v>0.96666666666666679</v>
      </c>
      <c r="W307" s="182">
        <f t="shared" si="82"/>
        <v>4.9666666666666659</v>
      </c>
      <c r="X307" s="182">
        <f t="shared" si="83"/>
        <v>2.2666666666666671</v>
      </c>
      <c r="Y307" s="183">
        <f t="shared" si="84"/>
        <v>5</v>
      </c>
      <c r="Z307" s="819"/>
      <c r="AA307" s="858"/>
      <c r="AB307" s="858"/>
      <c r="AC307" s="858"/>
      <c r="AD307" s="861"/>
      <c r="AE307" s="861"/>
      <c r="AF307" s="861"/>
      <c r="AG307" s="861"/>
      <c r="AH307" s="858"/>
      <c r="AI307" s="864"/>
      <c r="AJ307" s="867"/>
    </row>
    <row r="308" spans="1:36" ht="18.75" x14ac:dyDescent="0.25">
      <c r="A308" s="822"/>
      <c r="B308" s="836"/>
      <c r="C308" s="836"/>
      <c r="D308" s="836"/>
      <c r="E308" s="184"/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5"/>
      <c r="S308" s="185"/>
      <c r="T308" s="185"/>
      <c r="U308" s="185"/>
      <c r="V308" s="182">
        <f t="shared" si="81"/>
        <v>0</v>
      </c>
      <c r="W308" s="182">
        <f t="shared" si="82"/>
        <v>0</v>
      </c>
      <c r="X308" s="182">
        <f t="shared" si="83"/>
        <v>0</v>
      </c>
      <c r="Y308" s="183">
        <f t="shared" si="84"/>
        <v>0</v>
      </c>
      <c r="Z308" s="819"/>
      <c r="AA308" s="858"/>
      <c r="AB308" s="858"/>
      <c r="AC308" s="858"/>
      <c r="AD308" s="861"/>
      <c r="AE308" s="861"/>
      <c r="AF308" s="861"/>
      <c r="AG308" s="861"/>
      <c r="AH308" s="858"/>
      <c r="AI308" s="864"/>
      <c r="AJ308" s="867"/>
    </row>
    <row r="309" spans="1:36" ht="18.75" x14ac:dyDescent="0.25">
      <c r="A309" s="822"/>
      <c r="B309" s="836"/>
      <c r="C309" s="836"/>
      <c r="D309" s="836"/>
      <c r="E309" s="179"/>
      <c r="F309" s="179"/>
      <c r="G309" s="179"/>
      <c r="H309" s="179"/>
      <c r="I309" s="179"/>
      <c r="J309" s="179"/>
      <c r="K309" s="179"/>
      <c r="L309" s="179"/>
      <c r="M309" s="179"/>
      <c r="N309" s="179"/>
      <c r="O309" s="179"/>
      <c r="P309" s="179"/>
      <c r="Q309" s="179"/>
      <c r="R309" s="181"/>
      <c r="S309" s="181"/>
      <c r="T309" s="181"/>
      <c r="U309" s="181"/>
      <c r="V309" s="182">
        <f t="shared" si="81"/>
        <v>0</v>
      </c>
      <c r="W309" s="182">
        <f t="shared" si="82"/>
        <v>0</v>
      </c>
      <c r="X309" s="182">
        <f t="shared" si="83"/>
        <v>0</v>
      </c>
      <c r="Y309" s="183">
        <f t="shared" si="84"/>
        <v>0</v>
      </c>
      <c r="Z309" s="819"/>
      <c r="AA309" s="858"/>
      <c r="AB309" s="858"/>
      <c r="AC309" s="858"/>
      <c r="AD309" s="861"/>
      <c r="AE309" s="861"/>
      <c r="AF309" s="861"/>
      <c r="AG309" s="861"/>
      <c r="AH309" s="858"/>
      <c r="AI309" s="864"/>
      <c r="AJ309" s="867"/>
    </row>
    <row r="310" spans="1:36" ht="18.75" x14ac:dyDescent="0.25">
      <c r="A310" s="822"/>
      <c r="B310" s="836"/>
      <c r="C310" s="836"/>
      <c r="D310" s="836"/>
      <c r="E310" s="184"/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5"/>
      <c r="S310" s="185"/>
      <c r="T310" s="185"/>
      <c r="U310" s="185"/>
      <c r="V310" s="182">
        <f t="shared" si="81"/>
        <v>0</v>
      </c>
      <c r="W310" s="182">
        <f t="shared" si="82"/>
        <v>0</v>
      </c>
      <c r="X310" s="182">
        <f t="shared" si="83"/>
        <v>0</v>
      </c>
      <c r="Y310" s="183">
        <f t="shared" si="84"/>
        <v>0</v>
      </c>
      <c r="Z310" s="819"/>
      <c r="AA310" s="858"/>
      <c r="AB310" s="858"/>
      <c r="AC310" s="858"/>
      <c r="AD310" s="861"/>
      <c r="AE310" s="861"/>
      <c r="AF310" s="861"/>
      <c r="AG310" s="861"/>
      <c r="AH310" s="858"/>
      <c r="AI310" s="864"/>
      <c r="AJ310" s="867"/>
    </row>
    <row r="311" spans="1:36" ht="18.75" x14ac:dyDescent="0.25">
      <c r="A311" s="822"/>
      <c r="B311" s="836"/>
      <c r="C311" s="836"/>
      <c r="D311" s="836"/>
      <c r="E311" s="179"/>
      <c r="F311" s="179"/>
      <c r="G311" s="179"/>
      <c r="H311" s="179"/>
      <c r="I311" s="179"/>
      <c r="J311" s="179"/>
      <c r="K311" s="179"/>
      <c r="L311" s="179"/>
      <c r="M311" s="179"/>
      <c r="N311" s="179"/>
      <c r="O311" s="179"/>
      <c r="P311" s="179"/>
      <c r="Q311" s="179"/>
      <c r="R311" s="181"/>
      <c r="S311" s="181"/>
      <c r="T311" s="181"/>
      <c r="U311" s="181"/>
      <c r="V311" s="182">
        <f t="shared" si="81"/>
        <v>0</v>
      </c>
      <c r="W311" s="182">
        <f t="shared" si="82"/>
        <v>0</v>
      </c>
      <c r="X311" s="182">
        <f t="shared" si="83"/>
        <v>0</v>
      </c>
      <c r="Y311" s="183">
        <f t="shared" si="84"/>
        <v>0</v>
      </c>
      <c r="Z311" s="819"/>
      <c r="AA311" s="858"/>
      <c r="AB311" s="858"/>
      <c r="AC311" s="858"/>
      <c r="AD311" s="861"/>
      <c r="AE311" s="861"/>
      <c r="AF311" s="861"/>
      <c r="AG311" s="861"/>
      <c r="AH311" s="858"/>
      <c r="AI311" s="864"/>
      <c r="AJ311" s="867"/>
    </row>
    <row r="312" spans="1:36" ht="18.75" x14ac:dyDescent="0.25">
      <c r="A312" s="822"/>
      <c r="B312" s="836"/>
      <c r="C312" s="836"/>
      <c r="D312" s="836"/>
      <c r="E312" s="184"/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5"/>
      <c r="S312" s="185"/>
      <c r="T312" s="185"/>
      <c r="U312" s="185"/>
      <c r="V312" s="182">
        <f t="shared" si="81"/>
        <v>0</v>
      </c>
      <c r="W312" s="182">
        <f t="shared" si="82"/>
        <v>0</v>
      </c>
      <c r="X312" s="182">
        <f t="shared" si="83"/>
        <v>0</v>
      </c>
      <c r="Y312" s="183">
        <f t="shared" si="84"/>
        <v>0</v>
      </c>
      <c r="Z312" s="819"/>
      <c r="AA312" s="858"/>
      <c r="AB312" s="858"/>
      <c r="AC312" s="858"/>
      <c r="AD312" s="861"/>
      <c r="AE312" s="861"/>
      <c r="AF312" s="861"/>
      <c r="AG312" s="861"/>
      <c r="AH312" s="858"/>
      <c r="AI312" s="864"/>
      <c r="AJ312" s="867"/>
    </row>
    <row r="313" spans="1:36" ht="18.75" x14ac:dyDescent="0.25">
      <c r="A313" s="822"/>
      <c r="B313" s="836"/>
      <c r="C313" s="836"/>
      <c r="D313" s="836"/>
      <c r="E313" s="179"/>
      <c r="F313" s="179"/>
      <c r="G313" s="179"/>
      <c r="H313" s="179"/>
      <c r="I313" s="179"/>
      <c r="J313" s="179"/>
      <c r="K313" s="179"/>
      <c r="L313" s="179"/>
      <c r="M313" s="179"/>
      <c r="N313" s="179"/>
      <c r="O313" s="179"/>
      <c r="P313" s="179"/>
      <c r="Q313" s="179"/>
      <c r="R313" s="181"/>
      <c r="S313" s="181"/>
      <c r="T313" s="181"/>
      <c r="U313" s="181"/>
      <c r="V313" s="182">
        <f t="shared" si="81"/>
        <v>0</v>
      </c>
      <c r="W313" s="182">
        <f t="shared" si="82"/>
        <v>0</v>
      </c>
      <c r="X313" s="182">
        <f t="shared" si="83"/>
        <v>0</v>
      </c>
      <c r="Y313" s="183">
        <f t="shared" si="84"/>
        <v>0</v>
      </c>
      <c r="Z313" s="819"/>
      <c r="AA313" s="858"/>
      <c r="AB313" s="858"/>
      <c r="AC313" s="858"/>
      <c r="AD313" s="861"/>
      <c r="AE313" s="861"/>
      <c r="AF313" s="861"/>
      <c r="AG313" s="861"/>
      <c r="AH313" s="858"/>
      <c r="AI313" s="864"/>
      <c r="AJ313" s="867"/>
    </row>
    <row r="314" spans="1:36" ht="18.75" x14ac:dyDescent="0.25">
      <c r="A314" s="822"/>
      <c r="B314" s="836"/>
      <c r="C314" s="836"/>
      <c r="D314" s="836"/>
      <c r="E314" s="184"/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5"/>
      <c r="S314" s="185"/>
      <c r="T314" s="185"/>
      <c r="U314" s="185"/>
      <c r="V314" s="182">
        <f t="shared" si="81"/>
        <v>0</v>
      </c>
      <c r="W314" s="182">
        <f t="shared" si="82"/>
        <v>0</v>
      </c>
      <c r="X314" s="182">
        <f t="shared" si="83"/>
        <v>0</v>
      </c>
      <c r="Y314" s="183">
        <f t="shared" si="84"/>
        <v>0</v>
      </c>
      <c r="Z314" s="819"/>
      <c r="AA314" s="858"/>
      <c r="AB314" s="858"/>
      <c r="AC314" s="858"/>
      <c r="AD314" s="861"/>
      <c r="AE314" s="861"/>
      <c r="AF314" s="861"/>
      <c r="AG314" s="861"/>
      <c r="AH314" s="858"/>
      <c r="AI314" s="864"/>
      <c r="AJ314" s="867"/>
    </row>
    <row r="315" spans="1:36" ht="18.75" x14ac:dyDescent="0.25">
      <c r="A315" s="822"/>
      <c r="B315" s="836"/>
      <c r="C315" s="836"/>
      <c r="D315" s="836"/>
      <c r="E315" s="179"/>
      <c r="F315" s="179"/>
      <c r="G315" s="179"/>
      <c r="H315" s="179"/>
      <c r="I315" s="179"/>
      <c r="J315" s="179"/>
      <c r="K315" s="179"/>
      <c r="L315" s="179"/>
      <c r="M315" s="179"/>
      <c r="N315" s="179"/>
      <c r="O315" s="179"/>
      <c r="P315" s="179"/>
      <c r="Q315" s="179"/>
      <c r="R315" s="181"/>
      <c r="S315" s="181"/>
      <c r="T315" s="181"/>
      <c r="U315" s="181"/>
      <c r="V315" s="182">
        <f t="shared" si="81"/>
        <v>0</v>
      </c>
      <c r="W315" s="182">
        <f t="shared" si="82"/>
        <v>0</v>
      </c>
      <c r="X315" s="182">
        <f t="shared" si="83"/>
        <v>0</v>
      </c>
      <c r="Y315" s="183">
        <f t="shared" si="84"/>
        <v>0</v>
      </c>
      <c r="Z315" s="819"/>
      <c r="AA315" s="858"/>
      <c r="AB315" s="858"/>
      <c r="AC315" s="858"/>
      <c r="AD315" s="861"/>
      <c r="AE315" s="861"/>
      <c r="AF315" s="861"/>
      <c r="AG315" s="861"/>
      <c r="AH315" s="858"/>
      <c r="AI315" s="864"/>
      <c r="AJ315" s="867"/>
    </row>
    <row r="316" spans="1:36" ht="18.75" x14ac:dyDescent="0.25">
      <c r="A316" s="822"/>
      <c r="B316" s="836"/>
      <c r="C316" s="836"/>
      <c r="D316" s="836"/>
      <c r="E316" s="184"/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5"/>
      <c r="S316" s="185"/>
      <c r="T316" s="185"/>
      <c r="U316" s="185"/>
      <c r="V316" s="182">
        <f t="shared" si="81"/>
        <v>0</v>
      </c>
      <c r="W316" s="182">
        <f t="shared" si="82"/>
        <v>0</v>
      </c>
      <c r="X316" s="182">
        <f t="shared" si="83"/>
        <v>0</v>
      </c>
      <c r="Y316" s="183">
        <f t="shared" si="84"/>
        <v>0</v>
      </c>
      <c r="Z316" s="819"/>
      <c r="AA316" s="858"/>
      <c r="AB316" s="858"/>
      <c r="AC316" s="858"/>
      <c r="AD316" s="861"/>
      <c r="AE316" s="861"/>
      <c r="AF316" s="861"/>
      <c r="AG316" s="861"/>
      <c r="AH316" s="858"/>
      <c r="AI316" s="864"/>
      <c r="AJ316" s="867"/>
    </row>
    <row r="317" spans="1:36" ht="18.75" x14ac:dyDescent="0.25">
      <c r="A317" s="822"/>
      <c r="B317" s="836"/>
      <c r="C317" s="836"/>
      <c r="D317" s="836"/>
      <c r="E317" s="179"/>
      <c r="F317" s="179"/>
      <c r="G317" s="179"/>
      <c r="H317" s="179"/>
      <c r="I317" s="179"/>
      <c r="J317" s="179"/>
      <c r="K317" s="179"/>
      <c r="L317" s="179"/>
      <c r="M317" s="179"/>
      <c r="N317" s="179"/>
      <c r="O317" s="179"/>
      <c r="P317" s="179"/>
      <c r="Q317" s="179"/>
      <c r="R317" s="181"/>
      <c r="S317" s="181"/>
      <c r="T317" s="181"/>
      <c r="U317" s="181"/>
      <c r="V317" s="182">
        <f t="shared" si="81"/>
        <v>0</v>
      </c>
      <c r="W317" s="182">
        <f t="shared" si="82"/>
        <v>0</v>
      </c>
      <c r="X317" s="182">
        <f t="shared" si="83"/>
        <v>0</v>
      </c>
      <c r="Y317" s="183">
        <f t="shared" si="84"/>
        <v>0</v>
      </c>
      <c r="Z317" s="819"/>
      <c r="AA317" s="858"/>
      <c r="AB317" s="858"/>
      <c r="AC317" s="858"/>
      <c r="AD317" s="861"/>
      <c r="AE317" s="861"/>
      <c r="AF317" s="861"/>
      <c r="AG317" s="861"/>
      <c r="AH317" s="858"/>
      <c r="AI317" s="864"/>
      <c r="AJ317" s="867"/>
    </row>
    <row r="318" spans="1:36" ht="18.75" x14ac:dyDescent="0.25">
      <c r="A318" s="822"/>
      <c r="B318" s="836"/>
      <c r="C318" s="836"/>
      <c r="D318" s="836"/>
      <c r="E318" s="184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5"/>
      <c r="S318" s="185"/>
      <c r="T318" s="185"/>
      <c r="U318" s="185"/>
      <c r="V318" s="182">
        <f t="shared" si="81"/>
        <v>0</v>
      </c>
      <c r="W318" s="182">
        <f t="shared" si="82"/>
        <v>0</v>
      </c>
      <c r="X318" s="182">
        <f t="shared" si="83"/>
        <v>0</v>
      </c>
      <c r="Y318" s="183">
        <f t="shared" si="84"/>
        <v>0</v>
      </c>
      <c r="Z318" s="819"/>
      <c r="AA318" s="858"/>
      <c r="AB318" s="858"/>
      <c r="AC318" s="858"/>
      <c r="AD318" s="861"/>
      <c r="AE318" s="861"/>
      <c r="AF318" s="861"/>
      <c r="AG318" s="861"/>
      <c r="AH318" s="858"/>
      <c r="AI318" s="864"/>
      <c r="AJ318" s="867"/>
    </row>
    <row r="319" spans="1:36" ht="18.75" x14ac:dyDescent="0.25">
      <c r="A319" s="822"/>
      <c r="B319" s="836"/>
      <c r="C319" s="836"/>
      <c r="D319" s="836"/>
      <c r="E319" s="179"/>
      <c r="F319" s="179"/>
      <c r="G319" s="179"/>
      <c r="H319" s="179"/>
      <c r="I319" s="179"/>
      <c r="J319" s="179"/>
      <c r="K319" s="179"/>
      <c r="L319" s="179"/>
      <c r="M319" s="179"/>
      <c r="N319" s="179"/>
      <c r="O319" s="179"/>
      <c r="P319" s="179"/>
      <c r="Q319" s="179"/>
      <c r="R319" s="181"/>
      <c r="S319" s="181"/>
      <c r="T319" s="181"/>
      <c r="U319" s="181"/>
      <c r="V319" s="182">
        <f t="shared" si="81"/>
        <v>0</v>
      </c>
      <c r="W319" s="182">
        <f t="shared" si="82"/>
        <v>0</v>
      </c>
      <c r="X319" s="182">
        <f t="shared" si="83"/>
        <v>0</v>
      </c>
      <c r="Y319" s="183">
        <f t="shared" si="84"/>
        <v>0</v>
      </c>
      <c r="Z319" s="819"/>
      <c r="AA319" s="858"/>
      <c r="AB319" s="858"/>
      <c r="AC319" s="858"/>
      <c r="AD319" s="861"/>
      <c r="AE319" s="861"/>
      <c r="AF319" s="861"/>
      <c r="AG319" s="861"/>
      <c r="AH319" s="858"/>
      <c r="AI319" s="864"/>
      <c r="AJ319" s="867"/>
    </row>
    <row r="320" spans="1:36" ht="18.75" x14ac:dyDescent="0.25">
      <c r="A320" s="822"/>
      <c r="B320" s="836"/>
      <c r="C320" s="836"/>
      <c r="D320" s="836"/>
      <c r="E320" s="184"/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5"/>
      <c r="S320" s="185"/>
      <c r="T320" s="185"/>
      <c r="U320" s="185"/>
      <c r="V320" s="182">
        <f t="shared" si="81"/>
        <v>0</v>
      </c>
      <c r="W320" s="182">
        <f t="shared" si="82"/>
        <v>0</v>
      </c>
      <c r="X320" s="182">
        <f t="shared" si="83"/>
        <v>0</v>
      </c>
      <c r="Y320" s="183">
        <f t="shared" si="84"/>
        <v>0</v>
      </c>
      <c r="Z320" s="819"/>
      <c r="AA320" s="858"/>
      <c r="AB320" s="858"/>
      <c r="AC320" s="858"/>
      <c r="AD320" s="861"/>
      <c r="AE320" s="861"/>
      <c r="AF320" s="861"/>
      <c r="AG320" s="861"/>
      <c r="AH320" s="858"/>
      <c r="AI320" s="864"/>
      <c r="AJ320" s="867"/>
    </row>
    <row r="321" spans="1:36" ht="18.75" x14ac:dyDescent="0.25">
      <c r="A321" s="822"/>
      <c r="B321" s="836"/>
      <c r="C321" s="836"/>
      <c r="D321" s="836"/>
      <c r="E321" s="179"/>
      <c r="F321" s="179"/>
      <c r="G321" s="179"/>
      <c r="H321" s="179"/>
      <c r="I321" s="179"/>
      <c r="J321" s="179"/>
      <c r="K321" s="179"/>
      <c r="L321" s="179"/>
      <c r="M321" s="179"/>
      <c r="N321" s="179"/>
      <c r="O321" s="179"/>
      <c r="P321" s="179"/>
      <c r="Q321" s="179"/>
      <c r="R321" s="181"/>
      <c r="S321" s="181"/>
      <c r="T321" s="181"/>
      <c r="U321" s="181"/>
      <c r="V321" s="182">
        <f t="shared" si="81"/>
        <v>0</v>
      </c>
      <c r="W321" s="182">
        <f t="shared" si="82"/>
        <v>0</v>
      </c>
      <c r="X321" s="182">
        <f t="shared" si="83"/>
        <v>0</v>
      </c>
      <c r="Y321" s="183">
        <f t="shared" si="84"/>
        <v>0</v>
      </c>
      <c r="Z321" s="819"/>
      <c r="AA321" s="858"/>
      <c r="AB321" s="858"/>
      <c r="AC321" s="858"/>
      <c r="AD321" s="861"/>
      <c r="AE321" s="861"/>
      <c r="AF321" s="861"/>
      <c r="AG321" s="861"/>
      <c r="AH321" s="858"/>
      <c r="AI321" s="864"/>
      <c r="AJ321" s="867"/>
    </row>
    <row r="322" spans="1:36" ht="18.75" x14ac:dyDescent="0.25">
      <c r="A322" s="822"/>
      <c r="B322" s="836"/>
      <c r="C322" s="836"/>
      <c r="D322" s="836"/>
      <c r="E322" s="184"/>
      <c r="F322" s="184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5"/>
      <c r="S322" s="185"/>
      <c r="T322" s="185"/>
      <c r="U322" s="185"/>
      <c r="V322" s="182">
        <f t="shared" si="81"/>
        <v>0</v>
      </c>
      <c r="W322" s="182">
        <f t="shared" si="82"/>
        <v>0</v>
      </c>
      <c r="X322" s="182">
        <f t="shared" si="83"/>
        <v>0</v>
      </c>
      <c r="Y322" s="183">
        <f t="shared" si="84"/>
        <v>0</v>
      </c>
      <c r="Z322" s="819"/>
      <c r="AA322" s="858"/>
      <c r="AB322" s="858"/>
      <c r="AC322" s="858"/>
      <c r="AD322" s="861"/>
      <c r="AE322" s="861"/>
      <c r="AF322" s="861"/>
      <c r="AG322" s="861"/>
      <c r="AH322" s="858"/>
      <c r="AI322" s="864"/>
      <c r="AJ322" s="867"/>
    </row>
    <row r="323" spans="1:36" ht="19.5" thickBot="1" x14ac:dyDescent="0.3">
      <c r="A323" s="828"/>
      <c r="B323" s="837"/>
      <c r="C323" s="837"/>
      <c r="D323" s="837"/>
      <c r="E323" s="191"/>
      <c r="F323" s="191"/>
      <c r="G323" s="191"/>
      <c r="H323" s="191"/>
      <c r="I323" s="191"/>
      <c r="J323" s="191"/>
      <c r="K323" s="191"/>
      <c r="L323" s="191"/>
      <c r="M323" s="191"/>
      <c r="N323" s="191"/>
      <c r="O323" s="191"/>
      <c r="P323" s="191"/>
      <c r="Q323" s="191"/>
      <c r="R323" s="192"/>
      <c r="S323" s="192"/>
      <c r="T323" s="192"/>
      <c r="U323" s="192"/>
      <c r="V323" s="193">
        <f t="shared" si="81"/>
        <v>0</v>
      </c>
      <c r="W323" s="193">
        <f t="shared" si="82"/>
        <v>0</v>
      </c>
      <c r="X323" s="193">
        <f t="shared" si="83"/>
        <v>0</v>
      </c>
      <c r="Y323" s="194">
        <f t="shared" si="84"/>
        <v>0</v>
      </c>
      <c r="Z323" s="820"/>
      <c r="AA323" s="859"/>
      <c r="AB323" s="859"/>
      <c r="AC323" s="859"/>
      <c r="AD323" s="862"/>
      <c r="AE323" s="862"/>
      <c r="AF323" s="862"/>
      <c r="AG323" s="862"/>
      <c r="AH323" s="859"/>
      <c r="AI323" s="865"/>
      <c r="AJ323" s="868"/>
    </row>
    <row r="324" spans="1:36" ht="18.75" x14ac:dyDescent="0.25">
      <c r="A324" s="823">
        <v>17</v>
      </c>
      <c r="B324" s="852" t="s">
        <v>374</v>
      </c>
      <c r="C324" s="835" t="s">
        <v>60</v>
      </c>
      <c r="D324" s="835">
        <f>400*0.9</f>
        <v>360</v>
      </c>
      <c r="E324" s="186" t="s">
        <v>375</v>
      </c>
      <c r="F324" s="492">
        <v>5.3</v>
      </c>
      <c r="G324" s="492">
        <v>0.2</v>
      </c>
      <c r="H324" s="492">
        <v>6.3</v>
      </c>
      <c r="I324" s="492">
        <v>22</v>
      </c>
      <c r="J324" s="492">
        <v>1.5</v>
      </c>
      <c r="K324" s="492">
        <v>25</v>
      </c>
      <c r="L324" s="187">
        <v>6.3</v>
      </c>
      <c r="M324" s="187">
        <v>3.7</v>
      </c>
      <c r="N324" s="187">
        <v>1.4</v>
      </c>
      <c r="O324" s="187">
        <v>8.9</v>
      </c>
      <c r="P324" s="187">
        <v>5.6</v>
      </c>
      <c r="Q324" s="187">
        <v>2.5</v>
      </c>
      <c r="R324" s="188">
        <v>380</v>
      </c>
      <c r="S324" s="188">
        <v>380</v>
      </c>
      <c r="T324" s="188">
        <v>380</v>
      </c>
      <c r="U324" s="188">
        <v>380</v>
      </c>
      <c r="V324" s="189">
        <f t="shared" si="81"/>
        <v>3.9333333333333336</v>
      </c>
      <c r="W324" s="189">
        <f t="shared" si="82"/>
        <v>16.166666666666668</v>
      </c>
      <c r="X324" s="189">
        <f t="shared" si="83"/>
        <v>3.8000000000000003</v>
      </c>
      <c r="Y324" s="190">
        <f t="shared" si="84"/>
        <v>5.666666666666667</v>
      </c>
      <c r="Z324" s="838">
        <f t="shared" ref="Z324:AB324" si="95">SUM(V324:V343)</f>
        <v>60.933333333333337</v>
      </c>
      <c r="AA324" s="841">
        <f t="shared" si="95"/>
        <v>75.333333333333329</v>
      </c>
      <c r="AB324" s="841">
        <f t="shared" si="95"/>
        <v>97.533333333333331</v>
      </c>
      <c r="AC324" s="841">
        <f>SUM(Y324:Y343)</f>
        <v>65.166666666666671</v>
      </c>
      <c r="AD324" s="847">
        <f t="shared" ref="AD324" si="96">Z324*0.38*0.9*SQRT(3)</f>
        <v>36.094553189089346</v>
      </c>
      <c r="AE324" s="847">
        <f t="shared" si="91"/>
        <v>44.624557006204547</v>
      </c>
      <c r="AF324" s="847">
        <f t="shared" si="91"/>
        <v>57.774979557590498</v>
      </c>
      <c r="AG324" s="847">
        <f t="shared" si="91"/>
        <v>38.60221634828757</v>
      </c>
      <c r="AH324" s="841">
        <f t="shared" ref="AH324" si="97">MAX(Z324:AC343)</f>
        <v>97.533333333333331</v>
      </c>
      <c r="AI324" s="844">
        <f t="shared" ref="AI324" si="98">AH324*0.38*0.9*SQRT(3)</f>
        <v>57.774979557590498</v>
      </c>
      <c r="AJ324" s="844">
        <f t="shared" ref="AJ324" si="99">D324-AI324</f>
        <v>302.22502044240952</v>
      </c>
    </row>
    <row r="325" spans="1:36" ht="18.75" x14ac:dyDescent="0.25">
      <c r="A325" s="850"/>
      <c r="B325" s="853"/>
      <c r="C325" s="855"/>
      <c r="D325" s="836"/>
      <c r="E325" s="179" t="s">
        <v>194</v>
      </c>
      <c r="F325" s="490">
        <v>0.2</v>
      </c>
      <c r="G325" s="490">
        <v>30.2</v>
      </c>
      <c r="H325" s="490">
        <v>2.5</v>
      </c>
      <c r="I325" s="490">
        <v>0.8</v>
      </c>
      <c r="J325" s="490">
        <v>47</v>
      </c>
      <c r="K325" s="490">
        <v>3.5</v>
      </c>
      <c r="L325" s="180">
        <v>13.4</v>
      </c>
      <c r="M325" s="180">
        <v>10</v>
      </c>
      <c r="N325" s="180">
        <v>12</v>
      </c>
      <c r="O325" s="180">
        <v>14.2</v>
      </c>
      <c r="P325" s="180">
        <v>12.1</v>
      </c>
      <c r="Q325" s="180">
        <v>12.3</v>
      </c>
      <c r="R325" s="181">
        <v>380</v>
      </c>
      <c r="S325" s="181">
        <v>380</v>
      </c>
      <c r="T325" s="181">
        <v>380</v>
      </c>
      <c r="U325" s="181">
        <v>380</v>
      </c>
      <c r="V325" s="182">
        <f t="shared" si="81"/>
        <v>10.966666666666667</v>
      </c>
      <c r="W325" s="182">
        <f t="shared" si="82"/>
        <v>17.099999999999998</v>
      </c>
      <c r="X325" s="182">
        <f t="shared" si="83"/>
        <v>11.799999999999999</v>
      </c>
      <c r="Y325" s="183">
        <f t="shared" si="84"/>
        <v>12.866666666666665</v>
      </c>
      <c r="Z325" s="839"/>
      <c r="AA325" s="842"/>
      <c r="AB325" s="842"/>
      <c r="AC325" s="842"/>
      <c r="AD325" s="848"/>
      <c r="AE325" s="848"/>
      <c r="AF325" s="848"/>
      <c r="AG325" s="848"/>
      <c r="AH325" s="842"/>
      <c r="AI325" s="845"/>
      <c r="AJ325" s="845"/>
    </row>
    <row r="326" spans="1:36" ht="18.75" x14ac:dyDescent="0.25">
      <c r="A326" s="850"/>
      <c r="B326" s="853"/>
      <c r="C326" s="855"/>
      <c r="D326" s="836"/>
      <c r="E326" s="184" t="s">
        <v>376</v>
      </c>
      <c r="F326" s="491">
        <v>37.299999999999997</v>
      </c>
      <c r="G326" s="491">
        <v>14.5</v>
      </c>
      <c r="H326" s="491">
        <v>4.2</v>
      </c>
      <c r="I326" s="491">
        <v>23</v>
      </c>
      <c r="J326" s="491">
        <v>2.1</v>
      </c>
      <c r="K326" s="491">
        <v>4.5</v>
      </c>
      <c r="L326" s="184">
        <v>41.2</v>
      </c>
      <c r="M326" s="184">
        <v>11.8</v>
      </c>
      <c r="N326" s="184">
        <v>12.5</v>
      </c>
      <c r="O326" s="184">
        <v>48.5</v>
      </c>
      <c r="P326" s="184">
        <v>15.6</v>
      </c>
      <c r="Q326" s="184">
        <v>14.6</v>
      </c>
      <c r="R326" s="181">
        <v>380</v>
      </c>
      <c r="S326" s="181">
        <v>380</v>
      </c>
      <c r="T326" s="181">
        <v>380</v>
      </c>
      <c r="U326" s="181">
        <v>380</v>
      </c>
      <c r="V326" s="182">
        <f t="shared" si="81"/>
        <v>18.666666666666668</v>
      </c>
      <c r="W326" s="182">
        <f t="shared" si="82"/>
        <v>9.8666666666666671</v>
      </c>
      <c r="X326" s="182">
        <f t="shared" si="83"/>
        <v>21.833333333333332</v>
      </c>
      <c r="Y326" s="183">
        <f t="shared" si="84"/>
        <v>26.233333333333331</v>
      </c>
      <c r="Z326" s="839"/>
      <c r="AA326" s="842"/>
      <c r="AB326" s="842"/>
      <c r="AC326" s="842"/>
      <c r="AD326" s="848"/>
      <c r="AE326" s="848"/>
      <c r="AF326" s="848"/>
      <c r="AG326" s="848"/>
      <c r="AH326" s="842"/>
      <c r="AI326" s="845"/>
      <c r="AJ326" s="845"/>
    </row>
    <row r="327" spans="1:36" ht="18.75" x14ac:dyDescent="0.25">
      <c r="A327" s="850"/>
      <c r="B327" s="853"/>
      <c r="C327" s="855"/>
      <c r="D327" s="836"/>
      <c r="E327" s="179" t="s">
        <v>198</v>
      </c>
      <c r="F327" s="490">
        <v>20.6</v>
      </c>
      <c r="G327" s="490">
        <v>44</v>
      </c>
      <c r="H327" s="490">
        <v>17.5</v>
      </c>
      <c r="I327" s="490">
        <v>35.200000000000003</v>
      </c>
      <c r="J327" s="490">
        <v>58.3</v>
      </c>
      <c r="K327" s="490">
        <v>3.1</v>
      </c>
      <c r="L327" s="179">
        <v>63.9</v>
      </c>
      <c r="M327" s="179">
        <v>75.8</v>
      </c>
      <c r="N327" s="179">
        <v>40.6</v>
      </c>
      <c r="O327" s="179">
        <v>11.5</v>
      </c>
      <c r="P327" s="179">
        <v>24.6</v>
      </c>
      <c r="Q327" s="179">
        <v>25.1</v>
      </c>
      <c r="R327" s="181">
        <v>380</v>
      </c>
      <c r="S327" s="181">
        <v>380</v>
      </c>
      <c r="T327" s="181">
        <v>380</v>
      </c>
      <c r="U327" s="181">
        <v>380</v>
      </c>
      <c r="V327" s="182">
        <f t="shared" si="81"/>
        <v>27.366666666666664</v>
      </c>
      <c r="W327" s="182">
        <f t="shared" si="82"/>
        <v>32.199999999999996</v>
      </c>
      <c r="X327" s="182">
        <f t="shared" si="83"/>
        <v>60.099999999999994</v>
      </c>
      <c r="Y327" s="183">
        <f t="shared" si="84"/>
        <v>20.400000000000002</v>
      </c>
      <c r="Z327" s="839"/>
      <c r="AA327" s="842"/>
      <c r="AB327" s="842"/>
      <c r="AC327" s="842"/>
      <c r="AD327" s="848"/>
      <c r="AE327" s="848"/>
      <c r="AF327" s="848"/>
      <c r="AG327" s="848"/>
      <c r="AH327" s="842"/>
      <c r="AI327" s="845"/>
      <c r="AJ327" s="845"/>
    </row>
    <row r="328" spans="1:36" ht="18.75" x14ac:dyDescent="0.25">
      <c r="A328" s="850"/>
      <c r="B328" s="853"/>
      <c r="C328" s="855"/>
      <c r="D328" s="836"/>
      <c r="E328" s="184"/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5"/>
      <c r="S328" s="185"/>
      <c r="T328" s="185"/>
      <c r="U328" s="185"/>
      <c r="V328" s="182">
        <f t="shared" si="81"/>
        <v>0</v>
      </c>
      <c r="W328" s="182">
        <f t="shared" si="82"/>
        <v>0</v>
      </c>
      <c r="X328" s="182">
        <f t="shared" si="83"/>
        <v>0</v>
      </c>
      <c r="Y328" s="183">
        <f t="shared" si="84"/>
        <v>0</v>
      </c>
      <c r="Z328" s="839"/>
      <c r="AA328" s="842"/>
      <c r="AB328" s="842"/>
      <c r="AC328" s="842"/>
      <c r="AD328" s="848"/>
      <c r="AE328" s="848"/>
      <c r="AF328" s="848"/>
      <c r="AG328" s="848"/>
      <c r="AH328" s="842"/>
      <c r="AI328" s="845"/>
      <c r="AJ328" s="845"/>
    </row>
    <row r="329" spans="1:36" ht="18.75" x14ac:dyDescent="0.25">
      <c r="A329" s="850"/>
      <c r="B329" s="853"/>
      <c r="C329" s="855"/>
      <c r="D329" s="836"/>
      <c r="E329" s="179"/>
      <c r="F329" s="179"/>
      <c r="G329" s="179"/>
      <c r="H329" s="179"/>
      <c r="I329" s="179"/>
      <c r="J329" s="179"/>
      <c r="K329" s="179"/>
      <c r="L329" s="179"/>
      <c r="M329" s="179"/>
      <c r="N329" s="179"/>
      <c r="O329" s="179"/>
      <c r="P329" s="179"/>
      <c r="Q329" s="179"/>
      <c r="R329" s="181"/>
      <c r="S329" s="181"/>
      <c r="T329" s="181"/>
      <c r="U329" s="181"/>
      <c r="V329" s="182">
        <f t="shared" si="81"/>
        <v>0</v>
      </c>
      <c r="W329" s="182">
        <f t="shared" si="82"/>
        <v>0</v>
      </c>
      <c r="X329" s="182">
        <f t="shared" si="83"/>
        <v>0</v>
      </c>
      <c r="Y329" s="183">
        <f t="shared" si="84"/>
        <v>0</v>
      </c>
      <c r="Z329" s="839"/>
      <c r="AA329" s="842"/>
      <c r="AB329" s="842"/>
      <c r="AC329" s="842"/>
      <c r="AD329" s="848"/>
      <c r="AE329" s="848"/>
      <c r="AF329" s="848"/>
      <c r="AG329" s="848"/>
      <c r="AH329" s="842"/>
      <c r="AI329" s="845"/>
      <c r="AJ329" s="845"/>
    </row>
    <row r="330" spans="1:36" ht="18.75" x14ac:dyDescent="0.25">
      <c r="A330" s="850"/>
      <c r="B330" s="853"/>
      <c r="C330" s="855"/>
      <c r="D330" s="836"/>
      <c r="E330" s="184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5"/>
      <c r="S330" s="185"/>
      <c r="T330" s="185"/>
      <c r="U330" s="185"/>
      <c r="V330" s="182">
        <f t="shared" si="81"/>
        <v>0</v>
      </c>
      <c r="W330" s="182">
        <f t="shared" si="82"/>
        <v>0</v>
      </c>
      <c r="X330" s="182">
        <f t="shared" si="83"/>
        <v>0</v>
      </c>
      <c r="Y330" s="183">
        <f t="shared" si="84"/>
        <v>0</v>
      </c>
      <c r="Z330" s="839"/>
      <c r="AA330" s="842"/>
      <c r="AB330" s="842"/>
      <c r="AC330" s="842"/>
      <c r="AD330" s="848"/>
      <c r="AE330" s="848"/>
      <c r="AF330" s="848"/>
      <c r="AG330" s="848"/>
      <c r="AH330" s="842"/>
      <c r="AI330" s="845"/>
      <c r="AJ330" s="845"/>
    </row>
    <row r="331" spans="1:36" ht="18.75" x14ac:dyDescent="0.25">
      <c r="A331" s="850"/>
      <c r="B331" s="853"/>
      <c r="C331" s="855"/>
      <c r="D331" s="836"/>
      <c r="E331" s="179"/>
      <c r="F331" s="179"/>
      <c r="G331" s="179"/>
      <c r="H331" s="179"/>
      <c r="I331" s="179"/>
      <c r="J331" s="179"/>
      <c r="K331" s="179"/>
      <c r="L331" s="179"/>
      <c r="M331" s="179"/>
      <c r="N331" s="179"/>
      <c r="O331" s="179"/>
      <c r="P331" s="179"/>
      <c r="Q331" s="179"/>
      <c r="R331" s="181"/>
      <c r="S331" s="181"/>
      <c r="T331" s="181"/>
      <c r="U331" s="181"/>
      <c r="V331" s="182">
        <f t="shared" si="81"/>
        <v>0</v>
      </c>
      <c r="W331" s="182">
        <f t="shared" si="82"/>
        <v>0</v>
      </c>
      <c r="X331" s="182">
        <f t="shared" si="83"/>
        <v>0</v>
      </c>
      <c r="Y331" s="183">
        <f t="shared" si="84"/>
        <v>0</v>
      </c>
      <c r="Z331" s="839"/>
      <c r="AA331" s="842"/>
      <c r="AB331" s="842"/>
      <c r="AC331" s="842"/>
      <c r="AD331" s="848"/>
      <c r="AE331" s="848"/>
      <c r="AF331" s="848"/>
      <c r="AG331" s="848"/>
      <c r="AH331" s="842"/>
      <c r="AI331" s="845"/>
      <c r="AJ331" s="845"/>
    </row>
    <row r="332" spans="1:36" ht="18.75" x14ac:dyDescent="0.25">
      <c r="A332" s="850"/>
      <c r="B332" s="853"/>
      <c r="C332" s="855"/>
      <c r="D332" s="836"/>
      <c r="E332" s="184"/>
      <c r="F332" s="184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5"/>
      <c r="S332" s="185"/>
      <c r="T332" s="185"/>
      <c r="U332" s="185"/>
      <c r="V332" s="182">
        <f t="shared" ref="V332:V395" si="100">IF(AND(F332=0,G332=0,H332=0),0,IF(AND(F332=0,G332=0),H332,IF(AND(F332=0,H332=0),G332,IF(AND(G332=0,H332=0),F332,IF(F332=0,(G332+H332)/2,IF(G332=0,(F332+H332)/2,IF(H332=0,(F332+G332)/2,(F332+G332+H332)/3)))))))</f>
        <v>0</v>
      </c>
      <c r="W332" s="182">
        <f t="shared" ref="W332:W395" si="101">IF(AND(I332=0,J332=0,K332=0),0,IF(AND(I332=0,J332=0),K332,IF(AND(I332=0,K332=0),J332,IF(AND(J332=0,K332=0),I332,IF(I332=0,(J332+K332)/2,IF(J332=0,(I332+K332)/2,IF(K332=0,(I332+J332)/2,(I332+J332+K332)/3)))))))</f>
        <v>0</v>
      </c>
      <c r="X332" s="182">
        <f t="shared" ref="X332:X395" si="102">IF(AND(L332=0,M332=0,N332=0),0,IF(AND(L332=0,M332=0),N332,IF(AND(L332=0,N332=0),M332,IF(AND(M332=0,N332=0),L332,IF(L332=0,(M332+N332)/2,IF(M332=0,(L332+N332)/2,IF(N332=0,(L332+M332)/2,(L332+M332+N332)/3)))))))</f>
        <v>0</v>
      </c>
      <c r="Y332" s="183">
        <f t="shared" ref="Y332:Y395" si="103">IF(AND(O332=0,P332=0,Q332=0),0,IF(AND(O332=0,P332=0),Q332,IF(AND(O332=0,Q332=0),P332,IF(AND(P332=0,Q332=0),O332,IF(O332=0,(P332+Q332)/2,IF(P332=0,(O332+Q332)/2,IF(Q332=0,(O332+P332)/2,(O332+P332+Q332)/3)))))))</f>
        <v>0</v>
      </c>
      <c r="Z332" s="839"/>
      <c r="AA332" s="842"/>
      <c r="AB332" s="842"/>
      <c r="AC332" s="842"/>
      <c r="AD332" s="848"/>
      <c r="AE332" s="848"/>
      <c r="AF332" s="848"/>
      <c r="AG332" s="848"/>
      <c r="AH332" s="842"/>
      <c r="AI332" s="845"/>
      <c r="AJ332" s="845"/>
    </row>
    <row r="333" spans="1:36" ht="18.75" x14ac:dyDescent="0.25">
      <c r="A333" s="850"/>
      <c r="B333" s="853"/>
      <c r="C333" s="855"/>
      <c r="D333" s="836"/>
      <c r="E333" s="179"/>
      <c r="F333" s="179"/>
      <c r="G333" s="179"/>
      <c r="H333" s="179"/>
      <c r="I333" s="179"/>
      <c r="J333" s="179"/>
      <c r="K333" s="179"/>
      <c r="L333" s="179"/>
      <c r="M333" s="179"/>
      <c r="N333" s="179"/>
      <c r="O333" s="179"/>
      <c r="P333" s="179"/>
      <c r="Q333" s="179"/>
      <c r="R333" s="181"/>
      <c r="S333" s="181"/>
      <c r="T333" s="181"/>
      <c r="U333" s="181"/>
      <c r="V333" s="182">
        <f t="shared" si="100"/>
        <v>0</v>
      </c>
      <c r="W333" s="182">
        <f t="shared" si="101"/>
        <v>0</v>
      </c>
      <c r="X333" s="182">
        <f t="shared" si="102"/>
        <v>0</v>
      </c>
      <c r="Y333" s="183">
        <f t="shared" si="103"/>
        <v>0</v>
      </c>
      <c r="Z333" s="839"/>
      <c r="AA333" s="842"/>
      <c r="AB333" s="842"/>
      <c r="AC333" s="842"/>
      <c r="AD333" s="848"/>
      <c r="AE333" s="848"/>
      <c r="AF333" s="848"/>
      <c r="AG333" s="848"/>
      <c r="AH333" s="842"/>
      <c r="AI333" s="845"/>
      <c r="AJ333" s="845"/>
    </row>
    <row r="334" spans="1:36" ht="18.75" x14ac:dyDescent="0.25">
      <c r="A334" s="850"/>
      <c r="B334" s="853"/>
      <c r="C334" s="855"/>
      <c r="D334" s="836"/>
      <c r="E334" s="184"/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5"/>
      <c r="S334" s="185"/>
      <c r="T334" s="185"/>
      <c r="U334" s="185"/>
      <c r="V334" s="182">
        <f t="shared" si="100"/>
        <v>0</v>
      </c>
      <c r="W334" s="182">
        <f t="shared" si="101"/>
        <v>0</v>
      </c>
      <c r="X334" s="182">
        <f t="shared" si="102"/>
        <v>0</v>
      </c>
      <c r="Y334" s="183">
        <f t="shared" si="103"/>
        <v>0</v>
      </c>
      <c r="Z334" s="839"/>
      <c r="AA334" s="842"/>
      <c r="AB334" s="842"/>
      <c r="AC334" s="842"/>
      <c r="AD334" s="848"/>
      <c r="AE334" s="848"/>
      <c r="AF334" s="848"/>
      <c r="AG334" s="848"/>
      <c r="AH334" s="842"/>
      <c r="AI334" s="845"/>
      <c r="AJ334" s="845"/>
    </row>
    <row r="335" spans="1:36" ht="18.75" x14ac:dyDescent="0.25">
      <c r="A335" s="850"/>
      <c r="B335" s="853"/>
      <c r="C335" s="855"/>
      <c r="D335" s="836"/>
      <c r="E335" s="179"/>
      <c r="F335" s="179"/>
      <c r="G335" s="179"/>
      <c r="H335" s="179"/>
      <c r="I335" s="179"/>
      <c r="J335" s="179"/>
      <c r="K335" s="179"/>
      <c r="L335" s="179"/>
      <c r="M335" s="179"/>
      <c r="N335" s="179"/>
      <c r="O335" s="179"/>
      <c r="P335" s="179"/>
      <c r="Q335" s="179"/>
      <c r="R335" s="181"/>
      <c r="S335" s="181"/>
      <c r="T335" s="181"/>
      <c r="U335" s="181"/>
      <c r="V335" s="182">
        <f t="shared" si="100"/>
        <v>0</v>
      </c>
      <c r="W335" s="182">
        <f t="shared" si="101"/>
        <v>0</v>
      </c>
      <c r="X335" s="182">
        <f t="shared" si="102"/>
        <v>0</v>
      </c>
      <c r="Y335" s="183">
        <f t="shared" si="103"/>
        <v>0</v>
      </c>
      <c r="Z335" s="839"/>
      <c r="AA335" s="842"/>
      <c r="AB335" s="842"/>
      <c r="AC335" s="842"/>
      <c r="AD335" s="848"/>
      <c r="AE335" s="848"/>
      <c r="AF335" s="848"/>
      <c r="AG335" s="848"/>
      <c r="AH335" s="842"/>
      <c r="AI335" s="845"/>
      <c r="AJ335" s="845"/>
    </row>
    <row r="336" spans="1:36" ht="18.75" x14ac:dyDescent="0.25">
      <c r="A336" s="850"/>
      <c r="B336" s="853"/>
      <c r="C336" s="855"/>
      <c r="D336" s="836"/>
      <c r="E336" s="184"/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5"/>
      <c r="S336" s="185"/>
      <c r="T336" s="185"/>
      <c r="U336" s="185"/>
      <c r="V336" s="182">
        <f t="shared" si="100"/>
        <v>0</v>
      </c>
      <c r="W336" s="182">
        <f t="shared" si="101"/>
        <v>0</v>
      </c>
      <c r="X336" s="182">
        <f t="shared" si="102"/>
        <v>0</v>
      </c>
      <c r="Y336" s="183">
        <f t="shared" si="103"/>
        <v>0</v>
      </c>
      <c r="Z336" s="839"/>
      <c r="AA336" s="842"/>
      <c r="AB336" s="842"/>
      <c r="AC336" s="842"/>
      <c r="AD336" s="848"/>
      <c r="AE336" s="848"/>
      <c r="AF336" s="848"/>
      <c r="AG336" s="848"/>
      <c r="AH336" s="842"/>
      <c r="AI336" s="845"/>
      <c r="AJ336" s="845"/>
    </row>
    <row r="337" spans="1:36" ht="18.75" x14ac:dyDescent="0.25">
      <c r="A337" s="850"/>
      <c r="B337" s="853"/>
      <c r="C337" s="855"/>
      <c r="D337" s="836"/>
      <c r="E337" s="179"/>
      <c r="F337" s="179"/>
      <c r="G337" s="179"/>
      <c r="H337" s="179"/>
      <c r="I337" s="179"/>
      <c r="J337" s="179"/>
      <c r="K337" s="179"/>
      <c r="L337" s="179"/>
      <c r="M337" s="179"/>
      <c r="N337" s="179"/>
      <c r="O337" s="179"/>
      <c r="P337" s="179"/>
      <c r="Q337" s="179"/>
      <c r="R337" s="181"/>
      <c r="S337" s="181"/>
      <c r="T337" s="181"/>
      <c r="U337" s="181"/>
      <c r="V337" s="182">
        <f t="shared" si="100"/>
        <v>0</v>
      </c>
      <c r="W337" s="182">
        <f t="shared" si="101"/>
        <v>0</v>
      </c>
      <c r="X337" s="182">
        <f t="shared" si="102"/>
        <v>0</v>
      </c>
      <c r="Y337" s="183">
        <f t="shared" si="103"/>
        <v>0</v>
      </c>
      <c r="Z337" s="839"/>
      <c r="AA337" s="842"/>
      <c r="AB337" s="842"/>
      <c r="AC337" s="842"/>
      <c r="AD337" s="848"/>
      <c r="AE337" s="848"/>
      <c r="AF337" s="848"/>
      <c r="AG337" s="848"/>
      <c r="AH337" s="842"/>
      <c r="AI337" s="845"/>
      <c r="AJ337" s="845"/>
    </row>
    <row r="338" spans="1:36" ht="18.75" x14ac:dyDescent="0.25">
      <c r="A338" s="850"/>
      <c r="B338" s="853"/>
      <c r="C338" s="855"/>
      <c r="D338" s="836"/>
      <c r="E338" s="184"/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5"/>
      <c r="S338" s="185"/>
      <c r="T338" s="185"/>
      <c r="U338" s="185"/>
      <c r="V338" s="182">
        <f t="shared" si="100"/>
        <v>0</v>
      </c>
      <c r="W338" s="182">
        <f t="shared" si="101"/>
        <v>0</v>
      </c>
      <c r="X338" s="182">
        <f t="shared" si="102"/>
        <v>0</v>
      </c>
      <c r="Y338" s="183">
        <f t="shared" si="103"/>
        <v>0</v>
      </c>
      <c r="Z338" s="839"/>
      <c r="AA338" s="842"/>
      <c r="AB338" s="842"/>
      <c r="AC338" s="842"/>
      <c r="AD338" s="848"/>
      <c r="AE338" s="848"/>
      <c r="AF338" s="848"/>
      <c r="AG338" s="848"/>
      <c r="AH338" s="842"/>
      <c r="AI338" s="845"/>
      <c r="AJ338" s="845"/>
    </row>
    <row r="339" spans="1:36" ht="18.75" x14ac:dyDescent="0.25">
      <c r="A339" s="850"/>
      <c r="B339" s="853"/>
      <c r="C339" s="855"/>
      <c r="D339" s="836"/>
      <c r="E339" s="179"/>
      <c r="F339" s="179"/>
      <c r="G339" s="179"/>
      <c r="H339" s="179"/>
      <c r="I339" s="179"/>
      <c r="J339" s="179"/>
      <c r="K339" s="179"/>
      <c r="L339" s="179"/>
      <c r="M339" s="179"/>
      <c r="N339" s="179"/>
      <c r="O339" s="179"/>
      <c r="P339" s="179"/>
      <c r="Q339" s="179"/>
      <c r="R339" s="181"/>
      <c r="S339" s="181"/>
      <c r="T339" s="181"/>
      <c r="U339" s="181"/>
      <c r="V339" s="182">
        <f t="shared" si="100"/>
        <v>0</v>
      </c>
      <c r="W339" s="182">
        <f t="shared" si="101"/>
        <v>0</v>
      </c>
      <c r="X339" s="182">
        <f t="shared" si="102"/>
        <v>0</v>
      </c>
      <c r="Y339" s="183">
        <f t="shared" si="103"/>
        <v>0</v>
      </c>
      <c r="Z339" s="839"/>
      <c r="AA339" s="842"/>
      <c r="AB339" s="842"/>
      <c r="AC339" s="842"/>
      <c r="AD339" s="848"/>
      <c r="AE339" s="848"/>
      <c r="AF339" s="848"/>
      <c r="AG339" s="848"/>
      <c r="AH339" s="842"/>
      <c r="AI339" s="845"/>
      <c r="AJ339" s="845"/>
    </row>
    <row r="340" spans="1:36" ht="18.75" x14ac:dyDescent="0.25">
      <c r="A340" s="850"/>
      <c r="B340" s="853"/>
      <c r="C340" s="855"/>
      <c r="D340" s="836"/>
      <c r="E340" s="184"/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5"/>
      <c r="S340" s="185"/>
      <c r="T340" s="185"/>
      <c r="U340" s="185"/>
      <c r="V340" s="182">
        <f t="shared" si="100"/>
        <v>0</v>
      </c>
      <c r="W340" s="182">
        <f t="shared" si="101"/>
        <v>0</v>
      </c>
      <c r="X340" s="182">
        <f t="shared" si="102"/>
        <v>0</v>
      </c>
      <c r="Y340" s="183">
        <f t="shared" si="103"/>
        <v>0</v>
      </c>
      <c r="Z340" s="839"/>
      <c r="AA340" s="842"/>
      <c r="AB340" s="842"/>
      <c r="AC340" s="842"/>
      <c r="AD340" s="848"/>
      <c r="AE340" s="848"/>
      <c r="AF340" s="848"/>
      <c r="AG340" s="848"/>
      <c r="AH340" s="842"/>
      <c r="AI340" s="845"/>
      <c r="AJ340" s="845"/>
    </row>
    <row r="341" spans="1:36" ht="18.75" x14ac:dyDescent="0.25">
      <c r="A341" s="850"/>
      <c r="B341" s="853"/>
      <c r="C341" s="855"/>
      <c r="D341" s="836"/>
      <c r="E341" s="179"/>
      <c r="F341" s="179"/>
      <c r="G341" s="179"/>
      <c r="H341" s="179"/>
      <c r="I341" s="179"/>
      <c r="J341" s="179"/>
      <c r="K341" s="179"/>
      <c r="L341" s="179"/>
      <c r="M341" s="179"/>
      <c r="N341" s="179"/>
      <c r="O341" s="179"/>
      <c r="P341" s="179"/>
      <c r="Q341" s="179"/>
      <c r="R341" s="181"/>
      <c r="S341" s="181"/>
      <c r="T341" s="181"/>
      <c r="U341" s="181"/>
      <c r="V341" s="182">
        <f t="shared" si="100"/>
        <v>0</v>
      </c>
      <c r="W341" s="182">
        <f t="shared" si="101"/>
        <v>0</v>
      </c>
      <c r="X341" s="182">
        <f t="shared" si="102"/>
        <v>0</v>
      </c>
      <c r="Y341" s="183">
        <f t="shared" si="103"/>
        <v>0</v>
      </c>
      <c r="Z341" s="839"/>
      <c r="AA341" s="842"/>
      <c r="AB341" s="842"/>
      <c r="AC341" s="842"/>
      <c r="AD341" s="848"/>
      <c r="AE341" s="848"/>
      <c r="AF341" s="848"/>
      <c r="AG341" s="848"/>
      <c r="AH341" s="842"/>
      <c r="AI341" s="845"/>
      <c r="AJ341" s="845"/>
    </row>
    <row r="342" spans="1:36" ht="18.75" x14ac:dyDescent="0.25">
      <c r="A342" s="850"/>
      <c r="B342" s="853"/>
      <c r="C342" s="855"/>
      <c r="D342" s="836"/>
      <c r="E342" s="184"/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5"/>
      <c r="S342" s="185"/>
      <c r="T342" s="185"/>
      <c r="U342" s="185"/>
      <c r="V342" s="182">
        <f t="shared" si="100"/>
        <v>0</v>
      </c>
      <c r="W342" s="182">
        <f t="shared" si="101"/>
        <v>0</v>
      </c>
      <c r="X342" s="182">
        <f t="shared" si="102"/>
        <v>0</v>
      </c>
      <c r="Y342" s="183">
        <f t="shared" si="103"/>
        <v>0</v>
      </c>
      <c r="Z342" s="839"/>
      <c r="AA342" s="842"/>
      <c r="AB342" s="842"/>
      <c r="AC342" s="842"/>
      <c r="AD342" s="848"/>
      <c r="AE342" s="848"/>
      <c r="AF342" s="848"/>
      <c r="AG342" s="848"/>
      <c r="AH342" s="842"/>
      <c r="AI342" s="845"/>
      <c r="AJ342" s="845"/>
    </row>
    <row r="343" spans="1:36" ht="19.5" thickBot="1" x14ac:dyDescent="0.3">
      <c r="A343" s="851"/>
      <c r="B343" s="854"/>
      <c r="C343" s="856"/>
      <c r="D343" s="837"/>
      <c r="E343" s="191"/>
      <c r="F343" s="191"/>
      <c r="G343" s="191"/>
      <c r="H343" s="191"/>
      <c r="I343" s="191"/>
      <c r="J343" s="191"/>
      <c r="K343" s="191"/>
      <c r="L343" s="191"/>
      <c r="M343" s="191"/>
      <c r="N343" s="191"/>
      <c r="O343" s="191"/>
      <c r="P343" s="191"/>
      <c r="Q343" s="191"/>
      <c r="R343" s="192"/>
      <c r="S343" s="192"/>
      <c r="T343" s="192"/>
      <c r="U343" s="192"/>
      <c r="V343" s="193">
        <f t="shared" si="100"/>
        <v>0</v>
      </c>
      <c r="W343" s="193">
        <f t="shared" si="101"/>
        <v>0</v>
      </c>
      <c r="X343" s="193">
        <f t="shared" si="102"/>
        <v>0</v>
      </c>
      <c r="Y343" s="194">
        <f t="shared" si="103"/>
        <v>0</v>
      </c>
      <c r="Z343" s="840"/>
      <c r="AA343" s="843"/>
      <c r="AB343" s="843"/>
      <c r="AC343" s="843"/>
      <c r="AD343" s="849"/>
      <c r="AE343" s="849"/>
      <c r="AF343" s="849"/>
      <c r="AG343" s="849"/>
      <c r="AH343" s="843"/>
      <c r="AI343" s="846"/>
      <c r="AJ343" s="846"/>
    </row>
    <row r="344" spans="1:36" ht="18.75" x14ac:dyDescent="0.25">
      <c r="A344" s="823">
        <v>18</v>
      </c>
      <c r="B344" s="852" t="s">
        <v>377</v>
      </c>
      <c r="C344" s="835" t="s">
        <v>60</v>
      </c>
      <c r="D344" s="835">
        <f>400*0.9</f>
        <v>360</v>
      </c>
      <c r="E344" s="186" t="s">
        <v>378</v>
      </c>
      <c r="F344" s="492">
        <v>18.7</v>
      </c>
      <c r="G344" s="492">
        <v>3.4</v>
      </c>
      <c r="H344" s="492">
        <v>0.2</v>
      </c>
      <c r="I344" s="492">
        <v>12.6</v>
      </c>
      <c r="J344" s="492">
        <v>11.9</v>
      </c>
      <c r="K344" s="492">
        <v>1.2</v>
      </c>
      <c r="L344" s="187">
        <v>14.2</v>
      </c>
      <c r="M344" s="187">
        <v>1.3</v>
      </c>
      <c r="N344" s="187">
        <v>9.1999999999999993</v>
      </c>
      <c r="O344" s="187">
        <v>5.7</v>
      </c>
      <c r="P344" s="187">
        <v>1</v>
      </c>
      <c r="Q344" s="187">
        <v>5.8</v>
      </c>
      <c r="R344" s="188">
        <v>380</v>
      </c>
      <c r="S344" s="188">
        <v>380</v>
      </c>
      <c r="T344" s="188">
        <v>380</v>
      </c>
      <c r="U344" s="188">
        <v>380</v>
      </c>
      <c r="V344" s="189">
        <f t="shared" si="100"/>
        <v>7.4333333333333327</v>
      </c>
      <c r="W344" s="189">
        <f t="shared" si="101"/>
        <v>8.5666666666666664</v>
      </c>
      <c r="X344" s="189">
        <f t="shared" si="102"/>
        <v>8.2333333333333325</v>
      </c>
      <c r="Y344" s="190">
        <f t="shared" si="103"/>
        <v>4.166666666666667</v>
      </c>
      <c r="Z344" s="838">
        <f t="shared" ref="Z344:AB344" si="104">SUM(V344:V363)</f>
        <v>86.4</v>
      </c>
      <c r="AA344" s="841">
        <f t="shared" si="104"/>
        <v>80.733333333333334</v>
      </c>
      <c r="AB344" s="841">
        <f t="shared" si="104"/>
        <v>98.933333333333323</v>
      </c>
      <c r="AC344" s="841">
        <f>SUM(Y344:Y363)</f>
        <v>109.30000000000001</v>
      </c>
      <c r="AD344" s="847">
        <f t="shared" ref="AD344:AG364" si="105">Z344*0.38*0.9*SQRT(3)</f>
        <v>51.180022902691235</v>
      </c>
      <c r="AE344" s="847">
        <f t="shared" si="105"/>
        <v>47.823308437622757</v>
      </c>
      <c r="AF344" s="847">
        <f t="shared" si="105"/>
        <v>58.604285484254461</v>
      </c>
      <c r="AG344" s="847">
        <f t="shared" si="105"/>
        <v>64.745098417409181</v>
      </c>
      <c r="AH344" s="841">
        <f t="shared" ref="AH344" si="106">MAX(Z344:AC363)</f>
        <v>109.30000000000001</v>
      </c>
      <c r="AI344" s="844">
        <f t="shared" ref="AI344" si="107">AH344*0.38*0.9*SQRT(3)</f>
        <v>64.745098417409181</v>
      </c>
      <c r="AJ344" s="844">
        <f t="shared" ref="AJ344" si="108">D344-AI344</f>
        <v>295.25490158259083</v>
      </c>
    </row>
    <row r="345" spans="1:36" ht="18.75" x14ac:dyDescent="0.25">
      <c r="A345" s="850"/>
      <c r="B345" s="853"/>
      <c r="C345" s="855"/>
      <c r="D345" s="836"/>
      <c r="E345" s="179" t="s">
        <v>359</v>
      </c>
      <c r="F345" s="490">
        <v>33.5</v>
      </c>
      <c r="G345" s="490">
        <v>4.3</v>
      </c>
      <c r="H345" s="490">
        <v>11</v>
      </c>
      <c r="I345" s="490">
        <v>12.7</v>
      </c>
      <c r="J345" s="490">
        <v>1.3</v>
      </c>
      <c r="K345" s="490">
        <v>15.3</v>
      </c>
      <c r="L345" s="180">
        <v>26.9</v>
      </c>
      <c r="M345" s="180">
        <v>6</v>
      </c>
      <c r="N345" s="180">
        <v>10.8</v>
      </c>
      <c r="O345" s="180">
        <v>35.700000000000003</v>
      </c>
      <c r="P345" s="180">
        <v>12.6</v>
      </c>
      <c r="Q345" s="180">
        <v>15.8</v>
      </c>
      <c r="R345" s="181">
        <v>380</v>
      </c>
      <c r="S345" s="181">
        <v>380</v>
      </c>
      <c r="T345" s="181">
        <v>380</v>
      </c>
      <c r="U345" s="181">
        <v>380</v>
      </c>
      <c r="V345" s="182">
        <f t="shared" si="100"/>
        <v>16.266666666666666</v>
      </c>
      <c r="W345" s="182">
        <f t="shared" si="101"/>
        <v>9.7666666666666675</v>
      </c>
      <c r="X345" s="182">
        <f t="shared" si="102"/>
        <v>14.566666666666668</v>
      </c>
      <c r="Y345" s="183">
        <f t="shared" si="103"/>
        <v>21.366666666666671</v>
      </c>
      <c r="Z345" s="839"/>
      <c r="AA345" s="842"/>
      <c r="AB345" s="842"/>
      <c r="AC345" s="842"/>
      <c r="AD345" s="848"/>
      <c r="AE345" s="848"/>
      <c r="AF345" s="848"/>
      <c r="AG345" s="848"/>
      <c r="AH345" s="842"/>
      <c r="AI345" s="845"/>
      <c r="AJ345" s="845"/>
    </row>
    <row r="346" spans="1:36" ht="18.75" x14ac:dyDescent="0.25">
      <c r="A346" s="850"/>
      <c r="B346" s="853"/>
      <c r="C346" s="855"/>
      <c r="D346" s="836"/>
      <c r="E346" s="184" t="s">
        <v>194</v>
      </c>
      <c r="F346" s="491">
        <v>51.3</v>
      </c>
      <c r="G346" s="491">
        <v>48.6</v>
      </c>
      <c r="H346" s="491">
        <v>46.7</v>
      </c>
      <c r="I346" s="491">
        <v>53.8</v>
      </c>
      <c r="J346" s="491">
        <v>57.6</v>
      </c>
      <c r="K346" s="491">
        <v>53.8</v>
      </c>
      <c r="L346" s="184">
        <v>49.2</v>
      </c>
      <c r="M346" s="184">
        <v>49.4</v>
      </c>
      <c r="N346" s="184">
        <v>47.8</v>
      </c>
      <c r="O346" s="184">
        <v>52.3</v>
      </c>
      <c r="P346" s="184">
        <v>51.7</v>
      </c>
      <c r="Q346" s="184">
        <v>55.8</v>
      </c>
      <c r="R346" s="181">
        <v>380</v>
      </c>
      <c r="S346" s="181">
        <v>380</v>
      </c>
      <c r="T346" s="181">
        <v>380</v>
      </c>
      <c r="U346" s="181">
        <v>380</v>
      </c>
      <c r="V346" s="182">
        <f t="shared" si="100"/>
        <v>48.866666666666674</v>
      </c>
      <c r="W346" s="182">
        <f t="shared" si="101"/>
        <v>55.066666666666663</v>
      </c>
      <c r="X346" s="182">
        <f t="shared" si="102"/>
        <v>48.79999999999999</v>
      </c>
      <c r="Y346" s="183">
        <f t="shared" si="103"/>
        <v>53.266666666666673</v>
      </c>
      <c r="Z346" s="839"/>
      <c r="AA346" s="842"/>
      <c r="AB346" s="842"/>
      <c r="AC346" s="842"/>
      <c r="AD346" s="848"/>
      <c r="AE346" s="848"/>
      <c r="AF346" s="848"/>
      <c r="AG346" s="848"/>
      <c r="AH346" s="842"/>
      <c r="AI346" s="845"/>
      <c r="AJ346" s="845"/>
    </row>
    <row r="347" spans="1:36" ht="18.75" x14ac:dyDescent="0.25">
      <c r="A347" s="850"/>
      <c r="B347" s="853"/>
      <c r="C347" s="855"/>
      <c r="D347" s="836"/>
      <c r="E347" s="179" t="s">
        <v>358</v>
      </c>
      <c r="F347" s="490">
        <v>20</v>
      </c>
      <c r="G347" s="490">
        <v>16.3</v>
      </c>
      <c r="H347" s="490">
        <v>5.2</v>
      </c>
      <c r="I347" s="490">
        <v>16.2</v>
      </c>
      <c r="J347" s="490">
        <v>3.4</v>
      </c>
      <c r="K347" s="490">
        <v>2.4</v>
      </c>
      <c r="L347" s="179">
        <v>45.2</v>
      </c>
      <c r="M347" s="179">
        <v>32.4</v>
      </c>
      <c r="N347" s="179">
        <v>4.4000000000000004</v>
      </c>
      <c r="O347" s="179">
        <v>45.2</v>
      </c>
      <c r="P347" s="179">
        <v>37.6</v>
      </c>
      <c r="Q347" s="179">
        <v>8.6999999999999993</v>
      </c>
      <c r="R347" s="181">
        <v>380</v>
      </c>
      <c r="S347" s="181">
        <v>380</v>
      </c>
      <c r="T347" s="181">
        <v>380</v>
      </c>
      <c r="U347" s="181">
        <v>380</v>
      </c>
      <c r="V347" s="182">
        <f t="shared" si="100"/>
        <v>13.833333333333334</v>
      </c>
      <c r="W347" s="182">
        <f t="shared" si="101"/>
        <v>7.3333333333333321</v>
      </c>
      <c r="X347" s="182">
        <f t="shared" si="102"/>
        <v>27.333333333333332</v>
      </c>
      <c r="Y347" s="183">
        <f t="shared" si="103"/>
        <v>30.500000000000004</v>
      </c>
      <c r="Z347" s="839"/>
      <c r="AA347" s="842"/>
      <c r="AB347" s="842"/>
      <c r="AC347" s="842"/>
      <c r="AD347" s="848"/>
      <c r="AE347" s="848"/>
      <c r="AF347" s="848"/>
      <c r="AG347" s="848"/>
      <c r="AH347" s="842"/>
      <c r="AI347" s="845"/>
      <c r="AJ347" s="845"/>
    </row>
    <row r="348" spans="1:36" ht="18.75" x14ac:dyDescent="0.25">
      <c r="A348" s="850"/>
      <c r="B348" s="853"/>
      <c r="C348" s="855"/>
      <c r="D348" s="836"/>
      <c r="E348" s="184"/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5"/>
      <c r="S348" s="185"/>
      <c r="T348" s="185"/>
      <c r="U348" s="185"/>
      <c r="V348" s="182">
        <f t="shared" si="100"/>
        <v>0</v>
      </c>
      <c r="W348" s="182">
        <f t="shared" si="101"/>
        <v>0</v>
      </c>
      <c r="X348" s="182">
        <f t="shared" si="102"/>
        <v>0</v>
      </c>
      <c r="Y348" s="183">
        <f t="shared" si="103"/>
        <v>0</v>
      </c>
      <c r="Z348" s="839"/>
      <c r="AA348" s="842"/>
      <c r="AB348" s="842"/>
      <c r="AC348" s="842"/>
      <c r="AD348" s="848"/>
      <c r="AE348" s="848"/>
      <c r="AF348" s="848"/>
      <c r="AG348" s="848"/>
      <c r="AH348" s="842"/>
      <c r="AI348" s="845"/>
      <c r="AJ348" s="845"/>
    </row>
    <row r="349" spans="1:36" ht="18.75" x14ac:dyDescent="0.25">
      <c r="A349" s="850"/>
      <c r="B349" s="853"/>
      <c r="C349" s="855"/>
      <c r="D349" s="836"/>
      <c r="E349" s="179"/>
      <c r="F349" s="179"/>
      <c r="G349" s="179"/>
      <c r="H349" s="179"/>
      <c r="I349" s="179"/>
      <c r="J349" s="179"/>
      <c r="K349" s="179"/>
      <c r="L349" s="179"/>
      <c r="M349" s="179"/>
      <c r="N349" s="179"/>
      <c r="O349" s="179"/>
      <c r="P349" s="179"/>
      <c r="Q349" s="179"/>
      <c r="R349" s="181"/>
      <c r="S349" s="181"/>
      <c r="T349" s="181"/>
      <c r="U349" s="181"/>
      <c r="V349" s="182">
        <f t="shared" si="100"/>
        <v>0</v>
      </c>
      <c r="W349" s="182">
        <f t="shared" si="101"/>
        <v>0</v>
      </c>
      <c r="X349" s="182">
        <f t="shared" si="102"/>
        <v>0</v>
      </c>
      <c r="Y349" s="183">
        <f t="shared" si="103"/>
        <v>0</v>
      </c>
      <c r="Z349" s="839"/>
      <c r="AA349" s="842"/>
      <c r="AB349" s="842"/>
      <c r="AC349" s="842"/>
      <c r="AD349" s="848"/>
      <c r="AE349" s="848"/>
      <c r="AF349" s="848"/>
      <c r="AG349" s="848"/>
      <c r="AH349" s="842"/>
      <c r="AI349" s="845"/>
      <c r="AJ349" s="845"/>
    </row>
    <row r="350" spans="1:36" ht="18.75" x14ac:dyDescent="0.25">
      <c r="A350" s="850"/>
      <c r="B350" s="853"/>
      <c r="C350" s="855"/>
      <c r="D350" s="836"/>
      <c r="E350" s="184"/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5"/>
      <c r="S350" s="185"/>
      <c r="T350" s="185"/>
      <c r="U350" s="185"/>
      <c r="V350" s="182">
        <f t="shared" si="100"/>
        <v>0</v>
      </c>
      <c r="W350" s="182">
        <f t="shared" si="101"/>
        <v>0</v>
      </c>
      <c r="X350" s="182">
        <f t="shared" si="102"/>
        <v>0</v>
      </c>
      <c r="Y350" s="183">
        <f t="shared" si="103"/>
        <v>0</v>
      </c>
      <c r="Z350" s="839"/>
      <c r="AA350" s="842"/>
      <c r="AB350" s="842"/>
      <c r="AC350" s="842"/>
      <c r="AD350" s="848"/>
      <c r="AE350" s="848"/>
      <c r="AF350" s="848"/>
      <c r="AG350" s="848"/>
      <c r="AH350" s="842"/>
      <c r="AI350" s="845"/>
      <c r="AJ350" s="845"/>
    </row>
    <row r="351" spans="1:36" ht="18.75" x14ac:dyDescent="0.25">
      <c r="A351" s="850"/>
      <c r="B351" s="853"/>
      <c r="C351" s="855"/>
      <c r="D351" s="836"/>
      <c r="E351" s="179"/>
      <c r="F351" s="179"/>
      <c r="G351" s="179"/>
      <c r="H351" s="179"/>
      <c r="I351" s="179"/>
      <c r="J351" s="179"/>
      <c r="K351" s="179"/>
      <c r="L351" s="179"/>
      <c r="M351" s="179"/>
      <c r="N351" s="179"/>
      <c r="O351" s="179"/>
      <c r="P351" s="179"/>
      <c r="Q351" s="179"/>
      <c r="R351" s="181"/>
      <c r="S351" s="181"/>
      <c r="T351" s="181"/>
      <c r="U351" s="181"/>
      <c r="V351" s="182">
        <f t="shared" si="100"/>
        <v>0</v>
      </c>
      <c r="W351" s="182">
        <f t="shared" si="101"/>
        <v>0</v>
      </c>
      <c r="X351" s="182">
        <f t="shared" si="102"/>
        <v>0</v>
      </c>
      <c r="Y351" s="183">
        <f t="shared" si="103"/>
        <v>0</v>
      </c>
      <c r="Z351" s="839"/>
      <c r="AA351" s="842"/>
      <c r="AB351" s="842"/>
      <c r="AC351" s="842"/>
      <c r="AD351" s="848"/>
      <c r="AE351" s="848"/>
      <c r="AF351" s="848"/>
      <c r="AG351" s="848"/>
      <c r="AH351" s="842"/>
      <c r="AI351" s="845"/>
      <c r="AJ351" s="845"/>
    </row>
    <row r="352" spans="1:36" ht="18.75" x14ac:dyDescent="0.25">
      <c r="A352" s="850"/>
      <c r="B352" s="853"/>
      <c r="C352" s="855"/>
      <c r="D352" s="836"/>
      <c r="E352" s="184"/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5"/>
      <c r="S352" s="185"/>
      <c r="T352" s="185"/>
      <c r="U352" s="185"/>
      <c r="V352" s="182">
        <f t="shared" si="100"/>
        <v>0</v>
      </c>
      <c r="W352" s="182">
        <f t="shared" si="101"/>
        <v>0</v>
      </c>
      <c r="X352" s="182">
        <f t="shared" si="102"/>
        <v>0</v>
      </c>
      <c r="Y352" s="183">
        <f t="shared" si="103"/>
        <v>0</v>
      </c>
      <c r="Z352" s="839"/>
      <c r="AA352" s="842"/>
      <c r="AB352" s="842"/>
      <c r="AC352" s="842"/>
      <c r="AD352" s="848"/>
      <c r="AE352" s="848"/>
      <c r="AF352" s="848"/>
      <c r="AG352" s="848"/>
      <c r="AH352" s="842"/>
      <c r="AI352" s="845"/>
      <c r="AJ352" s="845"/>
    </row>
    <row r="353" spans="1:36" ht="18.75" x14ac:dyDescent="0.25">
      <c r="A353" s="850"/>
      <c r="B353" s="853"/>
      <c r="C353" s="855"/>
      <c r="D353" s="836"/>
      <c r="E353" s="179"/>
      <c r="F353" s="179"/>
      <c r="G353" s="179"/>
      <c r="H353" s="179"/>
      <c r="I353" s="179"/>
      <c r="J353" s="179"/>
      <c r="K353" s="179"/>
      <c r="L353" s="179"/>
      <c r="M353" s="179"/>
      <c r="N353" s="179"/>
      <c r="O353" s="179"/>
      <c r="P353" s="179"/>
      <c r="Q353" s="179"/>
      <c r="R353" s="181"/>
      <c r="S353" s="181"/>
      <c r="T353" s="181"/>
      <c r="U353" s="181"/>
      <c r="V353" s="182">
        <f t="shared" si="100"/>
        <v>0</v>
      </c>
      <c r="W353" s="182">
        <f t="shared" si="101"/>
        <v>0</v>
      </c>
      <c r="X353" s="182">
        <f t="shared" si="102"/>
        <v>0</v>
      </c>
      <c r="Y353" s="183">
        <f t="shared" si="103"/>
        <v>0</v>
      </c>
      <c r="Z353" s="839"/>
      <c r="AA353" s="842"/>
      <c r="AB353" s="842"/>
      <c r="AC353" s="842"/>
      <c r="AD353" s="848"/>
      <c r="AE353" s="848"/>
      <c r="AF353" s="848"/>
      <c r="AG353" s="848"/>
      <c r="AH353" s="842"/>
      <c r="AI353" s="845"/>
      <c r="AJ353" s="845"/>
    </row>
    <row r="354" spans="1:36" ht="18.75" x14ac:dyDescent="0.25">
      <c r="A354" s="850"/>
      <c r="B354" s="853"/>
      <c r="C354" s="855"/>
      <c r="D354" s="836"/>
      <c r="E354" s="184"/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5"/>
      <c r="S354" s="185"/>
      <c r="T354" s="185"/>
      <c r="U354" s="185"/>
      <c r="V354" s="182">
        <f t="shared" si="100"/>
        <v>0</v>
      </c>
      <c r="W354" s="182">
        <f t="shared" si="101"/>
        <v>0</v>
      </c>
      <c r="X354" s="182">
        <f t="shared" si="102"/>
        <v>0</v>
      </c>
      <c r="Y354" s="183">
        <f t="shared" si="103"/>
        <v>0</v>
      </c>
      <c r="Z354" s="839"/>
      <c r="AA354" s="842"/>
      <c r="AB354" s="842"/>
      <c r="AC354" s="842"/>
      <c r="AD354" s="848"/>
      <c r="AE354" s="848"/>
      <c r="AF354" s="848"/>
      <c r="AG354" s="848"/>
      <c r="AH354" s="842"/>
      <c r="AI354" s="845"/>
      <c r="AJ354" s="845"/>
    </row>
    <row r="355" spans="1:36" ht="18.75" x14ac:dyDescent="0.25">
      <c r="A355" s="850"/>
      <c r="B355" s="853"/>
      <c r="C355" s="855"/>
      <c r="D355" s="836"/>
      <c r="E355" s="179"/>
      <c r="F355" s="179"/>
      <c r="G355" s="179"/>
      <c r="H355" s="179"/>
      <c r="I355" s="179"/>
      <c r="J355" s="179"/>
      <c r="K355" s="179"/>
      <c r="L355" s="179"/>
      <c r="M355" s="179"/>
      <c r="N355" s="179"/>
      <c r="O355" s="179"/>
      <c r="P355" s="179"/>
      <c r="Q355" s="179"/>
      <c r="R355" s="181"/>
      <c r="S355" s="181"/>
      <c r="T355" s="181"/>
      <c r="U355" s="181"/>
      <c r="V355" s="182">
        <f t="shared" si="100"/>
        <v>0</v>
      </c>
      <c r="W355" s="182">
        <f t="shared" si="101"/>
        <v>0</v>
      </c>
      <c r="X355" s="182">
        <f t="shared" si="102"/>
        <v>0</v>
      </c>
      <c r="Y355" s="183">
        <f t="shared" si="103"/>
        <v>0</v>
      </c>
      <c r="Z355" s="839"/>
      <c r="AA355" s="842"/>
      <c r="AB355" s="842"/>
      <c r="AC355" s="842"/>
      <c r="AD355" s="848"/>
      <c r="AE355" s="848"/>
      <c r="AF355" s="848"/>
      <c r="AG355" s="848"/>
      <c r="AH355" s="842"/>
      <c r="AI355" s="845"/>
      <c r="AJ355" s="845"/>
    </row>
    <row r="356" spans="1:36" ht="18.75" x14ac:dyDescent="0.25">
      <c r="A356" s="850"/>
      <c r="B356" s="853"/>
      <c r="C356" s="855"/>
      <c r="D356" s="836"/>
      <c r="E356" s="184"/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5"/>
      <c r="S356" s="185"/>
      <c r="T356" s="185"/>
      <c r="U356" s="185"/>
      <c r="V356" s="182">
        <f t="shared" si="100"/>
        <v>0</v>
      </c>
      <c r="W356" s="182">
        <f t="shared" si="101"/>
        <v>0</v>
      </c>
      <c r="X356" s="182">
        <f t="shared" si="102"/>
        <v>0</v>
      </c>
      <c r="Y356" s="183">
        <f t="shared" si="103"/>
        <v>0</v>
      </c>
      <c r="Z356" s="839"/>
      <c r="AA356" s="842"/>
      <c r="AB356" s="842"/>
      <c r="AC356" s="842"/>
      <c r="AD356" s="848"/>
      <c r="AE356" s="848"/>
      <c r="AF356" s="848"/>
      <c r="AG356" s="848"/>
      <c r="AH356" s="842"/>
      <c r="AI356" s="845"/>
      <c r="AJ356" s="845"/>
    </row>
    <row r="357" spans="1:36" ht="18.75" x14ac:dyDescent="0.25">
      <c r="A357" s="850"/>
      <c r="B357" s="853"/>
      <c r="C357" s="855"/>
      <c r="D357" s="836"/>
      <c r="E357" s="179"/>
      <c r="F357" s="179"/>
      <c r="G357" s="179"/>
      <c r="H357" s="179"/>
      <c r="I357" s="179"/>
      <c r="J357" s="179"/>
      <c r="K357" s="179"/>
      <c r="L357" s="179"/>
      <c r="M357" s="179"/>
      <c r="N357" s="179"/>
      <c r="O357" s="179"/>
      <c r="P357" s="179"/>
      <c r="Q357" s="179"/>
      <c r="R357" s="181"/>
      <c r="S357" s="181"/>
      <c r="T357" s="181"/>
      <c r="U357" s="181"/>
      <c r="V357" s="182">
        <f t="shared" si="100"/>
        <v>0</v>
      </c>
      <c r="W357" s="182">
        <f t="shared" si="101"/>
        <v>0</v>
      </c>
      <c r="X357" s="182">
        <f t="shared" si="102"/>
        <v>0</v>
      </c>
      <c r="Y357" s="183">
        <f t="shared" si="103"/>
        <v>0</v>
      </c>
      <c r="Z357" s="839"/>
      <c r="AA357" s="842"/>
      <c r="AB357" s="842"/>
      <c r="AC357" s="842"/>
      <c r="AD357" s="848"/>
      <c r="AE357" s="848"/>
      <c r="AF357" s="848"/>
      <c r="AG357" s="848"/>
      <c r="AH357" s="842"/>
      <c r="AI357" s="845"/>
      <c r="AJ357" s="845"/>
    </row>
    <row r="358" spans="1:36" ht="18.75" x14ac:dyDescent="0.25">
      <c r="A358" s="850"/>
      <c r="B358" s="853"/>
      <c r="C358" s="855"/>
      <c r="D358" s="836"/>
      <c r="E358" s="184"/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5"/>
      <c r="S358" s="185"/>
      <c r="T358" s="185"/>
      <c r="U358" s="185"/>
      <c r="V358" s="182">
        <f t="shared" si="100"/>
        <v>0</v>
      </c>
      <c r="W358" s="182">
        <f t="shared" si="101"/>
        <v>0</v>
      </c>
      <c r="X358" s="182">
        <f t="shared" si="102"/>
        <v>0</v>
      </c>
      <c r="Y358" s="183">
        <f t="shared" si="103"/>
        <v>0</v>
      </c>
      <c r="Z358" s="839"/>
      <c r="AA358" s="842"/>
      <c r="AB358" s="842"/>
      <c r="AC358" s="842"/>
      <c r="AD358" s="848"/>
      <c r="AE358" s="848"/>
      <c r="AF358" s="848"/>
      <c r="AG358" s="848"/>
      <c r="AH358" s="842"/>
      <c r="AI358" s="845"/>
      <c r="AJ358" s="845"/>
    </row>
    <row r="359" spans="1:36" ht="18.75" x14ac:dyDescent="0.25">
      <c r="A359" s="850"/>
      <c r="B359" s="853"/>
      <c r="C359" s="855"/>
      <c r="D359" s="836"/>
      <c r="E359" s="179"/>
      <c r="F359" s="179"/>
      <c r="G359" s="179"/>
      <c r="H359" s="179"/>
      <c r="I359" s="179"/>
      <c r="J359" s="179"/>
      <c r="K359" s="179"/>
      <c r="L359" s="179"/>
      <c r="M359" s="179"/>
      <c r="N359" s="179"/>
      <c r="O359" s="179"/>
      <c r="P359" s="179"/>
      <c r="Q359" s="179"/>
      <c r="R359" s="181"/>
      <c r="S359" s="181"/>
      <c r="T359" s="181"/>
      <c r="U359" s="181"/>
      <c r="V359" s="182">
        <f t="shared" si="100"/>
        <v>0</v>
      </c>
      <c r="W359" s="182">
        <f t="shared" si="101"/>
        <v>0</v>
      </c>
      <c r="X359" s="182">
        <f t="shared" si="102"/>
        <v>0</v>
      </c>
      <c r="Y359" s="183">
        <f t="shared" si="103"/>
        <v>0</v>
      </c>
      <c r="Z359" s="839"/>
      <c r="AA359" s="842"/>
      <c r="AB359" s="842"/>
      <c r="AC359" s="842"/>
      <c r="AD359" s="848"/>
      <c r="AE359" s="848"/>
      <c r="AF359" s="848"/>
      <c r="AG359" s="848"/>
      <c r="AH359" s="842"/>
      <c r="AI359" s="845"/>
      <c r="AJ359" s="845"/>
    </row>
    <row r="360" spans="1:36" ht="18.75" x14ac:dyDescent="0.25">
      <c r="A360" s="850"/>
      <c r="B360" s="853"/>
      <c r="C360" s="855"/>
      <c r="D360" s="836"/>
      <c r="E360" s="184"/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5"/>
      <c r="S360" s="185"/>
      <c r="T360" s="185"/>
      <c r="U360" s="185"/>
      <c r="V360" s="182">
        <f t="shared" si="100"/>
        <v>0</v>
      </c>
      <c r="W360" s="182">
        <f t="shared" si="101"/>
        <v>0</v>
      </c>
      <c r="X360" s="182">
        <f t="shared" si="102"/>
        <v>0</v>
      </c>
      <c r="Y360" s="183">
        <f t="shared" si="103"/>
        <v>0</v>
      </c>
      <c r="Z360" s="839"/>
      <c r="AA360" s="842"/>
      <c r="AB360" s="842"/>
      <c r="AC360" s="842"/>
      <c r="AD360" s="848"/>
      <c r="AE360" s="848"/>
      <c r="AF360" s="848"/>
      <c r="AG360" s="848"/>
      <c r="AH360" s="842"/>
      <c r="AI360" s="845"/>
      <c r="AJ360" s="845"/>
    </row>
    <row r="361" spans="1:36" ht="18.75" x14ac:dyDescent="0.25">
      <c r="A361" s="850"/>
      <c r="B361" s="853"/>
      <c r="C361" s="855"/>
      <c r="D361" s="836"/>
      <c r="E361" s="179"/>
      <c r="F361" s="179"/>
      <c r="G361" s="179"/>
      <c r="H361" s="179"/>
      <c r="I361" s="179"/>
      <c r="J361" s="179"/>
      <c r="K361" s="179"/>
      <c r="L361" s="179"/>
      <c r="M361" s="179"/>
      <c r="N361" s="179"/>
      <c r="O361" s="179"/>
      <c r="P361" s="179"/>
      <c r="Q361" s="179"/>
      <c r="R361" s="181"/>
      <c r="S361" s="181"/>
      <c r="T361" s="181"/>
      <c r="U361" s="181"/>
      <c r="V361" s="182">
        <f t="shared" si="100"/>
        <v>0</v>
      </c>
      <c r="W361" s="182">
        <f t="shared" si="101"/>
        <v>0</v>
      </c>
      <c r="X361" s="182">
        <f t="shared" si="102"/>
        <v>0</v>
      </c>
      <c r="Y361" s="183">
        <f t="shared" si="103"/>
        <v>0</v>
      </c>
      <c r="Z361" s="839"/>
      <c r="AA361" s="842"/>
      <c r="AB361" s="842"/>
      <c r="AC361" s="842"/>
      <c r="AD361" s="848"/>
      <c r="AE361" s="848"/>
      <c r="AF361" s="848"/>
      <c r="AG361" s="848"/>
      <c r="AH361" s="842"/>
      <c r="AI361" s="845"/>
      <c r="AJ361" s="845"/>
    </row>
    <row r="362" spans="1:36" ht="18.75" x14ac:dyDescent="0.25">
      <c r="A362" s="850"/>
      <c r="B362" s="853"/>
      <c r="C362" s="855"/>
      <c r="D362" s="836"/>
      <c r="E362" s="184"/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5"/>
      <c r="S362" s="185"/>
      <c r="T362" s="185"/>
      <c r="U362" s="185"/>
      <c r="V362" s="182">
        <f t="shared" si="100"/>
        <v>0</v>
      </c>
      <c r="W362" s="182">
        <f t="shared" si="101"/>
        <v>0</v>
      </c>
      <c r="X362" s="182">
        <f t="shared" si="102"/>
        <v>0</v>
      </c>
      <c r="Y362" s="183">
        <f t="shared" si="103"/>
        <v>0</v>
      </c>
      <c r="Z362" s="839"/>
      <c r="AA362" s="842"/>
      <c r="AB362" s="842"/>
      <c r="AC362" s="842"/>
      <c r="AD362" s="848"/>
      <c r="AE362" s="848"/>
      <c r="AF362" s="848"/>
      <c r="AG362" s="848"/>
      <c r="AH362" s="842"/>
      <c r="AI362" s="845"/>
      <c r="AJ362" s="845"/>
    </row>
    <row r="363" spans="1:36" ht="19.5" thickBot="1" x14ac:dyDescent="0.3">
      <c r="A363" s="851"/>
      <c r="B363" s="854"/>
      <c r="C363" s="856"/>
      <c r="D363" s="837"/>
      <c r="E363" s="191"/>
      <c r="F363" s="191"/>
      <c r="G363" s="191"/>
      <c r="H363" s="191"/>
      <c r="I363" s="191"/>
      <c r="J363" s="191"/>
      <c r="K363" s="191"/>
      <c r="L363" s="191"/>
      <c r="M363" s="191"/>
      <c r="N363" s="191"/>
      <c r="O363" s="191"/>
      <c r="P363" s="191"/>
      <c r="Q363" s="191"/>
      <c r="R363" s="192"/>
      <c r="S363" s="192"/>
      <c r="T363" s="192"/>
      <c r="U363" s="192"/>
      <c r="V363" s="193">
        <f t="shared" si="100"/>
        <v>0</v>
      </c>
      <c r="W363" s="193">
        <f t="shared" si="101"/>
        <v>0</v>
      </c>
      <c r="X363" s="193">
        <f t="shared" si="102"/>
        <v>0</v>
      </c>
      <c r="Y363" s="194">
        <f t="shared" si="103"/>
        <v>0</v>
      </c>
      <c r="Z363" s="840"/>
      <c r="AA363" s="843"/>
      <c r="AB363" s="843"/>
      <c r="AC363" s="843"/>
      <c r="AD363" s="849"/>
      <c r="AE363" s="849"/>
      <c r="AF363" s="849"/>
      <c r="AG363" s="849"/>
      <c r="AH363" s="843"/>
      <c r="AI363" s="846"/>
      <c r="AJ363" s="846"/>
    </row>
    <row r="364" spans="1:36" ht="18.75" x14ac:dyDescent="0.25">
      <c r="A364" s="823">
        <v>19</v>
      </c>
      <c r="B364" s="852" t="s">
        <v>379</v>
      </c>
      <c r="C364" s="832" t="s">
        <v>1254</v>
      </c>
      <c r="D364" s="835">
        <f>250*0.9</f>
        <v>225</v>
      </c>
      <c r="E364" s="186" t="s">
        <v>380</v>
      </c>
      <c r="F364" s="492">
        <v>2.5</v>
      </c>
      <c r="G364" s="492">
        <v>4</v>
      </c>
      <c r="H364" s="492">
        <v>1.8</v>
      </c>
      <c r="I364" s="492">
        <v>2</v>
      </c>
      <c r="J364" s="492">
        <v>2.5</v>
      </c>
      <c r="K364" s="492">
        <v>1.3</v>
      </c>
      <c r="L364" s="187">
        <v>5.6</v>
      </c>
      <c r="M364" s="187">
        <v>3.5</v>
      </c>
      <c r="N364" s="187">
        <v>4</v>
      </c>
      <c r="O364" s="187">
        <v>6.3</v>
      </c>
      <c r="P364" s="187">
        <v>3.2</v>
      </c>
      <c r="Q364" s="187">
        <v>4.2</v>
      </c>
      <c r="R364" s="188">
        <v>380</v>
      </c>
      <c r="S364" s="188">
        <v>380</v>
      </c>
      <c r="T364" s="188">
        <v>380</v>
      </c>
      <c r="U364" s="188">
        <v>380</v>
      </c>
      <c r="V364" s="189">
        <f t="shared" si="100"/>
        <v>2.7666666666666671</v>
      </c>
      <c r="W364" s="189">
        <f t="shared" si="101"/>
        <v>1.9333333333333333</v>
      </c>
      <c r="X364" s="189">
        <f t="shared" si="102"/>
        <v>4.3666666666666663</v>
      </c>
      <c r="Y364" s="190">
        <f t="shared" si="103"/>
        <v>4.5666666666666664</v>
      </c>
      <c r="Z364" s="838">
        <f>SUM(V364:V383)</f>
        <v>67.533333333333331</v>
      </c>
      <c r="AA364" s="841">
        <f>SUM(W364:W383)</f>
        <v>59.366666666666674</v>
      </c>
      <c r="AB364" s="841">
        <f>SUM(X364:X383)</f>
        <v>30.466666666666665</v>
      </c>
      <c r="AC364" s="841">
        <f>SUM(Y364:Y383)</f>
        <v>22.466666666666665</v>
      </c>
      <c r="AD364" s="847">
        <f t="shared" ref="AD364" si="109">Z364*0.38*0.9*SQRT(3)</f>
        <v>40.004138271933812</v>
      </c>
      <c r="AE364" s="847">
        <f t="shared" si="105"/>
        <v>35.166520366393947</v>
      </c>
      <c r="AF364" s="847">
        <f t="shared" si="105"/>
        <v>18.047276594544673</v>
      </c>
      <c r="AG364" s="847">
        <f t="shared" si="105"/>
        <v>13.308385585036223</v>
      </c>
      <c r="AH364" s="841">
        <f>MAX(Z364:AC383)</f>
        <v>67.533333333333331</v>
      </c>
      <c r="AI364" s="844">
        <f t="shared" ref="AI364" si="110">AH364*0.38*0.9*SQRT(3)</f>
        <v>40.004138271933812</v>
      </c>
      <c r="AJ364" s="844">
        <f t="shared" ref="AJ364" si="111">D364-AI364</f>
        <v>184.99586172806619</v>
      </c>
    </row>
    <row r="365" spans="1:36" ht="18.75" x14ac:dyDescent="0.25">
      <c r="A365" s="850"/>
      <c r="B365" s="853"/>
      <c r="C365" s="833"/>
      <c r="D365" s="836"/>
      <c r="E365" s="179" t="s">
        <v>381</v>
      </c>
      <c r="F365" s="490">
        <v>0.5</v>
      </c>
      <c r="G365" s="490">
        <v>30</v>
      </c>
      <c r="H365" s="490">
        <v>24.4</v>
      </c>
      <c r="I365" s="490">
        <v>1.5</v>
      </c>
      <c r="J365" s="490">
        <v>28</v>
      </c>
      <c r="K365" s="490">
        <v>25</v>
      </c>
      <c r="L365" s="180">
        <v>1.5</v>
      </c>
      <c r="M365" s="180">
        <v>11.2</v>
      </c>
      <c r="N365" s="180">
        <v>5.3</v>
      </c>
      <c r="O365" s="180">
        <v>2.1</v>
      </c>
      <c r="P365" s="180">
        <v>11</v>
      </c>
      <c r="Q365" s="180">
        <v>2.2999999999999998</v>
      </c>
      <c r="R365" s="181">
        <v>380</v>
      </c>
      <c r="S365" s="181">
        <v>380</v>
      </c>
      <c r="T365" s="181">
        <v>380</v>
      </c>
      <c r="U365" s="181">
        <v>380</v>
      </c>
      <c r="V365" s="182">
        <f t="shared" si="100"/>
        <v>18.3</v>
      </c>
      <c r="W365" s="182">
        <f t="shared" si="101"/>
        <v>18.166666666666668</v>
      </c>
      <c r="X365" s="182">
        <f t="shared" si="102"/>
        <v>6</v>
      </c>
      <c r="Y365" s="183">
        <f t="shared" si="103"/>
        <v>5.1333333333333329</v>
      </c>
      <c r="Z365" s="839"/>
      <c r="AA365" s="842"/>
      <c r="AB365" s="842"/>
      <c r="AC365" s="842"/>
      <c r="AD365" s="848"/>
      <c r="AE365" s="848"/>
      <c r="AF365" s="848"/>
      <c r="AG365" s="848"/>
      <c r="AH365" s="842"/>
      <c r="AI365" s="845"/>
      <c r="AJ365" s="845"/>
    </row>
    <row r="366" spans="1:36" ht="18.75" x14ac:dyDescent="0.25">
      <c r="A366" s="850"/>
      <c r="B366" s="853"/>
      <c r="C366" s="833"/>
      <c r="D366" s="836"/>
      <c r="E366" s="184" t="s">
        <v>372</v>
      </c>
      <c r="F366" s="491">
        <v>2</v>
      </c>
      <c r="G366" s="491">
        <v>11.2</v>
      </c>
      <c r="H366" s="491">
        <v>13</v>
      </c>
      <c r="I366" s="491">
        <v>0.8</v>
      </c>
      <c r="J366" s="491">
        <v>8</v>
      </c>
      <c r="K366" s="491">
        <v>12</v>
      </c>
      <c r="L366" s="184">
        <v>3.5</v>
      </c>
      <c r="M366" s="184">
        <v>12.5</v>
      </c>
      <c r="N366" s="184">
        <v>15.6</v>
      </c>
      <c r="O366" s="184">
        <v>7.3</v>
      </c>
      <c r="P366" s="184">
        <v>12</v>
      </c>
      <c r="Q366" s="184">
        <v>6</v>
      </c>
      <c r="R366" s="181">
        <v>380</v>
      </c>
      <c r="S366" s="181">
        <v>380</v>
      </c>
      <c r="T366" s="181">
        <v>380</v>
      </c>
      <c r="U366" s="181">
        <v>380</v>
      </c>
      <c r="V366" s="182">
        <f t="shared" si="100"/>
        <v>8.7333333333333325</v>
      </c>
      <c r="W366" s="182">
        <f t="shared" si="101"/>
        <v>6.9333333333333336</v>
      </c>
      <c r="X366" s="182">
        <f t="shared" si="102"/>
        <v>10.533333333333333</v>
      </c>
      <c r="Y366" s="183">
        <f t="shared" si="103"/>
        <v>8.4333333333333336</v>
      </c>
      <c r="Z366" s="839"/>
      <c r="AA366" s="842"/>
      <c r="AB366" s="842"/>
      <c r="AC366" s="842"/>
      <c r="AD366" s="848"/>
      <c r="AE366" s="848"/>
      <c r="AF366" s="848"/>
      <c r="AG366" s="848"/>
      <c r="AH366" s="842"/>
      <c r="AI366" s="845"/>
      <c r="AJ366" s="845"/>
    </row>
    <row r="367" spans="1:36" ht="18.75" x14ac:dyDescent="0.25">
      <c r="A367" s="850"/>
      <c r="B367" s="853"/>
      <c r="C367" s="833"/>
      <c r="D367" s="836"/>
      <c r="E367" s="179" t="s">
        <v>373</v>
      </c>
      <c r="F367" s="490">
        <v>19</v>
      </c>
      <c r="G367" s="490">
        <v>41.2</v>
      </c>
      <c r="H367" s="490">
        <v>53</v>
      </c>
      <c r="I367" s="490">
        <v>25</v>
      </c>
      <c r="J367" s="490">
        <v>22</v>
      </c>
      <c r="K367" s="490">
        <v>50</v>
      </c>
      <c r="L367" s="179">
        <v>5.6</v>
      </c>
      <c r="M367" s="179">
        <v>14.8</v>
      </c>
      <c r="N367" s="179">
        <v>8.3000000000000007</v>
      </c>
      <c r="O367" s="179">
        <v>2.5</v>
      </c>
      <c r="P367" s="179">
        <v>6.4</v>
      </c>
      <c r="Q367" s="179">
        <v>4.0999999999999996</v>
      </c>
      <c r="R367" s="181">
        <v>380</v>
      </c>
      <c r="S367" s="181">
        <v>380</v>
      </c>
      <c r="T367" s="181">
        <v>380</v>
      </c>
      <c r="U367" s="181">
        <v>380</v>
      </c>
      <c r="V367" s="182">
        <f t="shared" si="100"/>
        <v>37.733333333333334</v>
      </c>
      <c r="W367" s="182">
        <f t="shared" si="101"/>
        <v>32.333333333333336</v>
      </c>
      <c r="X367" s="182">
        <f t="shared" si="102"/>
        <v>9.5666666666666664</v>
      </c>
      <c r="Y367" s="183">
        <f t="shared" si="103"/>
        <v>4.333333333333333</v>
      </c>
      <c r="Z367" s="839"/>
      <c r="AA367" s="842"/>
      <c r="AB367" s="842"/>
      <c r="AC367" s="842"/>
      <c r="AD367" s="848"/>
      <c r="AE367" s="848"/>
      <c r="AF367" s="848"/>
      <c r="AG367" s="848"/>
      <c r="AH367" s="842"/>
      <c r="AI367" s="845"/>
      <c r="AJ367" s="845"/>
    </row>
    <row r="368" spans="1:36" ht="18.75" x14ac:dyDescent="0.25">
      <c r="A368" s="850"/>
      <c r="B368" s="853"/>
      <c r="C368" s="833"/>
      <c r="D368" s="836"/>
      <c r="E368" s="184"/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5"/>
      <c r="S368" s="185"/>
      <c r="T368" s="185"/>
      <c r="U368" s="185"/>
      <c r="V368" s="182">
        <f t="shared" si="100"/>
        <v>0</v>
      </c>
      <c r="W368" s="182">
        <f t="shared" si="101"/>
        <v>0</v>
      </c>
      <c r="X368" s="182">
        <f t="shared" si="102"/>
        <v>0</v>
      </c>
      <c r="Y368" s="183">
        <f t="shared" si="103"/>
        <v>0</v>
      </c>
      <c r="Z368" s="839"/>
      <c r="AA368" s="842"/>
      <c r="AB368" s="842"/>
      <c r="AC368" s="842"/>
      <c r="AD368" s="848"/>
      <c r="AE368" s="848"/>
      <c r="AF368" s="848"/>
      <c r="AG368" s="848"/>
      <c r="AH368" s="842"/>
      <c r="AI368" s="845"/>
      <c r="AJ368" s="845"/>
    </row>
    <row r="369" spans="1:36" ht="18.75" x14ac:dyDescent="0.25">
      <c r="A369" s="850"/>
      <c r="B369" s="853"/>
      <c r="C369" s="833"/>
      <c r="D369" s="836"/>
      <c r="E369" s="179"/>
      <c r="F369" s="179"/>
      <c r="G369" s="179"/>
      <c r="H369" s="179"/>
      <c r="I369" s="179"/>
      <c r="J369" s="179"/>
      <c r="K369" s="179"/>
      <c r="L369" s="179"/>
      <c r="M369" s="179"/>
      <c r="N369" s="179"/>
      <c r="O369" s="179"/>
      <c r="P369" s="179"/>
      <c r="Q369" s="179"/>
      <c r="R369" s="181"/>
      <c r="S369" s="181"/>
      <c r="T369" s="181"/>
      <c r="U369" s="181"/>
      <c r="V369" s="182">
        <f t="shared" si="100"/>
        <v>0</v>
      </c>
      <c r="W369" s="182">
        <f t="shared" si="101"/>
        <v>0</v>
      </c>
      <c r="X369" s="182">
        <f t="shared" si="102"/>
        <v>0</v>
      </c>
      <c r="Y369" s="183">
        <f t="shared" si="103"/>
        <v>0</v>
      </c>
      <c r="Z369" s="839"/>
      <c r="AA369" s="842"/>
      <c r="AB369" s="842"/>
      <c r="AC369" s="842"/>
      <c r="AD369" s="848"/>
      <c r="AE369" s="848"/>
      <c r="AF369" s="848"/>
      <c r="AG369" s="848"/>
      <c r="AH369" s="842"/>
      <c r="AI369" s="845"/>
      <c r="AJ369" s="845"/>
    </row>
    <row r="370" spans="1:36" ht="18.75" x14ac:dyDescent="0.25">
      <c r="A370" s="850"/>
      <c r="B370" s="853"/>
      <c r="C370" s="833"/>
      <c r="D370" s="836"/>
      <c r="E370" s="184"/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5"/>
      <c r="S370" s="185"/>
      <c r="T370" s="185"/>
      <c r="U370" s="185"/>
      <c r="V370" s="182">
        <f t="shared" si="100"/>
        <v>0</v>
      </c>
      <c r="W370" s="182">
        <f t="shared" si="101"/>
        <v>0</v>
      </c>
      <c r="X370" s="182">
        <f t="shared" si="102"/>
        <v>0</v>
      </c>
      <c r="Y370" s="183">
        <f t="shared" si="103"/>
        <v>0</v>
      </c>
      <c r="Z370" s="839"/>
      <c r="AA370" s="842"/>
      <c r="AB370" s="842"/>
      <c r="AC370" s="842"/>
      <c r="AD370" s="848"/>
      <c r="AE370" s="848"/>
      <c r="AF370" s="848"/>
      <c r="AG370" s="848"/>
      <c r="AH370" s="842"/>
      <c r="AI370" s="845"/>
      <c r="AJ370" s="845"/>
    </row>
    <row r="371" spans="1:36" ht="18.75" x14ac:dyDescent="0.25">
      <c r="A371" s="850"/>
      <c r="B371" s="853"/>
      <c r="C371" s="833"/>
      <c r="D371" s="836"/>
      <c r="E371" s="179"/>
      <c r="F371" s="179"/>
      <c r="G371" s="179"/>
      <c r="H371" s="179"/>
      <c r="I371" s="179"/>
      <c r="J371" s="179"/>
      <c r="K371" s="179"/>
      <c r="L371" s="179"/>
      <c r="M371" s="179"/>
      <c r="N371" s="179"/>
      <c r="O371" s="179"/>
      <c r="P371" s="179"/>
      <c r="Q371" s="179"/>
      <c r="R371" s="181"/>
      <c r="S371" s="181"/>
      <c r="T371" s="181"/>
      <c r="U371" s="181"/>
      <c r="V371" s="182">
        <f t="shared" si="100"/>
        <v>0</v>
      </c>
      <c r="W371" s="182">
        <f t="shared" si="101"/>
        <v>0</v>
      </c>
      <c r="X371" s="182">
        <f t="shared" si="102"/>
        <v>0</v>
      </c>
      <c r="Y371" s="183">
        <f t="shared" si="103"/>
        <v>0</v>
      </c>
      <c r="Z371" s="839"/>
      <c r="AA371" s="842"/>
      <c r="AB371" s="842"/>
      <c r="AC371" s="842"/>
      <c r="AD371" s="848"/>
      <c r="AE371" s="848"/>
      <c r="AF371" s="848"/>
      <c r="AG371" s="848"/>
      <c r="AH371" s="842"/>
      <c r="AI371" s="845"/>
      <c r="AJ371" s="845"/>
    </row>
    <row r="372" spans="1:36" ht="18.75" x14ac:dyDescent="0.25">
      <c r="A372" s="850"/>
      <c r="B372" s="853"/>
      <c r="C372" s="833"/>
      <c r="D372" s="836"/>
      <c r="E372" s="184"/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5"/>
      <c r="S372" s="185"/>
      <c r="T372" s="185"/>
      <c r="U372" s="185"/>
      <c r="V372" s="182">
        <f t="shared" si="100"/>
        <v>0</v>
      </c>
      <c r="W372" s="182">
        <f t="shared" si="101"/>
        <v>0</v>
      </c>
      <c r="X372" s="182">
        <f t="shared" si="102"/>
        <v>0</v>
      </c>
      <c r="Y372" s="183">
        <f t="shared" si="103"/>
        <v>0</v>
      </c>
      <c r="Z372" s="839"/>
      <c r="AA372" s="842"/>
      <c r="AB372" s="842"/>
      <c r="AC372" s="842"/>
      <c r="AD372" s="848"/>
      <c r="AE372" s="848"/>
      <c r="AF372" s="848"/>
      <c r="AG372" s="848"/>
      <c r="AH372" s="842"/>
      <c r="AI372" s="845"/>
      <c r="AJ372" s="845"/>
    </row>
    <row r="373" spans="1:36" ht="18.75" x14ac:dyDescent="0.25">
      <c r="A373" s="850"/>
      <c r="B373" s="853"/>
      <c r="C373" s="833"/>
      <c r="D373" s="836"/>
      <c r="E373" s="179"/>
      <c r="F373" s="179"/>
      <c r="G373" s="179"/>
      <c r="H373" s="179"/>
      <c r="I373" s="179"/>
      <c r="J373" s="179"/>
      <c r="K373" s="179"/>
      <c r="L373" s="179"/>
      <c r="M373" s="179"/>
      <c r="N373" s="179"/>
      <c r="O373" s="179"/>
      <c r="P373" s="179"/>
      <c r="Q373" s="179"/>
      <c r="R373" s="181"/>
      <c r="S373" s="181"/>
      <c r="T373" s="181"/>
      <c r="U373" s="181"/>
      <c r="V373" s="182">
        <f t="shared" si="100"/>
        <v>0</v>
      </c>
      <c r="W373" s="182">
        <f t="shared" si="101"/>
        <v>0</v>
      </c>
      <c r="X373" s="182">
        <f t="shared" si="102"/>
        <v>0</v>
      </c>
      <c r="Y373" s="183">
        <f t="shared" si="103"/>
        <v>0</v>
      </c>
      <c r="Z373" s="839"/>
      <c r="AA373" s="842"/>
      <c r="AB373" s="842"/>
      <c r="AC373" s="842"/>
      <c r="AD373" s="848"/>
      <c r="AE373" s="848"/>
      <c r="AF373" s="848"/>
      <c r="AG373" s="848"/>
      <c r="AH373" s="842"/>
      <c r="AI373" s="845"/>
      <c r="AJ373" s="845"/>
    </row>
    <row r="374" spans="1:36" ht="18.75" x14ac:dyDescent="0.25">
      <c r="A374" s="850"/>
      <c r="B374" s="853"/>
      <c r="C374" s="833"/>
      <c r="D374" s="836"/>
      <c r="E374" s="184"/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5"/>
      <c r="S374" s="185"/>
      <c r="T374" s="185"/>
      <c r="U374" s="185"/>
      <c r="V374" s="182">
        <f t="shared" si="100"/>
        <v>0</v>
      </c>
      <c r="W374" s="182">
        <f t="shared" si="101"/>
        <v>0</v>
      </c>
      <c r="X374" s="182">
        <f t="shared" si="102"/>
        <v>0</v>
      </c>
      <c r="Y374" s="183">
        <f t="shared" si="103"/>
        <v>0</v>
      </c>
      <c r="Z374" s="839"/>
      <c r="AA374" s="842"/>
      <c r="AB374" s="842"/>
      <c r="AC374" s="842"/>
      <c r="AD374" s="848"/>
      <c r="AE374" s="848"/>
      <c r="AF374" s="848"/>
      <c r="AG374" s="848"/>
      <c r="AH374" s="842"/>
      <c r="AI374" s="845"/>
      <c r="AJ374" s="845"/>
    </row>
    <row r="375" spans="1:36" ht="18.75" x14ac:dyDescent="0.25">
      <c r="A375" s="850"/>
      <c r="B375" s="853"/>
      <c r="C375" s="833"/>
      <c r="D375" s="836"/>
      <c r="E375" s="179"/>
      <c r="F375" s="179"/>
      <c r="G375" s="179"/>
      <c r="H375" s="179"/>
      <c r="I375" s="179"/>
      <c r="J375" s="179"/>
      <c r="K375" s="179"/>
      <c r="L375" s="179"/>
      <c r="M375" s="179"/>
      <c r="N375" s="179"/>
      <c r="O375" s="179"/>
      <c r="P375" s="179"/>
      <c r="Q375" s="179"/>
      <c r="R375" s="181"/>
      <c r="S375" s="181"/>
      <c r="T375" s="181"/>
      <c r="U375" s="181"/>
      <c r="V375" s="182">
        <f t="shared" si="100"/>
        <v>0</v>
      </c>
      <c r="W375" s="182">
        <f t="shared" si="101"/>
        <v>0</v>
      </c>
      <c r="X375" s="182">
        <f t="shared" si="102"/>
        <v>0</v>
      </c>
      <c r="Y375" s="183">
        <f t="shared" si="103"/>
        <v>0</v>
      </c>
      <c r="Z375" s="839"/>
      <c r="AA375" s="842"/>
      <c r="AB375" s="842"/>
      <c r="AC375" s="842"/>
      <c r="AD375" s="848"/>
      <c r="AE375" s="848"/>
      <c r="AF375" s="848"/>
      <c r="AG375" s="848"/>
      <c r="AH375" s="842"/>
      <c r="AI375" s="845"/>
      <c r="AJ375" s="845"/>
    </row>
    <row r="376" spans="1:36" ht="18.75" x14ac:dyDescent="0.25">
      <c r="A376" s="850"/>
      <c r="B376" s="853"/>
      <c r="C376" s="833"/>
      <c r="D376" s="836"/>
      <c r="E376" s="184"/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5"/>
      <c r="S376" s="185"/>
      <c r="T376" s="185"/>
      <c r="U376" s="185"/>
      <c r="V376" s="182">
        <f t="shared" si="100"/>
        <v>0</v>
      </c>
      <c r="W376" s="182">
        <f t="shared" si="101"/>
        <v>0</v>
      </c>
      <c r="X376" s="182">
        <f t="shared" si="102"/>
        <v>0</v>
      </c>
      <c r="Y376" s="183">
        <f t="shared" si="103"/>
        <v>0</v>
      </c>
      <c r="Z376" s="839"/>
      <c r="AA376" s="842"/>
      <c r="AB376" s="842"/>
      <c r="AC376" s="842"/>
      <c r="AD376" s="848"/>
      <c r="AE376" s="848"/>
      <c r="AF376" s="848"/>
      <c r="AG376" s="848"/>
      <c r="AH376" s="842"/>
      <c r="AI376" s="845"/>
      <c r="AJ376" s="845"/>
    </row>
    <row r="377" spans="1:36" ht="18.75" x14ac:dyDescent="0.25">
      <c r="A377" s="850"/>
      <c r="B377" s="853"/>
      <c r="C377" s="833"/>
      <c r="D377" s="836"/>
      <c r="E377" s="179"/>
      <c r="F377" s="179"/>
      <c r="G377" s="179"/>
      <c r="H377" s="179"/>
      <c r="I377" s="179"/>
      <c r="J377" s="179"/>
      <c r="K377" s="179"/>
      <c r="L377" s="179"/>
      <c r="M377" s="179"/>
      <c r="N377" s="179"/>
      <c r="O377" s="179"/>
      <c r="P377" s="179"/>
      <c r="Q377" s="179"/>
      <c r="R377" s="181"/>
      <c r="S377" s="181"/>
      <c r="T377" s="181"/>
      <c r="U377" s="181"/>
      <c r="V377" s="182">
        <f t="shared" si="100"/>
        <v>0</v>
      </c>
      <c r="W377" s="182">
        <f t="shared" si="101"/>
        <v>0</v>
      </c>
      <c r="X377" s="182">
        <f t="shared" si="102"/>
        <v>0</v>
      </c>
      <c r="Y377" s="183">
        <f t="shared" si="103"/>
        <v>0</v>
      </c>
      <c r="Z377" s="839"/>
      <c r="AA377" s="842"/>
      <c r="AB377" s="842"/>
      <c r="AC377" s="842"/>
      <c r="AD377" s="848"/>
      <c r="AE377" s="848"/>
      <c r="AF377" s="848"/>
      <c r="AG377" s="848"/>
      <c r="AH377" s="842"/>
      <c r="AI377" s="845"/>
      <c r="AJ377" s="845"/>
    </row>
    <row r="378" spans="1:36" ht="18.75" x14ac:dyDescent="0.25">
      <c r="A378" s="850"/>
      <c r="B378" s="853"/>
      <c r="C378" s="833"/>
      <c r="D378" s="836"/>
      <c r="E378" s="184"/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5"/>
      <c r="S378" s="185"/>
      <c r="T378" s="185"/>
      <c r="U378" s="185"/>
      <c r="V378" s="182">
        <f t="shared" si="100"/>
        <v>0</v>
      </c>
      <c r="W378" s="182">
        <f t="shared" si="101"/>
        <v>0</v>
      </c>
      <c r="X378" s="182">
        <f t="shared" si="102"/>
        <v>0</v>
      </c>
      <c r="Y378" s="183">
        <f t="shared" si="103"/>
        <v>0</v>
      </c>
      <c r="Z378" s="839"/>
      <c r="AA378" s="842"/>
      <c r="AB378" s="842"/>
      <c r="AC378" s="842"/>
      <c r="AD378" s="848"/>
      <c r="AE378" s="848"/>
      <c r="AF378" s="848"/>
      <c r="AG378" s="848"/>
      <c r="AH378" s="842"/>
      <c r="AI378" s="845"/>
      <c r="AJ378" s="845"/>
    </row>
    <row r="379" spans="1:36" ht="18.75" x14ac:dyDescent="0.25">
      <c r="A379" s="850"/>
      <c r="B379" s="853"/>
      <c r="C379" s="833"/>
      <c r="D379" s="836"/>
      <c r="E379" s="179"/>
      <c r="F379" s="179"/>
      <c r="G379" s="179"/>
      <c r="H379" s="179"/>
      <c r="I379" s="179"/>
      <c r="J379" s="179"/>
      <c r="K379" s="179"/>
      <c r="L379" s="179"/>
      <c r="M379" s="179"/>
      <c r="N379" s="179"/>
      <c r="O379" s="179"/>
      <c r="P379" s="179"/>
      <c r="Q379" s="179"/>
      <c r="R379" s="181"/>
      <c r="S379" s="181"/>
      <c r="T379" s="181"/>
      <c r="U379" s="181"/>
      <c r="V379" s="182">
        <f t="shared" si="100"/>
        <v>0</v>
      </c>
      <c r="W379" s="182">
        <f t="shared" si="101"/>
        <v>0</v>
      </c>
      <c r="X379" s="182">
        <f t="shared" si="102"/>
        <v>0</v>
      </c>
      <c r="Y379" s="183">
        <f t="shared" si="103"/>
        <v>0</v>
      </c>
      <c r="Z379" s="839"/>
      <c r="AA379" s="842"/>
      <c r="AB379" s="842"/>
      <c r="AC379" s="842"/>
      <c r="AD379" s="848"/>
      <c r="AE379" s="848"/>
      <c r="AF379" s="848"/>
      <c r="AG379" s="848"/>
      <c r="AH379" s="842"/>
      <c r="AI379" s="845"/>
      <c r="AJ379" s="845"/>
    </row>
    <row r="380" spans="1:36" ht="18.75" x14ac:dyDescent="0.25">
      <c r="A380" s="850"/>
      <c r="B380" s="853"/>
      <c r="C380" s="833"/>
      <c r="D380" s="836"/>
      <c r="E380" s="184"/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5"/>
      <c r="S380" s="185"/>
      <c r="T380" s="185"/>
      <c r="U380" s="185"/>
      <c r="V380" s="182">
        <f t="shared" si="100"/>
        <v>0</v>
      </c>
      <c r="W380" s="182">
        <f t="shared" si="101"/>
        <v>0</v>
      </c>
      <c r="X380" s="182">
        <f t="shared" si="102"/>
        <v>0</v>
      </c>
      <c r="Y380" s="183">
        <f t="shared" si="103"/>
        <v>0</v>
      </c>
      <c r="Z380" s="839"/>
      <c r="AA380" s="842"/>
      <c r="AB380" s="842"/>
      <c r="AC380" s="842"/>
      <c r="AD380" s="848"/>
      <c r="AE380" s="848"/>
      <c r="AF380" s="848"/>
      <c r="AG380" s="848"/>
      <c r="AH380" s="842"/>
      <c r="AI380" s="845"/>
      <c r="AJ380" s="845"/>
    </row>
    <row r="381" spans="1:36" ht="18.75" x14ac:dyDescent="0.25">
      <c r="A381" s="850"/>
      <c r="B381" s="853"/>
      <c r="C381" s="833"/>
      <c r="D381" s="836"/>
      <c r="E381" s="179"/>
      <c r="F381" s="179"/>
      <c r="G381" s="179"/>
      <c r="H381" s="179"/>
      <c r="I381" s="179"/>
      <c r="J381" s="179"/>
      <c r="K381" s="179"/>
      <c r="L381" s="179"/>
      <c r="M381" s="179"/>
      <c r="N381" s="179"/>
      <c r="O381" s="179"/>
      <c r="P381" s="179"/>
      <c r="Q381" s="179"/>
      <c r="R381" s="181"/>
      <c r="S381" s="181"/>
      <c r="T381" s="181"/>
      <c r="U381" s="181"/>
      <c r="V381" s="182">
        <f t="shared" si="100"/>
        <v>0</v>
      </c>
      <c r="W381" s="182">
        <f t="shared" si="101"/>
        <v>0</v>
      </c>
      <c r="X381" s="182">
        <f t="shared" si="102"/>
        <v>0</v>
      </c>
      <c r="Y381" s="183">
        <f t="shared" si="103"/>
        <v>0</v>
      </c>
      <c r="Z381" s="839"/>
      <c r="AA381" s="842"/>
      <c r="AB381" s="842"/>
      <c r="AC381" s="842"/>
      <c r="AD381" s="848"/>
      <c r="AE381" s="848"/>
      <c r="AF381" s="848"/>
      <c r="AG381" s="848"/>
      <c r="AH381" s="842"/>
      <c r="AI381" s="845"/>
      <c r="AJ381" s="845"/>
    </row>
    <row r="382" spans="1:36" ht="18.75" x14ac:dyDescent="0.25">
      <c r="A382" s="850"/>
      <c r="B382" s="853"/>
      <c r="C382" s="833"/>
      <c r="D382" s="836"/>
      <c r="E382" s="184"/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5"/>
      <c r="S382" s="185"/>
      <c r="T382" s="185"/>
      <c r="U382" s="185"/>
      <c r="V382" s="182">
        <f t="shared" si="100"/>
        <v>0</v>
      </c>
      <c r="W382" s="182">
        <f t="shared" si="101"/>
        <v>0</v>
      </c>
      <c r="X382" s="182">
        <f t="shared" si="102"/>
        <v>0</v>
      </c>
      <c r="Y382" s="183">
        <f t="shared" si="103"/>
        <v>0</v>
      </c>
      <c r="Z382" s="839"/>
      <c r="AA382" s="842"/>
      <c r="AB382" s="842"/>
      <c r="AC382" s="842"/>
      <c r="AD382" s="848"/>
      <c r="AE382" s="848"/>
      <c r="AF382" s="848"/>
      <c r="AG382" s="848"/>
      <c r="AH382" s="842"/>
      <c r="AI382" s="845"/>
      <c r="AJ382" s="845"/>
    </row>
    <row r="383" spans="1:36" ht="19.5" thickBot="1" x14ac:dyDescent="0.3">
      <c r="A383" s="851"/>
      <c r="B383" s="854"/>
      <c r="C383" s="834"/>
      <c r="D383" s="837"/>
      <c r="E383" s="191"/>
      <c r="F383" s="191"/>
      <c r="G383" s="191"/>
      <c r="H383" s="191"/>
      <c r="I383" s="191"/>
      <c r="J383" s="191"/>
      <c r="K383" s="191"/>
      <c r="L383" s="191"/>
      <c r="M383" s="191"/>
      <c r="N383" s="191"/>
      <c r="O383" s="191"/>
      <c r="P383" s="191"/>
      <c r="Q383" s="191"/>
      <c r="R383" s="192"/>
      <c r="S383" s="192"/>
      <c r="T383" s="192"/>
      <c r="U383" s="192"/>
      <c r="V383" s="193">
        <f t="shared" si="100"/>
        <v>0</v>
      </c>
      <c r="W383" s="193">
        <f t="shared" si="101"/>
        <v>0</v>
      </c>
      <c r="X383" s="193">
        <f t="shared" si="102"/>
        <v>0</v>
      </c>
      <c r="Y383" s="194">
        <f t="shared" si="103"/>
        <v>0</v>
      </c>
      <c r="Z383" s="840"/>
      <c r="AA383" s="843"/>
      <c r="AB383" s="843"/>
      <c r="AC383" s="843"/>
      <c r="AD383" s="849"/>
      <c r="AE383" s="849"/>
      <c r="AF383" s="849"/>
      <c r="AG383" s="849"/>
      <c r="AH383" s="843"/>
      <c r="AI383" s="846"/>
      <c r="AJ383" s="846"/>
    </row>
    <row r="384" spans="1:36" s="195" customFormat="1" ht="18.75" x14ac:dyDescent="0.25">
      <c r="A384" s="821">
        <v>20</v>
      </c>
      <c r="B384" s="821" t="s">
        <v>382</v>
      </c>
      <c r="C384" s="829" t="s">
        <v>103</v>
      </c>
      <c r="D384" s="821">
        <f>250*0.9</f>
        <v>225</v>
      </c>
      <c r="E384" s="174" t="s">
        <v>383</v>
      </c>
      <c r="F384" s="174"/>
      <c r="G384" s="174"/>
      <c r="H384" s="174"/>
      <c r="I384" s="174"/>
      <c r="J384" s="174"/>
      <c r="K384" s="174"/>
      <c r="L384" s="175"/>
      <c r="M384" s="175"/>
      <c r="N384" s="175"/>
      <c r="O384" s="175"/>
      <c r="P384" s="175"/>
      <c r="Q384" s="175"/>
      <c r="R384" s="176">
        <v>380</v>
      </c>
      <c r="S384" s="176">
        <v>380</v>
      </c>
      <c r="T384" s="176">
        <v>380</v>
      </c>
      <c r="U384" s="176">
        <v>380</v>
      </c>
      <c r="V384" s="177">
        <f t="shared" si="100"/>
        <v>0</v>
      </c>
      <c r="W384" s="177">
        <f t="shared" si="101"/>
        <v>0</v>
      </c>
      <c r="X384" s="177">
        <f t="shared" si="102"/>
        <v>0</v>
      </c>
      <c r="Y384" s="178">
        <f t="shared" si="103"/>
        <v>0</v>
      </c>
      <c r="Z384" s="818">
        <f>SUM(V384:V387)</f>
        <v>0</v>
      </c>
      <c r="AA384" s="818">
        <f t="shared" ref="AA384:AJ384" si="112">SUM(W384:W387)</f>
        <v>0</v>
      </c>
      <c r="AB384" s="818">
        <f t="shared" si="112"/>
        <v>0</v>
      </c>
      <c r="AC384" s="818">
        <f t="shared" si="112"/>
        <v>0</v>
      </c>
      <c r="AD384" s="815">
        <f t="shared" si="112"/>
        <v>0</v>
      </c>
      <c r="AE384" s="815">
        <f t="shared" si="112"/>
        <v>0</v>
      </c>
      <c r="AF384" s="815">
        <f t="shared" si="112"/>
        <v>0</v>
      </c>
      <c r="AG384" s="815">
        <f t="shared" si="112"/>
        <v>0</v>
      </c>
      <c r="AH384" s="818">
        <f t="shared" si="112"/>
        <v>0</v>
      </c>
      <c r="AI384" s="818">
        <f t="shared" si="112"/>
        <v>0</v>
      </c>
      <c r="AJ384" s="818">
        <f t="shared" si="112"/>
        <v>0</v>
      </c>
    </row>
    <row r="385" spans="1:36" s="195" customFormat="1" ht="18.75" x14ac:dyDescent="0.25">
      <c r="A385" s="822"/>
      <c r="B385" s="822"/>
      <c r="C385" s="830"/>
      <c r="D385" s="822"/>
      <c r="E385" s="179"/>
      <c r="F385" s="179"/>
      <c r="G385" s="179"/>
      <c r="H385" s="179"/>
      <c r="I385" s="179"/>
      <c r="J385" s="179"/>
      <c r="K385" s="179"/>
      <c r="L385" s="180"/>
      <c r="M385" s="180"/>
      <c r="N385" s="180"/>
      <c r="O385" s="180"/>
      <c r="P385" s="180"/>
      <c r="Q385" s="180"/>
      <c r="R385" s="181"/>
      <c r="S385" s="181"/>
      <c r="T385" s="181"/>
      <c r="U385" s="181"/>
      <c r="V385" s="182">
        <f t="shared" si="100"/>
        <v>0</v>
      </c>
      <c r="W385" s="182">
        <f t="shared" si="101"/>
        <v>0</v>
      </c>
      <c r="X385" s="182">
        <f t="shared" si="102"/>
        <v>0</v>
      </c>
      <c r="Y385" s="183">
        <f t="shared" si="103"/>
        <v>0</v>
      </c>
      <c r="Z385" s="819"/>
      <c r="AA385" s="819"/>
      <c r="AB385" s="819"/>
      <c r="AC385" s="819"/>
      <c r="AD385" s="816"/>
      <c r="AE385" s="816"/>
      <c r="AF385" s="816"/>
      <c r="AG385" s="816"/>
      <c r="AH385" s="819"/>
      <c r="AI385" s="819"/>
      <c r="AJ385" s="819"/>
    </row>
    <row r="386" spans="1:36" s="195" customFormat="1" ht="18.75" x14ac:dyDescent="0.25">
      <c r="A386" s="822"/>
      <c r="B386" s="822"/>
      <c r="C386" s="830"/>
      <c r="D386" s="822"/>
      <c r="E386" s="184"/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5"/>
      <c r="S386" s="185"/>
      <c r="T386" s="185"/>
      <c r="U386" s="185"/>
      <c r="V386" s="182">
        <f t="shared" si="100"/>
        <v>0</v>
      </c>
      <c r="W386" s="182">
        <f t="shared" si="101"/>
        <v>0</v>
      </c>
      <c r="X386" s="182">
        <f t="shared" si="102"/>
        <v>0</v>
      </c>
      <c r="Y386" s="183">
        <f t="shared" si="103"/>
        <v>0</v>
      </c>
      <c r="Z386" s="819"/>
      <c r="AA386" s="819"/>
      <c r="AB386" s="819"/>
      <c r="AC386" s="819"/>
      <c r="AD386" s="816"/>
      <c r="AE386" s="816"/>
      <c r="AF386" s="816"/>
      <c r="AG386" s="816"/>
      <c r="AH386" s="819"/>
      <c r="AI386" s="819"/>
      <c r="AJ386" s="819"/>
    </row>
    <row r="387" spans="1:36" s="196" customFormat="1" ht="19.5" thickBot="1" x14ac:dyDescent="0.3">
      <c r="A387" s="828"/>
      <c r="B387" s="828"/>
      <c r="C387" s="831"/>
      <c r="D387" s="828"/>
      <c r="E387" s="191"/>
      <c r="F387" s="191"/>
      <c r="G387" s="191"/>
      <c r="H387" s="191"/>
      <c r="I387" s="191"/>
      <c r="J387" s="191"/>
      <c r="K387" s="191"/>
      <c r="L387" s="191"/>
      <c r="M387" s="191"/>
      <c r="N387" s="191"/>
      <c r="O387" s="191"/>
      <c r="P387" s="191"/>
      <c r="Q387" s="191"/>
      <c r="R387" s="192"/>
      <c r="S387" s="192"/>
      <c r="T387" s="192"/>
      <c r="U387" s="192"/>
      <c r="V387" s="193">
        <f t="shared" si="100"/>
        <v>0</v>
      </c>
      <c r="W387" s="193">
        <f t="shared" si="101"/>
        <v>0</v>
      </c>
      <c r="X387" s="193">
        <f t="shared" si="102"/>
        <v>0</v>
      </c>
      <c r="Y387" s="194">
        <f t="shared" si="103"/>
        <v>0</v>
      </c>
      <c r="Z387" s="820"/>
      <c r="AA387" s="820"/>
      <c r="AB387" s="820"/>
      <c r="AC387" s="820"/>
      <c r="AD387" s="817"/>
      <c r="AE387" s="817"/>
      <c r="AF387" s="817"/>
      <c r="AG387" s="817"/>
      <c r="AH387" s="820"/>
      <c r="AI387" s="820"/>
      <c r="AJ387" s="820"/>
    </row>
    <row r="388" spans="1:36" ht="18.75" x14ac:dyDescent="0.25">
      <c r="A388" s="821">
        <v>21</v>
      </c>
      <c r="B388" s="821" t="s">
        <v>384</v>
      </c>
      <c r="C388" s="829" t="s">
        <v>103</v>
      </c>
      <c r="D388" s="821">
        <f>250*0.9</f>
        <v>225</v>
      </c>
      <c r="E388" s="174" t="s">
        <v>385</v>
      </c>
      <c r="F388" s="489">
        <v>7.8</v>
      </c>
      <c r="G388" s="489">
        <v>3.7</v>
      </c>
      <c r="H388" s="489">
        <v>0.1</v>
      </c>
      <c r="I388" s="489">
        <v>8.4</v>
      </c>
      <c r="J388" s="489">
        <v>5.2</v>
      </c>
      <c r="K388" s="489">
        <v>2.1</v>
      </c>
      <c r="L388" s="175"/>
      <c r="M388" s="175"/>
      <c r="N388" s="175"/>
      <c r="O388" s="175"/>
      <c r="P388" s="175"/>
      <c r="Q388" s="175"/>
      <c r="R388" s="176">
        <v>380</v>
      </c>
      <c r="S388" s="176">
        <v>380</v>
      </c>
      <c r="T388" s="176">
        <v>380</v>
      </c>
      <c r="U388" s="176">
        <v>380</v>
      </c>
      <c r="V388" s="177">
        <f t="shared" si="100"/>
        <v>3.8666666666666667</v>
      </c>
      <c r="W388" s="177">
        <f t="shared" si="101"/>
        <v>5.2333333333333334</v>
      </c>
      <c r="X388" s="177">
        <f t="shared" si="102"/>
        <v>0</v>
      </c>
      <c r="Y388" s="178">
        <f t="shared" si="103"/>
        <v>0</v>
      </c>
      <c r="Z388" s="818">
        <f t="shared" ref="Z388" si="113">SUM(V388:V391)</f>
        <v>3.8666666666666667</v>
      </c>
      <c r="AA388" s="818">
        <f t="shared" ref="AA388:AJ388" si="114">SUM(W388:W391)</f>
        <v>5.2333333333333334</v>
      </c>
      <c r="AB388" s="818">
        <f t="shared" si="114"/>
        <v>0</v>
      </c>
      <c r="AC388" s="818">
        <f t="shared" si="114"/>
        <v>0</v>
      </c>
      <c r="AD388" s="815">
        <f t="shared" si="114"/>
        <v>3.8666666666666667</v>
      </c>
      <c r="AE388" s="815">
        <f t="shared" si="114"/>
        <v>5.2333333333333334</v>
      </c>
      <c r="AF388" s="815">
        <f t="shared" si="114"/>
        <v>0</v>
      </c>
      <c r="AG388" s="815">
        <f t="shared" si="114"/>
        <v>0</v>
      </c>
      <c r="AH388" s="818">
        <f t="shared" si="114"/>
        <v>3.8666666666666667</v>
      </c>
      <c r="AI388" s="818">
        <f t="shared" si="114"/>
        <v>5.2333333333333334</v>
      </c>
      <c r="AJ388" s="818">
        <f t="shared" si="114"/>
        <v>0</v>
      </c>
    </row>
    <row r="389" spans="1:36" ht="18.75" x14ac:dyDescent="0.25">
      <c r="A389" s="822"/>
      <c r="B389" s="822"/>
      <c r="C389" s="830"/>
      <c r="D389" s="822"/>
      <c r="E389" s="179"/>
      <c r="F389" s="490"/>
      <c r="G389" s="490"/>
      <c r="H389" s="490"/>
      <c r="I389" s="490"/>
      <c r="J389" s="490"/>
      <c r="K389" s="490"/>
      <c r="L389" s="180"/>
      <c r="M389" s="180"/>
      <c r="N389" s="180"/>
      <c r="O389" s="180"/>
      <c r="P389" s="180"/>
      <c r="Q389" s="180"/>
      <c r="R389" s="181"/>
      <c r="S389" s="181"/>
      <c r="T389" s="181"/>
      <c r="U389" s="181"/>
      <c r="V389" s="182">
        <f t="shared" si="100"/>
        <v>0</v>
      </c>
      <c r="W389" s="182">
        <f t="shared" si="101"/>
        <v>0</v>
      </c>
      <c r="X389" s="182">
        <f t="shared" si="102"/>
        <v>0</v>
      </c>
      <c r="Y389" s="183">
        <f t="shared" si="103"/>
        <v>0</v>
      </c>
      <c r="Z389" s="819"/>
      <c r="AA389" s="819"/>
      <c r="AB389" s="819"/>
      <c r="AC389" s="819"/>
      <c r="AD389" s="816"/>
      <c r="AE389" s="816"/>
      <c r="AF389" s="816"/>
      <c r="AG389" s="816"/>
      <c r="AH389" s="819"/>
      <c r="AI389" s="819"/>
      <c r="AJ389" s="819"/>
    </row>
    <row r="390" spans="1:36" ht="18.75" x14ac:dyDescent="0.25">
      <c r="A390" s="822"/>
      <c r="B390" s="822"/>
      <c r="C390" s="830"/>
      <c r="D390" s="822"/>
      <c r="E390" s="184"/>
      <c r="F390" s="491"/>
      <c r="G390" s="491"/>
      <c r="H390" s="491"/>
      <c r="I390" s="491"/>
      <c r="J390" s="491"/>
      <c r="K390" s="491"/>
      <c r="L390" s="184"/>
      <c r="M390" s="184"/>
      <c r="N390" s="184"/>
      <c r="O390" s="184"/>
      <c r="P390" s="184"/>
      <c r="Q390" s="184"/>
      <c r="R390" s="185"/>
      <c r="S390" s="185"/>
      <c r="T390" s="185"/>
      <c r="U390" s="185"/>
      <c r="V390" s="182">
        <f t="shared" si="100"/>
        <v>0</v>
      </c>
      <c r="W390" s="182">
        <f t="shared" si="101"/>
        <v>0</v>
      </c>
      <c r="X390" s="182">
        <f t="shared" si="102"/>
        <v>0</v>
      </c>
      <c r="Y390" s="183">
        <f t="shared" si="103"/>
        <v>0</v>
      </c>
      <c r="Z390" s="819"/>
      <c r="AA390" s="819"/>
      <c r="AB390" s="819"/>
      <c r="AC390" s="819"/>
      <c r="AD390" s="816"/>
      <c r="AE390" s="816"/>
      <c r="AF390" s="816"/>
      <c r="AG390" s="816"/>
      <c r="AH390" s="819"/>
      <c r="AI390" s="819"/>
      <c r="AJ390" s="819"/>
    </row>
    <row r="391" spans="1:36" ht="19.5" thickBot="1" x14ac:dyDescent="0.3">
      <c r="A391" s="828"/>
      <c r="B391" s="828"/>
      <c r="C391" s="831"/>
      <c r="D391" s="828"/>
      <c r="E391" s="191"/>
      <c r="F391" s="493"/>
      <c r="G391" s="493"/>
      <c r="H391" s="493"/>
      <c r="I391" s="493"/>
      <c r="J391" s="493"/>
      <c r="K391" s="493"/>
      <c r="L391" s="191"/>
      <c r="M391" s="191"/>
      <c r="N391" s="191"/>
      <c r="O391" s="191"/>
      <c r="P391" s="191"/>
      <c r="Q391" s="191"/>
      <c r="R391" s="192"/>
      <c r="S391" s="192"/>
      <c r="T391" s="192"/>
      <c r="U391" s="192"/>
      <c r="V391" s="193">
        <f t="shared" si="100"/>
        <v>0</v>
      </c>
      <c r="W391" s="193">
        <f t="shared" si="101"/>
        <v>0</v>
      </c>
      <c r="X391" s="193">
        <f t="shared" si="102"/>
        <v>0</v>
      </c>
      <c r="Y391" s="194">
        <f t="shared" si="103"/>
        <v>0</v>
      </c>
      <c r="Z391" s="820"/>
      <c r="AA391" s="820"/>
      <c r="AB391" s="820"/>
      <c r="AC391" s="820"/>
      <c r="AD391" s="817"/>
      <c r="AE391" s="817"/>
      <c r="AF391" s="817"/>
      <c r="AG391" s="817"/>
      <c r="AH391" s="820"/>
      <c r="AI391" s="820"/>
      <c r="AJ391" s="820"/>
    </row>
    <row r="392" spans="1:36" ht="18.75" x14ac:dyDescent="0.25">
      <c r="A392" s="821">
        <v>22</v>
      </c>
      <c r="B392" s="821" t="s">
        <v>386</v>
      </c>
      <c r="C392" s="829" t="s">
        <v>92</v>
      </c>
      <c r="D392" s="821">
        <f>100*0.9</f>
        <v>90</v>
      </c>
      <c r="E392" s="174" t="s">
        <v>387</v>
      </c>
      <c r="F392" s="489">
        <v>0</v>
      </c>
      <c r="G392" s="489">
        <v>0</v>
      </c>
      <c r="H392" s="489">
        <v>0</v>
      </c>
      <c r="I392" s="489">
        <v>0</v>
      </c>
      <c r="J392" s="489">
        <v>0</v>
      </c>
      <c r="K392" s="489">
        <v>0</v>
      </c>
      <c r="L392" s="175"/>
      <c r="M392" s="175"/>
      <c r="N392" s="175"/>
      <c r="O392" s="175"/>
      <c r="P392" s="175"/>
      <c r="Q392" s="175"/>
      <c r="R392" s="176">
        <v>380</v>
      </c>
      <c r="S392" s="176">
        <v>380</v>
      </c>
      <c r="T392" s="176">
        <v>380</v>
      </c>
      <c r="U392" s="176">
        <v>380</v>
      </c>
      <c r="V392" s="177">
        <f t="shared" si="100"/>
        <v>0</v>
      </c>
      <c r="W392" s="177">
        <f t="shared" si="101"/>
        <v>0</v>
      </c>
      <c r="X392" s="177">
        <f t="shared" si="102"/>
        <v>0</v>
      </c>
      <c r="Y392" s="178">
        <f t="shared" si="103"/>
        <v>0</v>
      </c>
      <c r="Z392" s="818">
        <f t="shared" ref="Z392:AJ392" si="115">SUM(V392:V395)</f>
        <v>0</v>
      </c>
      <c r="AA392" s="818">
        <f t="shared" si="115"/>
        <v>0</v>
      </c>
      <c r="AB392" s="818">
        <f t="shared" si="115"/>
        <v>0</v>
      </c>
      <c r="AC392" s="818">
        <f t="shared" si="115"/>
        <v>0</v>
      </c>
      <c r="AD392" s="815">
        <f t="shared" si="115"/>
        <v>0</v>
      </c>
      <c r="AE392" s="815">
        <f t="shared" si="115"/>
        <v>0</v>
      </c>
      <c r="AF392" s="815">
        <f t="shared" si="115"/>
        <v>0</v>
      </c>
      <c r="AG392" s="815">
        <f t="shared" si="115"/>
        <v>0</v>
      </c>
      <c r="AH392" s="818">
        <f t="shared" si="115"/>
        <v>0</v>
      </c>
      <c r="AI392" s="818">
        <f t="shared" si="115"/>
        <v>0</v>
      </c>
      <c r="AJ392" s="818">
        <f t="shared" si="115"/>
        <v>0</v>
      </c>
    </row>
    <row r="393" spans="1:36" ht="18.75" x14ac:dyDescent="0.25">
      <c r="A393" s="822"/>
      <c r="B393" s="822"/>
      <c r="C393" s="830"/>
      <c r="D393" s="822"/>
      <c r="E393" s="179"/>
      <c r="F393" s="490"/>
      <c r="G393" s="490"/>
      <c r="H393" s="490"/>
      <c r="I393" s="490"/>
      <c r="J393" s="490"/>
      <c r="K393" s="490"/>
      <c r="L393" s="180"/>
      <c r="M393" s="180"/>
      <c r="N393" s="180"/>
      <c r="O393" s="180"/>
      <c r="P393" s="180"/>
      <c r="Q393" s="180"/>
      <c r="R393" s="181"/>
      <c r="S393" s="181"/>
      <c r="T393" s="181"/>
      <c r="U393" s="181"/>
      <c r="V393" s="182">
        <f t="shared" si="100"/>
        <v>0</v>
      </c>
      <c r="W393" s="182">
        <f t="shared" si="101"/>
        <v>0</v>
      </c>
      <c r="X393" s="182">
        <f t="shared" si="102"/>
        <v>0</v>
      </c>
      <c r="Y393" s="183">
        <f t="shared" si="103"/>
        <v>0</v>
      </c>
      <c r="Z393" s="819"/>
      <c r="AA393" s="819"/>
      <c r="AB393" s="819"/>
      <c r="AC393" s="819"/>
      <c r="AD393" s="816"/>
      <c r="AE393" s="816"/>
      <c r="AF393" s="816"/>
      <c r="AG393" s="816"/>
      <c r="AH393" s="819"/>
      <c r="AI393" s="819"/>
      <c r="AJ393" s="819"/>
    </row>
    <row r="394" spans="1:36" ht="18.75" x14ac:dyDescent="0.25">
      <c r="A394" s="822"/>
      <c r="B394" s="822"/>
      <c r="C394" s="830"/>
      <c r="D394" s="822"/>
      <c r="E394" s="184"/>
      <c r="F394" s="491"/>
      <c r="G394" s="491"/>
      <c r="H394" s="491"/>
      <c r="I394" s="491"/>
      <c r="J394" s="491"/>
      <c r="K394" s="491"/>
      <c r="L394" s="184"/>
      <c r="M394" s="184"/>
      <c r="N394" s="184"/>
      <c r="O394" s="184"/>
      <c r="P394" s="184"/>
      <c r="Q394" s="184"/>
      <c r="R394" s="185"/>
      <c r="S394" s="185"/>
      <c r="T394" s="185"/>
      <c r="U394" s="185"/>
      <c r="V394" s="182">
        <f t="shared" si="100"/>
        <v>0</v>
      </c>
      <c r="W394" s="182">
        <f t="shared" si="101"/>
        <v>0</v>
      </c>
      <c r="X394" s="182">
        <f t="shared" si="102"/>
        <v>0</v>
      </c>
      <c r="Y394" s="183">
        <f t="shared" si="103"/>
        <v>0</v>
      </c>
      <c r="Z394" s="819"/>
      <c r="AA394" s="819"/>
      <c r="AB394" s="819"/>
      <c r="AC394" s="819"/>
      <c r="AD394" s="816"/>
      <c r="AE394" s="816"/>
      <c r="AF394" s="816"/>
      <c r="AG394" s="816"/>
      <c r="AH394" s="819"/>
      <c r="AI394" s="819"/>
      <c r="AJ394" s="819"/>
    </row>
    <row r="395" spans="1:36" ht="19.5" thickBot="1" x14ac:dyDescent="0.3">
      <c r="A395" s="828"/>
      <c r="B395" s="828"/>
      <c r="C395" s="831"/>
      <c r="D395" s="828"/>
      <c r="E395" s="191"/>
      <c r="F395" s="493"/>
      <c r="G395" s="493"/>
      <c r="H395" s="493"/>
      <c r="I395" s="493"/>
      <c r="J395" s="493"/>
      <c r="K395" s="493"/>
      <c r="L395" s="191"/>
      <c r="M395" s="191"/>
      <c r="N395" s="191"/>
      <c r="O395" s="191"/>
      <c r="P395" s="191"/>
      <c r="Q395" s="191"/>
      <c r="R395" s="192"/>
      <c r="S395" s="192"/>
      <c r="T395" s="192"/>
      <c r="U395" s="192"/>
      <c r="V395" s="193">
        <f t="shared" si="100"/>
        <v>0</v>
      </c>
      <c r="W395" s="193">
        <f t="shared" si="101"/>
        <v>0</v>
      </c>
      <c r="X395" s="193">
        <f t="shared" si="102"/>
        <v>0</v>
      </c>
      <c r="Y395" s="194">
        <f t="shared" si="103"/>
        <v>0</v>
      </c>
      <c r="Z395" s="820"/>
      <c r="AA395" s="820"/>
      <c r="AB395" s="820"/>
      <c r="AC395" s="820"/>
      <c r="AD395" s="817"/>
      <c r="AE395" s="817"/>
      <c r="AF395" s="817"/>
      <c r="AG395" s="817"/>
      <c r="AH395" s="820"/>
      <c r="AI395" s="820"/>
      <c r="AJ395" s="820"/>
    </row>
    <row r="396" spans="1:36" ht="19.5" thickBot="1" x14ac:dyDescent="0.3">
      <c r="A396" s="821">
        <v>23</v>
      </c>
      <c r="B396" s="821" t="s">
        <v>200</v>
      </c>
      <c r="C396" s="829" t="s">
        <v>60</v>
      </c>
      <c r="D396" s="821">
        <f>400*0.9</f>
        <v>360</v>
      </c>
      <c r="E396" s="174" t="s">
        <v>388</v>
      </c>
      <c r="F396" s="489">
        <v>0</v>
      </c>
      <c r="G396" s="489">
        <v>0</v>
      </c>
      <c r="H396" s="489">
        <v>0</v>
      </c>
      <c r="I396" s="489">
        <v>0</v>
      </c>
      <c r="J396" s="489">
        <v>0</v>
      </c>
      <c r="K396" s="489">
        <v>0</v>
      </c>
      <c r="L396" s="175">
        <v>0</v>
      </c>
      <c r="M396" s="175">
        <v>0</v>
      </c>
      <c r="N396" s="175">
        <v>0</v>
      </c>
      <c r="O396" s="175">
        <v>0</v>
      </c>
      <c r="P396" s="175">
        <v>0</v>
      </c>
      <c r="Q396" s="175">
        <v>0</v>
      </c>
      <c r="R396" s="176">
        <v>380</v>
      </c>
      <c r="S396" s="176">
        <v>380</v>
      </c>
      <c r="T396" s="176">
        <v>380</v>
      </c>
      <c r="U396" s="176">
        <v>380</v>
      </c>
      <c r="V396" s="177">
        <f t="shared" ref="V396:V427" si="116">IF(AND(F396=0,G396=0,H396=0),0,IF(AND(F396=0,G396=0),H396,IF(AND(F396=0,H396=0),G396,IF(AND(G396=0,H396=0),F396,IF(F396=0,(G396+H396)/2,IF(G396=0,(F396+H396)/2,IF(H396=0,(F396+G396)/2,(F396+G396+H396)/3)))))))</f>
        <v>0</v>
      </c>
      <c r="W396" s="177">
        <f t="shared" ref="W396:W427" si="117">IF(AND(I396=0,J396=0,K396=0),0,IF(AND(I396=0,J396=0),K396,IF(AND(I396=0,K396=0),J396,IF(AND(J396=0,K396=0),I396,IF(I396=0,(J396+K396)/2,IF(J396=0,(I396+K396)/2,IF(K396=0,(I396+J396)/2,(I396+J396+K396)/3)))))))</f>
        <v>0</v>
      </c>
      <c r="X396" s="177">
        <f t="shared" ref="X396:X427" si="118">IF(AND(L396=0,M396=0,N396=0),0,IF(AND(L396=0,M396=0),N396,IF(AND(L396=0,N396=0),M396,IF(AND(M396=0,N396=0),L396,IF(L396=0,(M396+N396)/2,IF(M396=0,(L396+N396)/2,IF(N396=0,(L396+M396)/2,(L396+M396+N396)/3)))))))</f>
        <v>0</v>
      </c>
      <c r="Y396" s="178">
        <f t="shared" ref="Y396:Y427" si="119">IF(AND(O396=0,P396=0,Q396=0),0,IF(AND(O396=0,P396=0),Q396,IF(AND(O396=0,Q396=0),P396,IF(AND(P396=0,Q396=0),O396,IF(O396=0,(P396+Q396)/2,IF(P396=0,(O396+Q396)/2,IF(Q396=0,(O396+P396)/2,(O396+P396+Q396)/3)))))))</f>
        <v>0</v>
      </c>
      <c r="Z396" s="818">
        <f t="shared" ref="Z396:AJ396" si="120">SUM(V396:V399)</f>
        <v>27.93333333333333</v>
      </c>
      <c r="AA396" s="818">
        <f t="shared" si="120"/>
        <v>27.1</v>
      </c>
      <c r="AB396" s="818">
        <f t="shared" si="120"/>
        <v>18.033333333333331</v>
      </c>
      <c r="AC396" s="818">
        <f t="shared" si="120"/>
        <v>16.799999999999997</v>
      </c>
      <c r="AD396" s="815">
        <f t="shared" si="120"/>
        <v>27.93333333333333</v>
      </c>
      <c r="AE396" s="815">
        <f t="shared" si="120"/>
        <v>27.1</v>
      </c>
      <c r="AF396" s="815">
        <f t="shared" si="120"/>
        <v>18.033333333333331</v>
      </c>
      <c r="AG396" s="815">
        <f t="shared" si="120"/>
        <v>16.799999999999997</v>
      </c>
      <c r="AH396" s="818">
        <f t="shared" si="120"/>
        <v>27.93333333333333</v>
      </c>
      <c r="AI396" s="818">
        <f t="shared" si="120"/>
        <v>27.1</v>
      </c>
      <c r="AJ396" s="818">
        <f t="shared" si="120"/>
        <v>18.033333333333331</v>
      </c>
    </row>
    <row r="397" spans="1:36" ht="19.5" thickBot="1" x14ac:dyDescent="0.3">
      <c r="A397" s="822"/>
      <c r="B397" s="822"/>
      <c r="C397" s="830"/>
      <c r="D397" s="822"/>
      <c r="E397" s="179" t="s">
        <v>389</v>
      </c>
      <c r="F397" s="490">
        <v>1.3</v>
      </c>
      <c r="G397" s="490">
        <v>23.9</v>
      </c>
      <c r="H397" s="490">
        <v>2.1</v>
      </c>
      <c r="I397" s="490">
        <v>1.5</v>
      </c>
      <c r="J397" s="490">
        <v>24</v>
      </c>
      <c r="K397" s="490">
        <v>2.4</v>
      </c>
      <c r="L397" s="180">
        <v>2.7</v>
      </c>
      <c r="M397" s="180">
        <v>2.4</v>
      </c>
      <c r="N397" s="180">
        <v>4</v>
      </c>
      <c r="O397" s="180">
        <v>2.6</v>
      </c>
      <c r="P397" s="180">
        <v>2.5</v>
      </c>
      <c r="Q397" s="180">
        <v>3.9</v>
      </c>
      <c r="R397" s="176">
        <v>380</v>
      </c>
      <c r="S397" s="176">
        <v>380</v>
      </c>
      <c r="T397" s="176">
        <v>380</v>
      </c>
      <c r="U397" s="176">
        <v>380</v>
      </c>
      <c r="V397" s="182">
        <f t="shared" si="116"/>
        <v>9.1</v>
      </c>
      <c r="W397" s="182">
        <f t="shared" si="117"/>
        <v>9.2999999999999989</v>
      </c>
      <c r="X397" s="182">
        <f t="shared" si="118"/>
        <v>3.0333333333333332</v>
      </c>
      <c r="Y397" s="183">
        <f t="shared" si="119"/>
        <v>3</v>
      </c>
      <c r="Z397" s="819"/>
      <c r="AA397" s="819"/>
      <c r="AB397" s="819"/>
      <c r="AC397" s="819"/>
      <c r="AD397" s="816"/>
      <c r="AE397" s="816"/>
      <c r="AF397" s="816"/>
      <c r="AG397" s="816"/>
      <c r="AH397" s="819"/>
      <c r="AI397" s="819"/>
      <c r="AJ397" s="819"/>
    </row>
    <row r="398" spans="1:36" ht="19.5" thickBot="1" x14ac:dyDescent="0.3">
      <c r="A398" s="822"/>
      <c r="B398" s="822"/>
      <c r="C398" s="830"/>
      <c r="D398" s="822"/>
      <c r="E398" s="184" t="s">
        <v>390</v>
      </c>
      <c r="F398" s="491">
        <v>0</v>
      </c>
      <c r="G398" s="491">
        <v>0</v>
      </c>
      <c r="H398" s="491">
        <v>0</v>
      </c>
      <c r="I398" s="491">
        <v>0</v>
      </c>
      <c r="J398" s="491">
        <v>0</v>
      </c>
      <c r="K398" s="491">
        <v>0</v>
      </c>
      <c r="L398" s="184">
        <v>0.5</v>
      </c>
      <c r="M398" s="184">
        <v>0.9</v>
      </c>
      <c r="N398" s="184">
        <v>11.8</v>
      </c>
      <c r="O398" s="184">
        <v>0.4</v>
      </c>
      <c r="P398" s="184">
        <v>0.8</v>
      </c>
      <c r="Q398" s="184">
        <v>8.5</v>
      </c>
      <c r="R398" s="176">
        <v>380</v>
      </c>
      <c r="S398" s="176">
        <v>380</v>
      </c>
      <c r="T398" s="176">
        <v>380</v>
      </c>
      <c r="U398" s="176">
        <v>380</v>
      </c>
      <c r="V398" s="182">
        <f t="shared" si="116"/>
        <v>0</v>
      </c>
      <c r="W398" s="182">
        <f t="shared" si="117"/>
        <v>0</v>
      </c>
      <c r="X398" s="182">
        <f t="shared" si="118"/>
        <v>4.4000000000000004</v>
      </c>
      <c r="Y398" s="183">
        <f t="shared" si="119"/>
        <v>3.2333333333333329</v>
      </c>
      <c r="Z398" s="819"/>
      <c r="AA398" s="819"/>
      <c r="AB398" s="819"/>
      <c r="AC398" s="819"/>
      <c r="AD398" s="816"/>
      <c r="AE398" s="816"/>
      <c r="AF398" s="816"/>
      <c r="AG398" s="816"/>
      <c r="AH398" s="819"/>
      <c r="AI398" s="819"/>
      <c r="AJ398" s="819"/>
    </row>
    <row r="399" spans="1:36" ht="19.5" thickBot="1" x14ac:dyDescent="0.3">
      <c r="A399" s="828"/>
      <c r="B399" s="828"/>
      <c r="C399" s="831"/>
      <c r="D399" s="828"/>
      <c r="E399" s="191" t="s">
        <v>391</v>
      </c>
      <c r="F399" s="493">
        <v>28.8</v>
      </c>
      <c r="G399" s="493">
        <v>10.199999999999999</v>
      </c>
      <c r="H399" s="493">
        <v>17.5</v>
      </c>
      <c r="I399" s="493">
        <v>29.9</v>
      </c>
      <c r="J399" s="493">
        <v>8.3000000000000007</v>
      </c>
      <c r="K399" s="493">
        <v>15.2</v>
      </c>
      <c r="L399" s="191">
        <v>10.7</v>
      </c>
      <c r="M399" s="191">
        <v>8.5</v>
      </c>
      <c r="N399" s="191">
        <v>12.6</v>
      </c>
      <c r="O399" s="191">
        <v>10.5</v>
      </c>
      <c r="P399" s="191">
        <v>8.6999999999999993</v>
      </c>
      <c r="Q399" s="191">
        <v>12.5</v>
      </c>
      <c r="R399" s="176">
        <v>380</v>
      </c>
      <c r="S399" s="176">
        <v>380</v>
      </c>
      <c r="T399" s="176">
        <v>380</v>
      </c>
      <c r="U399" s="176">
        <v>380</v>
      </c>
      <c r="V399" s="193">
        <f t="shared" si="116"/>
        <v>18.833333333333332</v>
      </c>
      <c r="W399" s="193">
        <f t="shared" si="117"/>
        <v>17.8</v>
      </c>
      <c r="X399" s="193">
        <f t="shared" si="118"/>
        <v>10.6</v>
      </c>
      <c r="Y399" s="194">
        <f t="shared" si="119"/>
        <v>10.566666666666666</v>
      </c>
      <c r="Z399" s="820"/>
      <c r="AA399" s="820"/>
      <c r="AB399" s="820"/>
      <c r="AC399" s="820"/>
      <c r="AD399" s="817"/>
      <c r="AE399" s="817"/>
      <c r="AF399" s="817"/>
      <c r="AG399" s="817"/>
      <c r="AH399" s="820"/>
      <c r="AI399" s="820"/>
      <c r="AJ399" s="820"/>
    </row>
    <row r="400" spans="1:36" ht="18.75" x14ac:dyDescent="0.25">
      <c r="A400" s="821">
        <v>24</v>
      </c>
      <c r="B400" s="821" t="s">
        <v>102</v>
      </c>
      <c r="C400" s="829" t="s">
        <v>103</v>
      </c>
      <c r="D400" s="821">
        <f>250*0.9</f>
        <v>225</v>
      </c>
      <c r="E400" s="174" t="s">
        <v>392</v>
      </c>
      <c r="F400" s="489">
        <v>0.5</v>
      </c>
      <c r="G400" s="489">
        <v>0.2</v>
      </c>
      <c r="H400" s="489">
        <v>0</v>
      </c>
      <c r="I400" s="489">
        <v>0.3</v>
      </c>
      <c r="J400" s="489">
        <v>0.1</v>
      </c>
      <c r="K400" s="489">
        <v>0</v>
      </c>
      <c r="L400" s="175">
        <v>7.4</v>
      </c>
      <c r="M400" s="175">
        <v>12.1</v>
      </c>
      <c r="N400" s="175">
        <v>1.2</v>
      </c>
      <c r="O400" s="175">
        <v>6.4</v>
      </c>
      <c r="P400" s="175">
        <v>10.8</v>
      </c>
      <c r="Q400" s="175">
        <v>1.1000000000000001</v>
      </c>
      <c r="R400" s="176">
        <v>380</v>
      </c>
      <c r="S400" s="176">
        <v>380</v>
      </c>
      <c r="T400" s="176">
        <v>380</v>
      </c>
      <c r="U400" s="176">
        <v>380</v>
      </c>
      <c r="V400" s="177">
        <f t="shared" si="116"/>
        <v>0.35</v>
      </c>
      <c r="W400" s="177">
        <f t="shared" si="117"/>
        <v>0.2</v>
      </c>
      <c r="X400" s="177">
        <f t="shared" si="118"/>
        <v>6.8999999999999995</v>
      </c>
      <c r="Y400" s="178">
        <f t="shared" si="119"/>
        <v>6.1000000000000014</v>
      </c>
      <c r="Z400" s="818">
        <f t="shared" ref="Z400:AJ400" si="121">SUM(V400:V403)</f>
        <v>0.35</v>
      </c>
      <c r="AA400" s="818">
        <f t="shared" si="121"/>
        <v>0.2</v>
      </c>
      <c r="AB400" s="818">
        <f t="shared" si="121"/>
        <v>6.8999999999999995</v>
      </c>
      <c r="AC400" s="818">
        <f t="shared" si="121"/>
        <v>6.1000000000000014</v>
      </c>
      <c r="AD400" s="815">
        <f t="shared" si="121"/>
        <v>0.35</v>
      </c>
      <c r="AE400" s="815">
        <f t="shared" si="121"/>
        <v>0.2</v>
      </c>
      <c r="AF400" s="815">
        <f t="shared" si="121"/>
        <v>6.8999999999999995</v>
      </c>
      <c r="AG400" s="815">
        <f t="shared" si="121"/>
        <v>6.1000000000000014</v>
      </c>
      <c r="AH400" s="818">
        <f t="shared" si="121"/>
        <v>0.35</v>
      </c>
      <c r="AI400" s="818">
        <f t="shared" si="121"/>
        <v>0.2</v>
      </c>
      <c r="AJ400" s="818">
        <f t="shared" si="121"/>
        <v>6.8999999999999995</v>
      </c>
    </row>
    <row r="401" spans="1:36" ht="18.75" x14ac:dyDescent="0.25">
      <c r="A401" s="822"/>
      <c r="B401" s="822"/>
      <c r="C401" s="830"/>
      <c r="D401" s="822"/>
      <c r="E401" s="179"/>
      <c r="F401" s="490"/>
      <c r="G401" s="490"/>
      <c r="H401" s="490"/>
      <c r="I401" s="490"/>
      <c r="J401" s="490"/>
      <c r="K401" s="490"/>
      <c r="L401" s="180"/>
      <c r="M401" s="180"/>
      <c r="N401" s="180"/>
      <c r="O401" s="180"/>
      <c r="P401" s="180"/>
      <c r="Q401" s="180"/>
      <c r="R401" s="181"/>
      <c r="S401" s="181"/>
      <c r="T401" s="181"/>
      <c r="U401" s="181"/>
      <c r="V401" s="182">
        <f t="shared" si="116"/>
        <v>0</v>
      </c>
      <c r="W401" s="182">
        <f t="shared" si="117"/>
        <v>0</v>
      </c>
      <c r="X401" s="182">
        <f t="shared" si="118"/>
        <v>0</v>
      </c>
      <c r="Y401" s="183">
        <f t="shared" si="119"/>
        <v>0</v>
      </c>
      <c r="Z401" s="819"/>
      <c r="AA401" s="819"/>
      <c r="AB401" s="819"/>
      <c r="AC401" s="819"/>
      <c r="AD401" s="816"/>
      <c r="AE401" s="816"/>
      <c r="AF401" s="816"/>
      <c r="AG401" s="816"/>
      <c r="AH401" s="819"/>
      <c r="AI401" s="819"/>
      <c r="AJ401" s="819"/>
    </row>
    <row r="402" spans="1:36" ht="18.75" x14ac:dyDescent="0.25">
      <c r="A402" s="822"/>
      <c r="B402" s="822"/>
      <c r="C402" s="830"/>
      <c r="D402" s="822"/>
      <c r="E402" s="184"/>
      <c r="F402" s="491"/>
      <c r="G402" s="491"/>
      <c r="H402" s="491"/>
      <c r="I402" s="491"/>
      <c r="J402" s="491"/>
      <c r="K402" s="491"/>
      <c r="L402" s="184"/>
      <c r="M402" s="184"/>
      <c r="N402" s="184"/>
      <c r="O402" s="184"/>
      <c r="P402" s="184"/>
      <c r="Q402" s="184"/>
      <c r="R402" s="185"/>
      <c r="S402" s="185"/>
      <c r="T402" s="185"/>
      <c r="U402" s="185"/>
      <c r="V402" s="182">
        <f t="shared" si="116"/>
        <v>0</v>
      </c>
      <c r="W402" s="182">
        <f t="shared" si="117"/>
        <v>0</v>
      </c>
      <c r="X402" s="182">
        <f t="shared" si="118"/>
        <v>0</v>
      </c>
      <c r="Y402" s="183">
        <f t="shared" si="119"/>
        <v>0</v>
      </c>
      <c r="Z402" s="819"/>
      <c r="AA402" s="819"/>
      <c r="AB402" s="819"/>
      <c r="AC402" s="819"/>
      <c r="AD402" s="816"/>
      <c r="AE402" s="816"/>
      <c r="AF402" s="816"/>
      <c r="AG402" s="816"/>
      <c r="AH402" s="819"/>
      <c r="AI402" s="819"/>
      <c r="AJ402" s="819"/>
    </row>
    <row r="403" spans="1:36" ht="19.5" thickBot="1" x14ac:dyDescent="0.3">
      <c r="A403" s="828"/>
      <c r="B403" s="828"/>
      <c r="C403" s="831"/>
      <c r="D403" s="828"/>
      <c r="E403" s="191"/>
      <c r="F403" s="493"/>
      <c r="G403" s="493"/>
      <c r="H403" s="493"/>
      <c r="I403" s="493"/>
      <c r="J403" s="493"/>
      <c r="K403" s="493"/>
      <c r="L403" s="191"/>
      <c r="M403" s="191"/>
      <c r="N403" s="191"/>
      <c r="O403" s="191"/>
      <c r="P403" s="191"/>
      <c r="Q403" s="191"/>
      <c r="R403" s="192"/>
      <c r="S403" s="192"/>
      <c r="T403" s="192"/>
      <c r="U403" s="192"/>
      <c r="V403" s="193">
        <f t="shared" si="116"/>
        <v>0</v>
      </c>
      <c r="W403" s="193">
        <f t="shared" si="117"/>
        <v>0</v>
      </c>
      <c r="X403" s="193">
        <f t="shared" si="118"/>
        <v>0</v>
      </c>
      <c r="Y403" s="194">
        <f t="shared" si="119"/>
        <v>0</v>
      </c>
      <c r="Z403" s="820"/>
      <c r="AA403" s="820"/>
      <c r="AB403" s="820"/>
      <c r="AC403" s="820"/>
      <c r="AD403" s="817"/>
      <c r="AE403" s="817"/>
      <c r="AF403" s="817"/>
      <c r="AG403" s="817"/>
      <c r="AH403" s="820"/>
      <c r="AI403" s="820"/>
      <c r="AJ403" s="820"/>
    </row>
    <row r="404" spans="1:36" ht="18.75" x14ac:dyDescent="0.25">
      <c r="A404" s="821">
        <v>25</v>
      </c>
      <c r="B404" s="821" t="s">
        <v>393</v>
      </c>
      <c r="C404" s="829" t="s">
        <v>103</v>
      </c>
      <c r="D404" s="821">
        <f>250*0.9</f>
        <v>225</v>
      </c>
      <c r="E404" s="174" t="s">
        <v>394</v>
      </c>
      <c r="F404" s="494"/>
      <c r="G404" s="494"/>
      <c r="H404" s="494"/>
      <c r="I404" s="494"/>
      <c r="J404" s="494"/>
      <c r="K404" s="494" t="s">
        <v>957</v>
      </c>
      <c r="L404" s="175">
        <v>15.6</v>
      </c>
      <c r="M404" s="175">
        <v>6</v>
      </c>
      <c r="N404" s="175">
        <v>0</v>
      </c>
      <c r="O404" s="175">
        <v>15.9</v>
      </c>
      <c r="P404" s="175">
        <v>6.7</v>
      </c>
      <c r="Q404" s="175">
        <v>0.1</v>
      </c>
      <c r="R404" s="176">
        <v>380</v>
      </c>
      <c r="S404" s="176">
        <v>380</v>
      </c>
      <c r="T404" s="176">
        <v>380</v>
      </c>
      <c r="U404" s="176">
        <v>380</v>
      </c>
      <c r="V404" s="177">
        <f t="shared" si="116"/>
        <v>0</v>
      </c>
      <c r="W404" s="177" t="str">
        <f t="shared" si="117"/>
        <v>-</v>
      </c>
      <c r="X404" s="177">
        <f t="shared" si="118"/>
        <v>10.8</v>
      </c>
      <c r="Y404" s="178">
        <f t="shared" si="119"/>
        <v>7.5666666666666673</v>
      </c>
      <c r="Z404" s="818">
        <f>SUM(V404:V407)</f>
        <v>0</v>
      </c>
      <c r="AA404" s="818">
        <f t="shared" ref="AA404:AJ404" si="122">SUM(W404:W407)</f>
        <v>0</v>
      </c>
      <c r="AB404" s="818">
        <f t="shared" si="122"/>
        <v>10.8</v>
      </c>
      <c r="AC404" s="818">
        <f t="shared" si="122"/>
        <v>7.5666666666666673</v>
      </c>
      <c r="AD404" s="815">
        <f t="shared" si="122"/>
        <v>0</v>
      </c>
      <c r="AE404" s="815">
        <f t="shared" si="122"/>
        <v>0</v>
      </c>
      <c r="AF404" s="815">
        <f t="shared" si="122"/>
        <v>10.8</v>
      </c>
      <c r="AG404" s="815">
        <f t="shared" si="122"/>
        <v>7.5666666666666673</v>
      </c>
      <c r="AH404" s="818">
        <f t="shared" si="122"/>
        <v>0</v>
      </c>
      <c r="AI404" s="818">
        <f t="shared" si="122"/>
        <v>0</v>
      </c>
      <c r="AJ404" s="818">
        <f t="shared" si="122"/>
        <v>10.8</v>
      </c>
    </row>
    <row r="405" spans="1:36" ht="18.75" x14ac:dyDescent="0.25">
      <c r="A405" s="822"/>
      <c r="B405" s="822"/>
      <c r="C405" s="830"/>
      <c r="D405" s="822"/>
      <c r="E405" s="179"/>
      <c r="F405" s="490"/>
      <c r="G405" s="490"/>
      <c r="H405" s="490"/>
      <c r="I405" s="490"/>
      <c r="J405" s="490"/>
      <c r="K405" s="490"/>
      <c r="L405" s="180"/>
      <c r="M405" s="180"/>
      <c r="N405" s="180"/>
      <c r="O405" s="180"/>
      <c r="P405" s="180"/>
      <c r="Q405" s="180"/>
      <c r="R405" s="181"/>
      <c r="S405" s="181"/>
      <c r="T405" s="181"/>
      <c r="U405" s="181"/>
      <c r="V405" s="182">
        <f t="shared" si="116"/>
        <v>0</v>
      </c>
      <c r="W405" s="182">
        <f t="shared" si="117"/>
        <v>0</v>
      </c>
      <c r="X405" s="182">
        <f t="shared" si="118"/>
        <v>0</v>
      </c>
      <c r="Y405" s="183">
        <f t="shared" si="119"/>
        <v>0</v>
      </c>
      <c r="Z405" s="819"/>
      <c r="AA405" s="819"/>
      <c r="AB405" s="819"/>
      <c r="AC405" s="819"/>
      <c r="AD405" s="816"/>
      <c r="AE405" s="816"/>
      <c r="AF405" s="816"/>
      <c r="AG405" s="816"/>
      <c r="AH405" s="819"/>
      <c r="AI405" s="819"/>
      <c r="AJ405" s="819"/>
    </row>
    <row r="406" spans="1:36" ht="18.75" x14ac:dyDescent="0.25">
      <c r="A406" s="822"/>
      <c r="B406" s="822"/>
      <c r="C406" s="830"/>
      <c r="D406" s="822"/>
      <c r="E406" s="184"/>
      <c r="F406" s="491"/>
      <c r="G406" s="491"/>
      <c r="H406" s="491"/>
      <c r="I406" s="491"/>
      <c r="J406" s="491"/>
      <c r="K406" s="491"/>
      <c r="L406" s="184"/>
      <c r="M406" s="184"/>
      <c r="N406" s="184"/>
      <c r="O406" s="184"/>
      <c r="P406" s="184"/>
      <c r="Q406" s="184"/>
      <c r="R406" s="185"/>
      <c r="S406" s="185"/>
      <c r="T406" s="185"/>
      <c r="U406" s="185"/>
      <c r="V406" s="182">
        <f t="shared" si="116"/>
        <v>0</v>
      </c>
      <c r="W406" s="182">
        <f t="shared" si="117"/>
        <v>0</v>
      </c>
      <c r="X406" s="182">
        <f t="shared" si="118"/>
        <v>0</v>
      </c>
      <c r="Y406" s="183">
        <f t="shared" si="119"/>
        <v>0</v>
      </c>
      <c r="Z406" s="819"/>
      <c r="AA406" s="819"/>
      <c r="AB406" s="819"/>
      <c r="AC406" s="819"/>
      <c r="AD406" s="816"/>
      <c r="AE406" s="816"/>
      <c r="AF406" s="816"/>
      <c r="AG406" s="816"/>
      <c r="AH406" s="819"/>
      <c r="AI406" s="819"/>
      <c r="AJ406" s="819"/>
    </row>
    <row r="407" spans="1:36" ht="19.5" thickBot="1" x14ac:dyDescent="0.3">
      <c r="A407" s="828"/>
      <c r="B407" s="828"/>
      <c r="C407" s="831"/>
      <c r="D407" s="828"/>
      <c r="E407" s="191"/>
      <c r="F407" s="493"/>
      <c r="G407" s="493"/>
      <c r="H407" s="493"/>
      <c r="I407" s="493"/>
      <c r="J407" s="493"/>
      <c r="K407" s="493"/>
      <c r="L407" s="191"/>
      <c r="M407" s="191"/>
      <c r="N407" s="191"/>
      <c r="O407" s="191"/>
      <c r="P407" s="191"/>
      <c r="Q407" s="191"/>
      <c r="R407" s="192"/>
      <c r="S407" s="192"/>
      <c r="T407" s="192"/>
      <c r="U407" s="192"/>
      <c r="V407" s="193">
        <f t="shared" si="116"/>
        <v>0</v>
      </c>
      <c r="W407" s="193">
        <f t="shared" si="117"/>
        <v>0</v>
      </c>
      <c r="X407" s="193">
        <f t="shared" si="118"/>
        <v>0</v>
      </c>
      <c r="Y407" s="194">
        <f t="shared" si="119"/>
        <v>0</v>
      </c>
      <c r="Z407" s="820"/>
      <c r="AA407" s="820"/>
      <c r="AB407" s="820"/>
      <c r="AC407" s="820"/>
      <c r="AD407" s="817"/>
      <c r="AE407" s="817"/>
      <c r="AF407" s="817"/>
      <c r="AG407" s="817"/>
      <c r="AH407" s="820"/>
      <c r="AI407" s="820"/>
      <c r="AJ407" s="820"/>
    </row>
    <row r="408" spans="1:36" ht="18.75" x14ac:dyDescent="0.25">
      <c r="A408" s="821">
        <v>26</v>
      </c>
      <c r="B408" s="821" t="s">
        <v>395</v>
      </c>
      <c r="C408" s="821" t="s">
        <v>60</v>
      </c>
      <c r="D408" s="821">
        <f>400*0.9</f>
        <v>360</v>
      </c>
      <c r="E408" s="174" t="s">
        <v>396</v>
      </c>
      <c r="F408" s="489">
        <v>10.5</v>
      </c>
      <c r="G408" s="489">
        <v>6.7</v>
      </c>
      <c r="H408" s="489">
        <v>14</v>
      </c>
      <c r="I408" s="489">
        <v>12.3</v>
      </c>
      <c r="J408" s="489">
        <v>3.9</v>
      </c>
      <c r="K408" s="489">
        <v>13.4</v>
      </c>
      <c r="L408" s="175">
        <v>1.1000000000000001</v>
      </c>
      <c r="M408" s="175">
        <v>1.5</v>
      </c>
      <c r="N408" s="175">
        <v>1.5</v>
      </c>
      <c r="O408" s="175">
        <v>1</v>
      </c>
      <c r="P408" s="175">
        <v>1.2</v>
      </c>
      <c r="Q408" s="175">
        <v>1.3</v>
      </c>
      <c r="R408" s="176">
        <v>380</v>
      </c>
      <c r="S408" s="176">
        <v>380</v>
      </c>
      <c r="T408" s="176">
        <v>380</v>
      </c>
      <c r="U408" s="176">
        <v>380</v>
      </c>
      <c r="V408" s="177">
        <f t="shared" si="116"/>
        <v>10.4</v>
      </c>
      <c r="W408" s="177">
        <f t="shared" si="117"/>
        <v>9.8666666666666671</v>
      </c>
      <c r="X408" s="177">
        <f t="shared" si="118"/>
        <v>1.3666666666666665</v>
      </c>
      <c r="Y408" s="178">
        <f t="shared" si="119"/>
        <v>1.1666666666666667</v>
      </c>
      <c r="Z408" s="818">
        <f t="shared" ref="Z408" si="123">SUM(V408:V411)</f>
        <v>10.4</v>
      </c>
      <c r="AA408" s="818">
        <f t="shared" ref="AA408:AJ408" si="124">SUM(W408:W411)</f>
        <v>9.8666666666666671</v>
      </c>
      <c r="AB408" s="818">
        <f t="shared" si="124"/>
        <v>1.3666666666666665</v>
      </c>
      <c r="AC408" s="818">
        <f t="shared" si="124"/>
        <v>1.1666666666666667</v>
      </c>
      <c r="AD408" s="815">
        <f t="shared" si="124"/>
        <v>10.4</v>
      </c>
      <c r="AE408" s="815">
        <f t="shared" si="124"/>
        <v>9.8666666666666671</v>
      </c>
      <c r="AF408" s="815">
        <f t="shared" si="124"/>
        <v>1.3666666666666665</v>
      </c>
      <c r="AG408" s="815">
        <f t="shared" si="124"/>
        <v>1.1666666666666667</v>
      </c>
      <c r="AH408" s="818">
        <f t="shared" si="124"/>
        <v>10.4</v>
      </c>
      <c r="AI408" s="818">
        <f t="shared" si="124"/>
        <v>9.8666666666666671</v>
      </c>
      <c r="AJ408" s="818">
        <f t="shared" si="124"/>
        <v>1.3666666666666665</v>
      </c>
    </row>
    <row r="409" spans="1:36" ht="18.75" x14ac:dyDescent="0.25">
      <c r="A409" s="822"/>
      <c r="B409" s="822"/>
      <c r="C409" s="822"/>
      <c r="D409" s="822"/>
      <c r="E409" s="179"/>
      <c r="F409" s="490"/>
      <c r="G409" s="490"/>
      <c r="H409" s="490"/>
      <c r="I409" s="490"/>
      <c r="J409" s="490"/>
      <c r="K409" s="490"/>
      <c r="L409" s="180"/>
      <c r="M409" s="180"/>
      <c r="N409" s="180"/>
      <c r="O409" s="180"/>
      <c r="P409" s="180"/>
      <c r="Q409" s="180"/>
      <c r="R409" s="181"/>
      <c r="S409" s="181"/>
      <c r="T409" s="181"/>
      <c r="U409" s="181"/>
      <c r="V409" s="182">
        <f t="shared" si="116"/>
        <v>0</v>
      </c>
      <c r="W409" s="182">
        <f t="shared" si="117"/>
        <v>0</v>
      </c>
      <c r="X409" s="182">
        <f t="shared" si="118"/>
        <v>0</v>
      </c>
      <c r="Y409" s="183">
        <f t="shared" si="119"/>
        <v>0</v>
      </c>
      <c r="Z409" s="819"/>
      <c r="AA409" s="819"/>
      <c r="AB409" s="819"/>
      <c r="AC409" s="819"/>
      <c r="AD409" s="816"/>
      <c r="AE409" s="816"/>
      <c r="AF409" s="816"/>
      <c r="AG409" s="816"/>
      <c r="AH409" s="819"/>
      <c r="AI409" s="819"/>
      <c r="AJ409" s="819"/>
    </row>
    <row r="410" spans="1:36" ht="18.75" x14ac:dyDescent="0.25">
      <c r="A410" s="822"/>
      <c r="B410" s="822"/>
      <c r="C410" s="822"/>
      <c r="D410" s="822"/>
      <c r="E410" s="184"/>
      <c r="F410" s="491"/>
      <c r="G410" s="491"/>
      <c r="H410" s="491"/>
      <c r="I410" s="491"/>
      <c r="J410" s="491"/>
      <c r="K410" s="491"/>
      <c r="L410" s="184"/>
      <c r="M410" s="184"/>
      <c r="N410" s="184"/>
      <c r="O410" s="184"/>
      <c r="P410" s="184"/>
      <c r="Q410" s="184"/>
      <c r="R410" s="185"/>
      <c r="S410" s="185"/>
      <c r="T410" s="185"/>
      <c r="U410" s="185"/>
      <c r="V410" s="182">
        <f t="shared" si="116"/>
        <v>0</v>
      </c>
      <c r="W410" s="182">
        <f t="shared" si="117"/>
        <v>0</v>
      </c>
      <c r="X410" s="182">
        <f t="shared" si="118"/>
        <v>0</v>
      </c>
      <c r="Y410" s="183">
        <f t="shared" si="119"/>
        <v>0</v>
      </c>
      <c r="Z410" s="819"/>
      <c r="AA410" s="819"/>
      <c r="AB410" s="819"/>
      <c r="AC410" s="819"/>
      <c r="AD410" s="816"/>
      <c r="AE410" s="816"/>
      <c r="AF410" s="816"/>
      <c r="AG410" s="816"/>
      <c r="AH410" s="819"/>
      <c r="AI410" s="819"/>
      <c r="AJ410" s="819"/>
    </row>
    <row r="411" spans="1:36" ht="19.5" thickBot="1" x14ac:dyDescent="0.3">
      <c r="A411" s="828"/>
      <c r="B411" s="828"/>
      <c r="C411" s="828"/>
      <c r="D411" s="828"/>
      <c r="E411" s="191"/>
      <c r="F411" s="493"/>
      <c r="G411" s="493"/>
      <c r="H411" s="493"/>
      <c r="I411" s="493"/>
      <c r="J411" s="493"/>
      <c r="K411" s="493"/>
      <c r="L411" s="191"/>
      <c r="M411" s="191"/>
      <c r="N411" s="191"/>
      <c r="O411" s="191"/>
      <c r="P411" s="191"/>
      <c r="Q411" s="191"/>
      <c r="R411" s="192"/>
      <c r="S411" s="192"/>
      <c r="T411" s="192"/>
      <c r="U411" s="192"/>
      <c r="V411" s="193">
        <f t="shared" si="116"/>
        <v>0</v>
      </c>
      <c r="W411" s="193">
        <f t="shared" si="117"/>
        <v>0</v>
      </c>
      <c r="X411" s="193">
        <f t="shared" si="118"/>
        <v>0</v>
      </c>
      <c r="Y411" s="194">
        <f t="shared" si="119"/>
        <v>0</v>
      </c>
      <c r="Z411" s="820"/>
      <c r="AA411" s="820"/>
      <c r="AB411" s="820"/>
      <c r="AC411" s="820"/>
      <c r="AD411" s="817"/>
      <c r="AE411" s="817"/>
      <c r="AF411" s="817"/>
      <c r="AG411" s="817"/>
      <c r="AH411" s="820"/>
      <c r="AI411" s="820"/>
      <c r="AJ411" s="820"/>
    </row>
    <row r="412" spans="1:36" ht="18.75" x14ac:dyDescent="0.25">
      <c r="A412" s="821">
        <v>27</v>
      </c>
      <c r="B412" s="821" t="s">
        <v>397</v>
      </c>
      <c r="C412" s="821" t="s">
        <v>103</v>
      </c>
      <c r="D412" s="821">
        <f>250*0.9</f>
        <v>225</v>
      </c>
      <c r="E412" s="174" t="s">
        <v>391</v>
      </c>
      <c r="F412" s="489">
        <v>2.2000000000000002</v>
      </c>
      <c r="G412" s="489">
        <v>1.6</v>
      </c>
      <c r="H412" s="489">
        <v>15.9</v>
      </c>
      <c r="I412" s="489">
        <v>2</v>
      </c>
      <c r="J412" s="489">
        <v>1.2</v>
      </c>
      <c r="K412" s="489">
        <v>12.4</v>
      </c>
      <c r="L412" s="175">
        <v>6.5</v>
      </c>
      <c r="M412" s="175">
        <v>0.4</v>
      </c>
      <c r="N412" s="175">
        <v>3.3</v>
      </c>
      <c r="O412" s="175">
        <v>6.3</v>
      </c>
      <c r="P412" s="175">
        <v>0.6</v>
      </c>
      <c r="Q412" s="175">
        <v>3.5</v>
      </c>
      <c r="R412" s="176">
        <v>380</v>
      </c>
      <c r="S412" s="176">
        <v>380</v>
      </c>
      <c r="T412" s="176">
        <v>380</v>
      </c>
      <c r="U412" s="176">
        <v>380</v>
      </c>
      <c r="V412" s="177">
        <f t="shared" si="116"/>
        <v>6.5666666666666664</v>
      </c>
      <c r="W412" s="177">
        <f t="shared" si="117"/>
        <v>5.2</v>
      </c>
      <c r="X412" s="177">
        <f t="shared" si="118"/>
        <v>3.4</v>
      </c>
      <c r="Y412" s="178">
        <f t="shared" si="119"/>
        <v>3.4666666666666663</v>
      </c>
      <c r="Z412" s="818">
        <f t="shared" ref="Z412:AJ412" si="125">SUM(V412:V415)</f>
        <v>6.5666666666666664</v>
      </c>
      <c r="AA412" s="818">
        <f t="shared" si="125"/>
        <v>5.2</v>
      </c>
      <c r="AB412" s="818">
        <f t="shared" si="125"/>
        <v>3.4</v>
      </c>
      <c r="AC412" s="818">
        <f t="shared" si="125"/>
        <v>3.4666666666666663</v>
      </c>
      <c r="AD412" s="815">
        <f t="shared" si="125"/>
        <v>6.5666666666666664</v>
      </c>
      <c r="AE412" s="815">
        <f t="shared" si="125"/>
        <v>5.2</v>
      </c>
      <c r="AF412" s="815">
        <f t="shared" si="125"/>
        <v>3.4</v>
      </c>
      <c r="AG412" s="815">
        <f t="shared" si="125"/>
        <v>3.4666666666666663</v>
      </c>
      <c r="AH412" s="818">
        <f t="shared" si="125"/>
        <v>6.5666666666666664</v>
      </c>
      <c r="AI412" s="818">
        <f t="shared" si="125"/>
        <v>5.2</v>
      </c>
      <c r="AJ412" s="818">
        <f t="shared" si="125"/>
        <v>3.4</v>
      </c>
    </row>
    <row r="413" spans="1:36" ht="18.75" x14ac:dyDescent="0.25">
      <c r="A413" s="822"/>
      <c r="B413" s="822"/>
      <c r="C413" s="822"/>
      <c r="D413" s="822"/>
      <c r="E413" s="179"/>
      <c r="F413" s="490"/>
      <c r="G413" s="490"/>
      <c r="H413" s="490"/>
      <c r="I413" s="490"/>
      <c r="J413" s="490"/>
      <c r="K413" s="490"/>
      <c r="L413" s="180"/>
      <c r="M413" s="180"/>
      <c r="N413" s="180"/>
      <c r="O413" s="180"/>
      <c r="P413" s="180"/>
      <c r="Q413" s="180"/>
      <c r="R413" s="181"/>
      <c r="S413" s="181"/>
      <c r="T413" s="181"/>
      <c r="U413" s="181"/>
      <c r="V413" s="182">
        <f t="shared" si="116"/>
        <v>0</v>
      </c>
      <c r="W413" s="182">
        <f t="shared" si="117"/>
        <v>0</v>
      </c>
      <c r="X413" s="182">
        <f t="shared" si="118"/>
        <v>0</v>
      </c>
      <c r="Y413" s="183">
        <f t="shared" si="119"/>
        <v>0</v>
      </c>
      <c r="Z413" s="819"/>
      <c r="AA413" s="819"/>
      <c r="AB413" s="819"/>
      <c r="AC413" s="819"/>
      <c r="AD413" s="816"/>
      <c r="AE413" s="816"/>
      <c r="AF413" s="816"/>
      <c r="AG413" s="816"/>
      <c r="AH413" s="819"/>
      <c r="AI413" s="819"/>
      <c r="AJ413" s="819"/>
    </row>
    <row r="414" spans="1:36" ht="18.75" x14ac:dyDescent="0.25">
      <c r="A414" s="822"/>
      <c r="B414" s="822"/>
      <c r="C414" s="822"/>
      <c r="D414" s="822"/>
      <c r="E414" s="184"/>
      <c r="F414" s="491"/>
      <c r="G414" s="491"/>
      <c r="H414" s="491"/>
      <c r="I414" s="491"/>
      <c r="J414" s="491"/>
      <c r="K414" s="491"/>
      <c r="L414" s="184"/>
      <c r="M414" s="184"/>
      <c r="N414" s="184"/>
      <c r="O414" s="184"/>
      <c r="P414" s="184"/>
      <c r="Q414" s="184"/>
      <c r="R414" s="185"/>
      <c r="S414" s="185"/>
      <c r="T414" s="185"/>
      <c r="U414" s="185"/>
      <c r="V414" s="182">
        <f t="shared" si="116"/>
        <v>0</v>
      </c>
      <c r="W414" s="182">
        <f t="shared" si="117"/>
        <v>0</v>
      </c>
      <c r="X414" s="182">
        <f t="shared" si="118"/>
        <v>0</v>
      </c>
      <c r="Y414" s="183">
        <f t="shared" si="119"/>
        <v>0</v>
      </c>
      <c r="Z414" s="819"/>
      <c r="AA414" s="819"/>
      <c r="AB414" s="819"/>
      <c r="AC414" s="819"/>
      <c r="AD414" s="816"/>
      <c r="AE414" s="816"/>
      <c r="AF414" s="816"/>
      <c r="AG414" s="816"/>
      <c r="AH414" s="819"/>
      <c r="AI414" s="819"/>
      <c r="AJ414" s="819"/>
    </row>
    <row r="415" spans="1:36" ht="19.5" thickBot="1" x14ac:dyDescent="0.3">
      <c r="A415" s="828"/>
      <c r="B415" s="828"/>
      <c r="C415" s="828"/>
      <c r="D415" s="828"/>
      <c r="E415" s="191"/>
      <c r="F415" s="493"/>
      <c r="G415" s="493"/>
      <c r="H415" s="493"/>
      <c r="I415" s="493"/>
      <c r="J415" s="493"/>
      <c r="K415" s="493"/>
      <c r="L415" s="191"/>
      <c r="M415" s="191"/>
      <c r="N415" s="191"/>
      <c r="O415" s="191"/>
      <c r="P415" s="191"/>
      <c r="Q415" s="191"/>
      <c r="R415" s="192"/>
      <c r="S415" s="192"/>
      <c r="T415" s="192"/>
      <c r="U415" s="192"/>
      <c r="V415" s="193">
        <f t="shared" si="116"/>
        <v>0</v>
      </c>
      <c r="W415" s="193">
        <f t="shared" si="117"/>
        <v>0</v>
      </c>
      <c r="X415" s="193">
        <f t="shared" si="118"/>
        <v>0</v>
      </c>
      <c r="Y415" s="194">
        <f t="shared" si="119"/>
        <v>0</v>
      </c>
      <c r="Z415" s="820"/>
      <c r="AA415" s="820"/>
      <c r="AB415" s="820"/>
      <c r="AC415" s="820"/>
      <c r="AD415" s="817"/>
      <c r="AE415" s="817"/>
      <c r="AF415" s="817"/>
      <c r="AG415" s="817"/>
      <c r="AH415" s="820"/>
      <c r="AI415" s="820"/>
      <c r="AJ415" s="820"/>
    </row>
    <row r="416" spans="1:36" ht="18.75" x14ac:dyDescent="0.25">
      <c r="A416" s="821">
        <v>28</v>
      </c>
      <c r="B416" s="821" t="s">
        <v>398</v>
      </c>
      <c r="C416" s="821" t="s">
        <v>252</v>
      </c>
      <c r="D416" s="821">
        <f>63*0.9</f>
        <v>56.7</v>
      </c>
      <c r="E416" s="174" t="s">
        <v>399</v>
      </c>
      <c r="F416" s="489">
        <v>0.9</v>
      </c>
      <c r="G416" s="489">
        <v>1.9</v>
      </c>
      <c r="H416" s="489">
        <v>0</v>
      </c>
      <c r="I416" s="489">
        <v>0.6</v>
      </c>
      <c r="J416" s="489">
        <v>1.4</v>
      </c>
      <c r="K416" s="489">
        <v>0</v>
      </c>
      <c r="L416" s="175">
        <v>0.1</v>
      </c>
      <c r="M416" s="175">
        <v>2.8</v>
      </c>
      <c r="N416" s="175">
        <v>2.5</v>
      </c>
      <c r="O416" s="175">
        <v>0.1</v>
      </c>
      <c r="P416" s="175">
        <v>2.7</v>
      </c>
      <c r="Q416" s="175">
        <v>2.6</v>
      </c>
      <c r="R416" s="176">
        <v>380</v>
      </c>
      <c r="S416" s="176">
        <v>380</v>
      </c>
      <c r="T416" s="176">
        <v>380</v>
      </c>
      <c r="U416" s="176">
        <v>380</v>
      </c>
      <c r="V416" s="177">
        <f t="shared" si="116"/>
        <v>1.4</v>
      </c>
      <c r="W416" s="177">
        <f t="shared" si="117"/>
        <v>1</v>
      </c>
      <c r="X416" s="177">
        <f t="shared" si="118"/>
        <v>1.8</v>
      </c>
      <c r="Y416" s="178">
        <f t="shared" si="119"/>
        <v>1.8</v>
      </c>
      <c r="Z416" s="818">
        <f t="shared" ref="Z416:AJ416" si="126">SUM(V416:V419)</f>
        <v>1.4</v>
      </c>
      <c r="AA416" s="818">
        <f t="shared" si="126"/>
        <v>1</v>
      </c>
      <c r="AB416" s="818">
        <f t="shared" si="126"/>
        <v>1.8</v>
      </c>
      <c r="AC416" s="818">
        <f t="shared" si="126"/>
        <v>1.8</v>
      </c>
      <c r="AD416" s="815">
        <f t="shared" si="126"/>
        <v>1.4</v>
      </c>
      <c r="AE416" s="815">
        <f t="shared" si="126"/>
        <v>1</v>
      </c>
      <c r="AF416" s="815">
        <f t="shared" si="126"/>
        <v>1.8</v>
      </c>
      <c r="AG416" s="815">
        <f t="shared" si="126"/>
        <v>1.8</v>
      </c>
      <c r="AH416" s="818">
        <f t="shared" si="126"/>
        <v>1.4</v>
      </c>
      <c r="AI416" s="818">
        <f t="shared" si="126"/>
        <v>1</v>
      </c>
      <c r="AJ416" s="818">
        <f t="shared" si="126"/>
        <v>1.8</v>
      </c>
    </row>
    <row r="417" spans="1:36" ht="18.75" x14ac:dyDescent="0.25">
      <c r="A417" s="822"/>
      <c r="B417" s="822"/>
      <c r="C417" s="822"/>
      <c r="D417" s="822"/>
      <c r="E417" s="179"/>
      <c r="F417" s="490"/>
      <c r="G417" s="490"/>
      <c r="H417" s="490"/>
      <c r="I417" s="490"/>
      <c r="J417" s="490"/>
      <c r="K417" s="490"/>
      <c r="L417" s="180"/>
      <c r="M417" s="180"/>
      <c r="N417" s="180"/>
      <c r="O417" s="180"/>
      <c r="P417" s="180"/>
      <c r="Q417" s="180"/>
      <c r="R417" s="181"/>
      <c r="S417" s="181"/>
      <c r="T417" s="181"/>
      <c r="U417" s="181"/>
      <c r="V417" s="182">
        <f t="shared" si="116"/>
        <v>0</v>
      </c>
      <c r="W417" s="182">
        <f t="shared" si="117"/>
        <v>0</v>
      </c>
      <c r="X417" s="182">
        <f t="shared" si="118"/>
        <v>0</v>
      </c>
      <c r="Y417" s="183">
        <f t="shared" si="119"/>
        <v>0</v>
      </c>
      <c r="Z417" s="819"/>
      <c r="AA417" s="819"/>
      <c r="AB417" s="819"/>
      <c r="AC417" s="819"/>
      <c r="AD417" s="816"/>
      <c r="AE417" s="816"/>
      <c r="AF417" s="816"/>
      <c r="AG417" s="816"/>
      <c r="AH417" s="819"/>
      <c r="AI417" s="819"/>
      <c r="AJ417" s="819"/>
    </row>
    <row r="418" spans="1:36" ht="18.75" x14ac:dyDescent="0.25">
      <c r="A418" s="822"/>
      <c r="B418" s="822"/>
      <c r="C418" s="822"/>
      <c r="D418" s="822"/>
      <c r="E418" s="184"/>
      <c r="F418" s="491"/>
      <c r="G418" s="491"/>
      <c r="H418" s="491"/>
      <c r="I418" s="491"/>
      <c r="J418" s="491"/>
      <c r="K418" s="491"/>
      <c r="L418" s="184"/>
      <c r="M418" s="184"/>
      <c r="N418" s="184"/>
      <c r="O418" s="184"/>
      <c r="P418" s="184"/>
      <c r="Q418" s="184"/>
      <c r="R418" s="185"/>
      <c r="S418" s="185"/>
      <c r="T418" s="185"/>
      <c r="U418" s="185"/>
      <c r="V418" s="182">
        <f t="shared" si="116"/>
        <v>0</v>
      </c>
      <c r="W418" s="182">
        <f t="shared" si="117"/>
        <v>0</v>
      </c>
      <c r="X418" s="182">
        <f t="shared" si="118"/>
        <v>0</v>
      </c>
      <c r="Y418" s="183">
        <f t="shared" si="119"/>
        <v>0</v>
      </c>
      <c r="Z418" s="819"/>
      <c r="AA418" s="819"/>
      <c r="AB418" s="819"/>
      <c r="AC418" s="819"/>
      <c r="AD418" s="816"/>
      <c r="AE418" s="816"/>
      <c r="AF418" s="816"/>
      <c r="AG418" s="816"/>
      <c r="AH418" s="819"/>
      <c r="AI418" s="819"/>
      <c r="AJ418" s="819"/>
    </row>
    <row r="419" spans="1:36" ht="19.5" thickBot="1" x14ac:dyDescent="0.3">
      <c r="A419" s="828"/>
      <c r="B419" s="828"/>
      <c r="C419" s="828"/>
      <c r="D419" s="828"/>
      <c r="E419" s="191"/>
      <c r="F419" s="493"/>
      <c r="G419" s="493"/>
      <c r="H419" s="493"/>
      <c r="I419" s="493"/>
      <c r="J419" s="493"/>
      <c r="K419" s="493"/>
      <c r="L419" s="191"/>
      <c r="M419" s="191"/>
      <c r="N419" s="191"/>
      <c r="O419" s="191"/>
      <c r="P419" s="191"/>
      <c r="Q419" s="191"/>
      <c r="R419" s="192"/>
      <c r="S419" s="192"/>
      <c r="T419" s="192"/>
      <c r="U419" s="192"/>
      <c r="V419" s="193">
        <f t="shared" si="116"/>
        <v>0</v>
      </c>
      <c r="W419" s="193">
        <f t="shared" si="117"/>
        <v>0</v>
      </c>
      <c r="X419" s="193">
        <f t="shared" si="118"/>
        <v>0</v>
      </c>
      <c r="Y419" s="194">
        <f t="shared" si="119"/>
        <v>0</v>
      </c>
      <c r="Z419" s="820"/>
      <c r="AA419" s="820"/>
      <c r="AB419" s="820"/>
      <c r="AC419" s="820"/>
      <c r="AD419" s="817"/>
      <c r="AE419" s="817"/>
      <c r="AF419" s="817"/>
      <c r="AG419" s="817"/>
      <c r="AH419" s="820"/>
      <c r="AI419" s="820"/>
      <c r="AJ419" s="820"/>
    </row>
    <row r="420" spans="1:36" ht="18.75" x14ac:dyDescent="0.25">
      <c r="A420" s="821">
        <v>29</v>
      </c>
      <c r="B420" s="821" t="s">
        <v>400</v>
      </c>
      <c r="C420" s="821" t="s">
        <v>60</v>
      </c>
      <c r="D420" s="821">
        <f>400*0.9</f>
        <v>360</v>
      </c>
      <c r="E420" s="174" t="s">
        <v>401</v>
      </c>
      <c r="F420" s="489">
        <v>225</v>
      </c>
      <c r="G420" s="489">
        <v>231</v>
      </c>
      <c r="H420" s="489">
        <v>229</v>
      </c>
      <c r="I420" s="489">
        <v>215</v>
      </c>
      <c r="J420" s="489">
        <v>225</v>
      </c>
      <c r="K420" s="489">
        <v>217</v>
      </c>
      <c r="L420" s="175">
        <v>102.1</v>
      </c>
      <c r="M420" s="175">
        <v>130.1</v>
      </c>
      <c r="N420" s="175">
        <v>95.8</v>
      </c>
      <c r="O420" s="175">
        <v>102.5</v>
      </c>
      <c r="P420" s="175">
        <v>130.6</v>
      </c>
      <c r="Q420" s="175">
        <v>95.8</v>
      </c>
      <c r="R420" s="176">
        <v>380</v>
      </c>
      <c r="S420" s="176">
        <v>380</v>
      </c>
      <c r="T420" s="176">
        <v>380</v>
      </c>
      <c r="U420" s="176">
        <v>380</v>
      </c>
      <c r="V420" s="177">
        <f t="shared" si="116"/>
        <v>228.33333333333334</v>
      </c>
      <c r="W420" s="177">
        <f t="shared" si="117"/>
        <v>219</v>
      </c>
      <c r="X420" s="177">
        <f t="shared" si="118"/>
        <v>109.33333333333333</v>
      </c>
      <c r="Y420" s="178">
        <f t="shared" si="119"/>
        <v>109.63333333333333</v>
      </c>
      <c r="Z420" s="818">
        <f t="shared" ref="Z420:AJ420" si="127">SUM(V420:V423)</f>
        <v>228.33333333333334</v>
      </c>
      <c r="AA420" s="818">
        <f t="shared" si="127"/>
        <v>219</v>
      </c>
      <c r="AB420" s="818">
        <f t="shared" si="127"/>
        <v>109.33333333333333</v>
      </c>
      <c r="AC420" s="818">
        <f t="shared" si="127"/>
        <v>109.63333333333333</v>
      </c>
      <c r="AD420" s="815">
        <f t="shared" si="127"/>
        <v>228.33333333333334</v>
      </c>
      <c r="AE420" s="815">
        <f t="shared" si="127"/>
        <v>219</v>
      </c>
      <c r="AF420" s="815">
        <f t="shared" si="127"/>
        <v>109.33333333333333</v>
      </c>
      <c r="AG420" s="815">
        <f t="shared" si="127"/>
        <v>109.63333333333333</v>
      </c>
      <c r="AH420" s="818">
        <f t="shared" si="127"/>
        <v>228.33333333333334</v>
      </c>
      <c r="AI420" s="818">
        <f t="shared" si="127"/>
        <v>219</v>
      </c>
      <c r="AJ420" s="818">
        <f t="shared" si="127"/>
        <v>109.33333333333333</v>
      </c>
    </row>
    <row r="421" spans="1:36" ht="18.75" x14ac:dyDescent="0.25">
      <c r="A421" s="822"/>
      <c r="B421" s="822"/>
      <c r="C421" s="822"/>
      <c r="D421" s="822"/>
      <c r="E421" s="179"/>
      <c r="F421" s="490"/>
      <c r="G421" s="490"/>
      <c r="H421" s="490"/>
      <c r="I421" s="490"/>
      <c r="J421" s="490"/>
      <c r="K421" s="490"/>
      <c r="L421" s="180"/>
      <c r="M421" s="180"/>
      <c r="N421" s="180"/>
      <c r="O421" s="180"/>
      <c r="P421" s="180"/>
      <c r="Q421" s="180"/>
      <c r="R421" s="181"/>
      <c r="S421" s="181"/>
      <c r="T421" s="181"/>
      <c r="U421" s="181"/>
      <c r="V421" s="182">
        <f t="shared" si="116"/>
        <v>0</v>
      </c>
      <c r="W421" s="182">
        <f t="shared" si="117"/>
        <v>0</v>
      </c>
      <c r="X421" s="182">
        <f t="shared" si="118"/>
        <v>0</v>
      </c>
      <c r="Y421" s="183">
        <f t="shared" si="119"/>
        <v>0</v>
      </c>
      <c r="Z421" s="819"/>
      <c r="AA421" s="819"/>
      <c r="AB421" s="819"/>
      <c r="AC421" s="819"/>
      <c r="AD421" s="816"/>
      <c r="AE421" s="816"/>
      <c r="AF421" s="816"/>
      <c r="AG421" s="816"/>
      <c r="AH421" s="819"/>
      <c r="AI421" s="819"/>
      <c r="AJ421" s="819"/>
    </row>
    <row r="422" spans="1:36" ht="18.75" x14ac:dyDescent="0.25">
      <c r="A422" s="822"/>
      <c r="B422" s="822"/>
      <c r="C422" s="822"/>
      <c r="D422" s="822"/>
      <c r="E422" s="184"/>
      <c r="F422" s="491"/>
      <c r="G422" s="491"/>
      <c r="H422" s="491"/>
      <c r="I422" s="491"/>
      <c r="J422" s="491"/>
      <c r="K422" s="491"/>
      <c r="L422" s="184"/>
      <c r="M422" s="184"/>
      <c r="N422" s="184"/>
      <c r="O422" s="184"/>
      <c r="P422" s="184"/>
      <c r="Q422" s="184"/>
      <c r="R422" s="185"/>
      <c r="S422" s="185"/>
      <c r="T422" s="185"/>
      <c r="U422" s="185"/>
      <c r="V422" s="182">
        <f t="shared" si="116"/>
        <v>0</v>
      </c>
      <c r="W422" s="182">
        <f t="shared" si="117"/>
        <v>0</v>
      </c>
      <c r="X422" s="182">
        <f t="shared" si="118"/>
        <v>0</v>
      </c>
      <c r="Y422" s="183">
        <f t="shared" si="119"/>
        <v>0</v>
      </c>
      <c r="Z422" s="819"/>
      <c r="AA422" s="819"/>
      <c r="AB422" s="819"/>
      <c r="AC422" s="819"/>
      <c r="AD422" s="816"/>
      <c r="AE422" s="816"/>
      <c r="AF422" s="816"/>
      <c r="AG422" s="816"/>
      <c r="AH422" s="819"/>
      <c r="AI422" s="819"/>
      <c r="AJ422" s="819"/>
    </row>
    <row r="423" spans="1:36" ht="19.5" thickBot="1" x14ac:dyDescent="0.3">
      <c r="A423" s="828"/>
      <c r="B423" s="828"/>
      <c r="C423" s="828"/>
      <c r="D423" s="828"/>
      <c r="E423" s="191"/>
      <c r="F423" s="493"/>
      <c r="G423" s="493"/>
      <c r="H423" s="493"/>
      <c r="I423" s="493"/>
      <c r="J423" s="493"/>
      <c r="K423" s="493"/>
      <c r="L423" s="191"/>
      <c r="M423" s="191"/>
      <c r="N423" s="191"/>
      <c r="O423" s="191"/>
      <c r="P423" s="191"/>
      <c r="Q423" s="191"/>
      <c r="R423" s="192"/>
      <c r="S423" s="192"/>
      <c r="T423" s="192"/>
      <c r="U423" s="192"/>
      <c r="V423" s="193">
        <f t="shared" si="116"/>
        <v>0</v>
      </c>
      <c r="W423" s="193">
        <f t="shared" si="117"/>
        <v>0</v>
      </c>
      <c r="X423" s="193">
        <f t="shared" si="118"/>
        <v>0</v>
      </c>
      <c r="Y423" s="194">
        <f t="shared" si="119"/>
        <v>0</v>
      </c>
      <c r="Z423" s="820"/>
      <c r="AA423" s="820"/>
      <c r="AB423" s="820"/>
      <c r="AC423" s="820"/>
      <c r="AD423" s="817"/>
      <c r="AE423" s="817"/>
      <c r="AF423" s="817"/>
      <c r="AG423" s="817"/>
      <c r="AH423" s="820"/>
      <c r="AI423" s="820"/>
      <c r="AJ423" s="820"/>
    </row>
    <row r="424" spans="1:36" ht="18.75" x14ac:dyDescent="0.25">
      <c r="A424" s="821">
        <v>30</v>
      </c>
      <c r="B424" s="821" t="s">
        <v>402</v>
      </c>
      <c r="C424" s="821" t="s">
        <v>60</v>
      </c>
      <c r="D424" s="821">
        <f>400*0.9</f>
        <v>360</v>
      </c>
      <c r="E424" s="174" t="s">
        <v>403</v>
      </c>
      <c r="F424" s="494"/>
      <c r="G424" s="494"/>
      <c r="H424" s="494"/>
      <c r="I424" s="494"/>
      <c r="J424" s="494"/>
      <c r="K424" s="494"/>
      <c r="L424" s="175"/>
      <c r="M424" s="175"/>
      <c r="N424" s="175"/>
      <c r="O424" s="175"/>
      <c r="P424" s="175"/>
      <c r="Q424" s="175"/>
      <c r="R424" s="176">
        <v>380</v>
      </c>
      <c r="S424" s="176">
        <v>380</v>
      </c>
      <c r="T424" s="176">
        <v>380</v>
      </c>
      <c r="U424" s="176">
        <v>380</v>
      </c>
      <c r="V424" s="177">
        <f t="shared" si="116"/>
        <v>0</v>
      </c>
      <c r="W424" s="177">
        <f t="shared" si="117"/>
        <v>0</v>
      </c>
      <c r="X424" s="177">
        <f t="shared" si="118"/>
        <v>0</v>
      </c>
      <c r="Y424" s="178">
        <f t="shared" si="119"/>
        <v>0</v>
      </c>
      <c r="Z424" s="818">
        <f t="shared" ref="Z424" si="128">SUM(V424:V427)</f>
        <v>0</v>
      </c>
      <c r="AA424" s="818">
        <f t="shared" ref="AA424:AJ424" si="129">SUM(W424:W427)</f>
        <v>0</v>
      </c>
      <c r="AB424" s="818">
        <f t="shared" si="129"/>
        <v>0</v>
      </c>
      <c r="AC424" s="818">
        <f t="shared" si="129"/>
        <v>0</v>
      </c>
      <c r="AD424" s="815">
        <f t="shared" si="129"/>
        <v>0</v>
      </c>
      <c r="AE424" s="815">
        <f t="shared" si="129"/>
        <v>0</v>
      </c>
      <c r="AF424" s="815">
        <f t="shared" si="129"/>
        <v>0</v>
      </c>
      <c r="AG424" s="815">
        <f t="shared" si="129"/>
        <v>0</v>
      </c>
      <c r="AH424" s="818">
        <f t="shared" si="129"/>
        <v>0</v>
      </c>
      <c r="AI424" s="818">
        <f t="shared" si="129"/>
        <v>0</v>
      </c>
      <c r="AJ424" s="818">
        <f t="shared" si="129"/>
        <v>0</v>
      </c>
    </row>
    <row r="425" spans="1:36" ht="18.75" x14ac:dyDescent="0.25">
      <c r="A425" s="822"/>
      <c r="B425" s="822"/>
      <c r="C425" s="822"/>
      <c r="D425" s="822"/>
      <c r="E425" s="179"/>
      <c r="F425" s="490"/>
      <c r="G425" s="490"/>
      <c r="H425" s="490"/>
      <c r="I425" s="490"/>
      <c r="J425" s="490"/>
      <c r="K425" s="490"/>
      <c r="L425" s="180"/>
      <c r="M425" s="180"/>
      <c r="N425" s="180"/>
      <c r="O425" s="180"/>
      <c r="P425" s="180"/>
      <c r="Q425" s="180"/>
      <c r="R425" s="181"/>
      <c r="S425" s="181"/>
      <c r="T425" s="181"/>
      <c r="U425" s="181"/>
      <c r="V425" s="182">
        <f t="shared" si="116"/>
        <v>0</v>
      </c>
      <c r="W425" s="182">
        <f t="shared" si="117"/>
        <v>0</v>
      </c>
      <c r="X425" s="182">
        <f t="shared" si="118"/>
        <v>0</v>
      </c>
      <c r="Y425" s="183">
        <f t="shared" si="119"/>
        <v>0</v>
      </c>
      <c r="Z425" s="819"/>
      <c r="AA425" s="819"/>
      <c r="AB425" s="819"/>
      <c r="AC425" s="819"/>
      <c r="AD425" s="816"/>
      <c r="AE425" s="816"/>
      <c r="AF425" s="816"/>
      <c r="AG425" s="816"/>
      <c r="AH425" s="819"/>
      <c r="AI425" s="819"/>
      <c r="AJ425" s="819"/>
    </row>
    <row r="426" spans="1:36" ht="15" customHeight="1" x14ac:dyDescent="0.25">
      <c r="A426" s="822"/>
      <c r="B426" s="822"/>
      <c r="C426" s="822"/>
      <c r="D426" s="822"/>
      <c r="E426" s="184"/>
      <c r="F426" s="491"/>
      <c r="G426" s="491"/>
      <c r="H426" s="491"/>
      <c r="I426" s="491"/>
      <c r="J426" s="491"/>
      <c r="K426" s="491"/>
      <c r="L426" s="184"/>
      <c r="M426" s="184"/>
      <c r="N426" s="184"/>
      <c r="O426" s="184"/>
      <c r="P426" s="184"/>
      <c r="Q426" s="184"/>
      <c r="R426" s="185"/>
      <c r="S426" s="185"/>
      <c r="T426" s="185"/>
      <c r="U426" s="185"/>
      <c r="V426" s="182">
        <f t="shared" si="116"/>
        <v>0</v>
      </c>
      <c r="W426" s="182">
        <f t="shared" si="117"/>
        <v>0</v>
      </c>
      <c r="X426" s="182">
        <f t="shared" si="118"/>
        <v>0</v>
      </c>
      <c r="Y426" s="183">
        <f t="shared" si="119"/>
        <v>0</v>
      </c>
      <c r="Z426" s="819"/>
      <c r="AA426" s="819"/>
      <c r="AB426" s="819"/>
      <c r="AC426" s="819"/>
      <c r="AD426" s="816"/>
      <c r="AE426" s="816"/>
      <c r="AF426" s="816"/>
      <c r="AG426" s="816"/>
      <c r="AH426" s="819"/>
      <c r="AI426" s="819"/>
      <c r="AJ426" s="819"/>
    </row>
    <row r="427" spans="1:36" ht="15" customHeight="1" thickBot="1" x14ac:dyDescent="0.3">
      <c r="A427" s="823"/>
      <c r="B427" s="823"/>
      <c r="C427" s="823"/>
      <c r="D427" s="823"/>
      <c r="E427" s="179"/>
      <c r="F427" s="493"/>
      <c r="G427" s="493"/>
      <c r="H427" s="493"/>
      <c r="I427" s="493"/>
      <c r="J427" s="493"/>
      <c r="K427" s="493"/>
      <c r="L427" s="191"/>
      <c r="M427" s="191"/>
      <c r="N427" s="191"/>
      <c r="O427" s="191"/>
      <c r="P427" s="191"/>
      <c r="Q427" s="191"/>
      <c r="R427" s="192"/>
      <c r="S427" s="192"/>
      <c r="T427" s="192"/>
      <c r="U427" s="192"/>
      <c r="V427" s="193">
        <f t="shared" si="116"/>
        <v>0</v>
      </c>
      <c r="W427" s="193">
        <f t="shared" si="117"/>
        <v>0</v>
      </c>
      <c r="X427" s="193">
        <f t="shared" si="118"/>
        <v>0</v>
      </c>
      <c r="Y427" s="194">
        <f t="shared" si="119"/>
        <v>0</v>
      </c>
      <c r="Z427" s="820"/>
      <c r="AA427" s="820"/>
      <c r="AB427" s="820"/>
      <c r="AC427" s="820"/>
      <c r="AD427" s="817"/>
      <c r="AE427" s="817"/>
      <c r="AF427" s="817"/>
      <c r="AG427" s="817"/>
      <c r="AH427" s="820"/>
      <c r="AI427" s="820"/>
      <c r="AJ427" s="820"/>
    </row>
    <row r="428" spans="1:36" ht="18.75" x14ac:dyDescent="0.25">
      <c r="A428" s="821">
        <v>31</v>
      </c>
      <c r="B428" s="821" t="s">
        <v>546</v>
      </c>
      <c r="C428" s="821" t="s">
        <v>103</v>
      </c>
      <c r="D428" s="821">
        <f>250*0.9</f>
        <v>225</v>
      </c>
      <c r="E428" s="174" t="s">
        <v>403</v>
      </c>
      <c r="F428" s="174"/>
      <c r="G428" s="174"/>
      <c r="H428" s="174"/>
      <c r="I428" s="174"/>
      <c r="J428" s="174"/>
      <c r="K428" s="174"/>
      <c r="L428" s="175"/>
      <c r="M428" s="175"/>
      <c r="N428" s="175"/>
      <c r="O428" s="175"/>
      <c r="P428" s="175"/>
      <c r="Q428" s="175"/>
      <c r="R428" s="176">
        <v>380</v>
      </c>
      <c r="S428" s="176">
        <v>380</v>
      </c>
      <c r="T428" s="176">
        <v>380</v>
      </c>
      <c r="U428" s="176">
        <v>380</v>
      </c>
      <c r="V428" s="177">
        <f t="shared" ref="V428:V431" si="130">IF(AND(F428=0,G428=0,H428=0),0,IF(AND(F428=0,G428=0),H428,IF(AND(F428=0,H428=0),G428,IF(AND(G428=0,H428=0),F428,IF(F428=0,(G428+H428)/2,IF(G428=0,(F428+H428)/2,IF(H428=0,(F428+G428)/2,(F428+G428+H428)/3)))))))</f>
        <v>0</v>
      </c>
      <c r="W428" s="177">
        <f t="shared" ref="W428:W431" si="131">IF(AND(I428=0,J428=0,K428=0),0,IF(AND(I428=0,J428=0),K428,IF(AND(I428=0,K428=0),J428,IF(AND(J428=0,K428=0),I428,IF(I428=0,(J428+K428)/2,IF(J428=0,(I428+K428)/2,IF(K428=0,(I428+J428)/2,(I428+J428+K428)/3)))))))</f>
        <v>0</v>
      </c>
      <c r="X428" s="177">
        <f t="shared" ref="X428:X431" si="132">IF(AND(L428=0,M428=0,N428=0),0,IF(AND(L428=0,M428=0),N428,IF(AND(L428=0,N428=0),M428,IF(AND(M428=0,N428=0),L428,IF(L428=0,(M428+N428)/2,IF(M428=0,(L428+N428)/2,IF(N428=0,(L428+M428)/2,(L428+M428+N428)/3)))))))</f>
        <v>0</v>
      </c>
      <c r="Y428" s="368">
        <f t="shared" ref="Y428:Y431" si="133">IF(AND(O428=0,P428=0,Q428=0),0,IF(AND(O428=0,P428=0),Q428,IF(AND(O428=0,Q428=0),P428,IF(AND(P428=0,Q428=0),O428,IF(O428=0,(P428+Q428)/2,IF(P428=0,(O428+Q428)/2,IF(Q428=0,(O428+P428)/2,(O428+P428+Q428)/3)))))))</f>
        <v>0</v>
      </c>
      <c r="Z428" s="818">
        <f t="shared" ref="Z428" si="134">SUM(V428:V431)</f>
        <v>0</v>
      </c>
      <c r="AA428" s="818">
        <f t="shared" ref="AA428" si="135">SUM(W428:W431)</f>
        <v>0</v>
      </c>
      <c r="AB428" s="818">
        <f t="shared" ref="AB428" si="136">SUM(X428:X431)</f>
        <v>0</v>
      </c>
      <c r="AC428" s="818">
        <f t="shared" ref="AC428" si="137">SUM(Y428:Y431)</f>
        <v>0</v>
      </c>
      <c r="AD428" s="815">
        <f t="shared" ref="AD428" si="138">SUM(Z428:Z431)</f>
        <v>0</v>
      </c>
      <c r="AE428" s="815">
        <f t="shared" ref="AE428" si="139">SUM(AA428:AA431)</f>
        <v>0</v>
      </c>
      <c r="AF428" s="815">
        <f t="shared" ref="AF428" si="140">SUM(AB428:AB431)</f>
        <v>0</v>
      </c>
      <c r="AG428" s="815">
        <f t="shared" ref="AG428" si="141">SUM(AC428:AC431)</f>
        <v>0</v>
      </c>
      <c r="AH428" s="818">
        <f t="shared" ref="AH428" si="142">SUM(AD428:AD431)</f>
        <v>0</v>
      </c>
      <c r="AI428" s="818">
        <f t="shared" ref="AI428" si="143">SUM(AE428:AE431)</f>
        <v>0</v>
      </c>
      <c r="AJ428" s="818">
        <f t="shared" ref="AJ428" si="144">SUM(AF428:AF431)</f>
        <v>0</v>
      </c>
    </row>
    <row r="429" spans="1:36" ht="18.75" x14ac:dyDescent="0.25">
      <c r="A429" s="822"/>
      <c r="B429" s="822"/>
      <c r="C429" s="822"/>
      <c r="D429" s="822"/>
      <c r="E429" s="179"/>
      <c r="F429" s="179"/>
      <c r="G429" s="179"/>
      <c r="H429" s="179"/>
      <c r="I429" s="179"/>
      <c r="J429" s="179"/>
      <c r="K429" s="179"/>
      <c r="L429" s="180"/>
      <c r="M429" s="180"/>
      <c r="N429" s="180"/>
      <c r="O429" s="180"/>
      <c r="P429" s="180"/>
      <c r="Q429" s="180"/>
      <c r="R429" s="181"/>
      <c r="S429" s="181"/>
      <c r="T429" s="181"/>
      <c r="U429" s="181"/>
      <c r="V429" s="182">
        <f t="shared" si="130"/>
        <v>0</v>
      </c>
      <c r="W429" s="182">
        <f t="shared" si="131"/>
        <v>0</v>
      </c>
      <c r="X429" s="182">
        <f t="shared" si="132"/>
        <v>0</v>
      </c>
      <c r="Y429" s="366">
        <f t="shared" si="133"/>
        <v>0</v>
      </c>
      <c r="Z429" s="819"/>
      <c r="AA429" s="819"/>
      <c r="AB429" s="819"/>
      <c r="AC429" s="819"/>
      <c r="AD429" s="816"/>
      <c r="AE429" s="816"/>
      <c r="AF429" s="816"/>
      <c r="AG429" s="816"/>
      <c r="AH429" s="819"/>
      <c r="AI429" s="819"/>
      <c r="AJ429" s="819"/>
    </row>
    <row r="430" spans="1:36" ht="15" customHeight="1" x14ac:dyDescent="0.25">
      <c r="A430" s="822"/>
      <c r="B430" s="822"/>
      <c r="C430" s="822"/>
      <c r="D430" s="822"/>
      <c r="E430" s="184"/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5"/>
      <c r="S430" s="185"/>
      <c r="T430" s="185"/>
      <c r="U430" s="185"/>
      <c r="V430" s="182">
        <f t="shared" si="130"/>
        <v>0</v>
      </c>
      <c r="W430" s="182">
        <f t="shared" si="131"/>
        <v>0</v>
      </c>
      <c r="X430" s="182">
        <f t="shared" si="132"/>
        <v>0</v>
      </c>
      <c r="Y430" s="366">
        <f t="shared" si="133"/>
        <v>0</v>
      </c>
      <c r="Z430" s="819"/>
      <c r="AA430" s="819"/>
      <c r="AB430" s="819"/>
      <c r="AC430" s="819"/>
      <c r="AD430" s="816"/>
      <c r="AE430" s="816"/>
      <c r="AF430" s="816"/>
      <c r="AG430" s="816"/>
      <c r="AH430" s="819"/>
      <c r="AI430" s="819"/>
      <c r="AJ430" s="819"/>
    </row>
    <row r="431" spans="1:36" ht="15" customHeight="1" thickBot="1" x14ac:dyDescent="0.3">
      <c r="A431" s="823"/>
      <c r="B431" s="823"/>
      <c r="C431" s="823"/>
      <c r="D431" s="823"/>
      <c r="E431" s="179"/>
      <c r="F431" s="191"/>
      <c r="G431" s="191"/>
      <c r="H431" s="191"/>
      <c r="I431" s="191"/>
      <c r="J431" s="191"/>
      <c r="K431" s="191"/>
      <c r="L431" s="191"/>
      <c r="M431" s="191"/>
      <c r="N431" s="191"/>
      <c r="O431" s="191"/>
      <c r="P431" s="191"/>
      <c r="Q431" s="191"/>
      <c r="R431" s="192"/>
      <c r="S431" s="192"/>
      <c r="T431" s="192"/>
      <c r="U431" s="192"/>
      <c r="V431" s="193">
        <f t="shared" si="130"/>
        <v>0</v>
      </c>
      <c r="W431" s="193">
        <f t="shared" si="131"/>
        <v>0</v>
      </c>
      <c r="X431" s="193">
        <f t="shared" si="132"/>
        <v>0</v>
      </c>
      <c r="Y431" s="367">
        <f t="shared" si="133"/>
        <v>0</v>
      </c>
      <c r="Z431" s="820"/>
      <c r="AA431" s="820"/>
      <c r="AB431" s="820"/>
      <c r="AC431" s="820"/>
      <c r="AD431" s="817"/>
      <c r="AE431" s="817"/>
      <c r="AF431" s="817"/>
      <c r="AG431" s="817"/>
      <c r="AH431" s="820"/>
      <c r="AI431" s="820"/>
      <c r="AJ431" s="820"/>
    </row>
    <row r="432" spans="1:36" ht="18.75" x14ac:dyDescent="0.25">
      <c r="A432" s="821">
        <v>32</v>
      </c>
      <c r="B432" s="821" t="s">
        <v>549</v>
      </c>
      <c r="C432" s="821" t="s">
        <v>87</v>
      </c>
      <c r="D432" s="821">
        <f>160*0.9</f>
        <v>144</v>
      </c>
      <c r="E432" s="174" t="s">
        <v>944</v>
      </c>
      <c r="F432" s="174"/>
      <c r="G432" s="174"/>
      <c r="H432" s="174"/>
      <c r="I432" s="174"/>
      <c r="J432" s="174"/>
      <c r="K432" s="174"/>
      <c r="L432" s="175"/>
      <c r="M432" s="175"/>
      <c r="N432" s="175"/>
      <c r="O432" s="175"/>
      <c r="P432" s="175"/>
      <c r="Q432" s="175"/>
      <c r="R432" s="176">
        <v>380</v>
      </c>
      <c r="S432" s="176">
        <v>380</v>
      </c>
      <c r="T432" s="176">
        <v>380</v>
      </c>
      <c r="U432" s="176">
        <v>380</v>
      </c>
      <c r="V432" s="177">
        <f t="shared" ref="V432:V435" si="145">IF(AND(F432=0,G432=0,H432=0),0,IF(AND(F432=0,G432=0),H432,IF(AND(F432=0,H432=0),G432,IF(AND(G432=0,H432=0),F432,IF(F432=0,(G432+H432)/2,IF(G432=0,(F432+H432)/2,IF(H432=0,(F432+G432)/2,(F432+G432+H432)/3)))))))</f>
        <v>0</v>
      </c>
      <c r="W432" s="177">
        <f t="shared" ref="W432:W435" si="146">IF(AND(I432=0,J432=0,K432=0),0,IF(AND(I432=0,J432=0),K432,IF(AND(I432=0,K432=0),J432,IF(AND(J432=0,K432=0),I432,IF(I432=0,(J432+K432)/2,IF(J432=0,(I432+K432)/2,IF(K432=0,(I432+J432)/2,(I432+J432+K432)/3)))))))</f>
        <v>0</v>
      </c>
      <c r="X432" s="177">
        <f t="shared" ref="X432:X435" si="147">IF(AND(L432=0,M432=0,N432=0),0,IF(AND(L432=0,M432=0),N432,IF(AND(L432=0,N432=0),M432,IF(AND(M432=0,N432=0),L432,IF(L432=0,(M432+N432)/2,IF(M432=0,(L432+N432)/2,IF(N432=0,(L432+M432)/2,(L432+M432+N432)/3)))))))</f>
        <v>0</v>
      </c>
      <c r="Y432" s="368">
        <f t="shared" ref="Y432:Y435" si="148">IF(AND(O432=0,P432=0,Q432=0),0,IF(AND(O432=0,P432=0),Q432,IF(AND(O432=0,Q432=0),P432,IF(AND(P432=0,Q432=0),O432,IF(O432=0,(P432+Q432)/2,IF(P432=0,(O432+Q432)/2,IF(Q432=0,(O432+P432)/2,(O432+P432+Q432)/3)))))))</f>
        <v>0</v>
      </c>
      <c r="Z432" s="818">
        <f t="shared" ref="Z432" si="149">SUM(V432:V435)</f>
        <v>0</v>
      </c>
      <c r="AA432" s="818">
        <f t="shared" ref="AA432" si="150">SUM(W432:W435)</f>
        <v>0</v>
      </c>
      <c r="AB432" s="818">
        <f t="shared" ref="AB432" si="151">SUM(X432:X435)</f>
        <v>0</v>
      </c>
      <c r="AC432" s="818">
        <f t="shared" ref="AC432" si="152">SUM(Y432:Y435)</f>
        <v>0</v>
      </c>
      <c r="AD432" s="815">
        <f t="shared" ref="AD432" si="153">SUM(Z432:Z435)</f>
        <v>0</v>
      </c>
      <c r="AE432" s="815">
        <f t="shared" ref="AE432" si="154">SUM(AA432:AA435)</f>
        <v>0</v>
      </c>
      <c r="AF432" s="815">
        <f t="shared" ref="AF432" si="155">SUM(AB432:AB435)</f>
        <v>0</v>
      </c>
      <c r="AG432" s="815">
        <f t="shared" ref="AG432" si="156">SUM(AC432:AC435)</f>
        <v>0</v>
      </c>
      <c r="AH432" s="818">
        <f t="shared" ref="AH432" si="157">SUM(AD432:AD435)</f>
        <v>0</v>
      </c>
      <c r="AI432" s="818">
        <f t="shared" ref="AI432" si="158">SUM(AE432:AE435)</f>
        <v>0</v>
      </c>
      <c r="AJ432" s="818">
        <f t="shared" ref="AJ432" si="159">SUM(AF432:AF435)</f>
        <v>0</v>
      </c>
    </row>
    <row r="433" spans="1:36" ht="18.75" x14ac:dyDescent="0.25">
      <c r="A433" s="822"/>
      <c r="B433" s="822"/>
      <c r="C433" s="822"/>
      <c r="D433" s="822"/>
      <c r="E433" s="179"/>
      <c r="F433" s="179"/>
      <c r="G433" s="179"/>
      <c r="H433" s="179"/>
      <c r="I433" s="179"/>
      <c r="J433" s="179"/>
      <c r="K433" s="179"/>
      <c r="L433" s="180"/>
      <c r="M433" s="180"/>
      <c r="N433" s="180"/>
      <c r="O433" s="180"/>
      <c r="P433" s="180"/>
      <c r="Q433" s="180"/>
      <c r="R433" s="181"/>
      <c r="S433" s="181"/>
      <c r="T433" s="181"/>
      <c r="U433" s="181"/>
      <c r="V433" s="182">
        <f t="shared" si="145"/>
        <v>0</v>
      </c>
      <c r="W433" s="182">
        <f t="shared" si="146"/>
        <v>0</v>
      </c>
      <c r="X433" s="182">
        <f t="shared" si="147"/>
        <v>0</v>
      </c>
      <c r="Y433" s="366">
        <f t="shared" si="148"/>
        <v>0</v>
      </c>
      <c r="Z433" s="819"/>
      <c r="AA433" s="819"/>
      <c r="AB433" s="819"/>
      <c r="AC433" s="819"/>
      <c r="AD433" s="816"/>
      <c r="AE433" s="816"/>
      <c r="AF433" s="816"/>
      <c r="AG433" s="816"/>
      <c r="AH433" s="819"/>
      <c r="AI433" s="819"/>
      <c r="AJ433" s="819"/>
    </row>
    <row r="434" spans="1:36" ht="15" customHeight="1" x14ac:dyDescent="0.25">
      <c r="A434" s="822"/>
      <c r="B434" s="822"/>
      <c r="C434" s="822"/>
      <c r="D434" s="822"/>
      <c r="E434" s="184"/>
      <c r="F434" s="184"/>
      <c r="G434" s="184"/>
      <c r="H434" s="184"/>
      <c r="I434" s="184"/>
      <c r="J434" s="184"/>
      <c r="K434" s="184"/>
      <c r="L434" s="184"/>
      <c r="M434" s="184"/>
      <c r="N434" s="184"/>
      <c r="O434" s="184"/>
      <c r="P434" s="184"/>
      <c r="Q434" s="184"/>
      <c r="R434" s="185"/>
      <c r="S434" s="185"/>
      <c r="T434" s="185"/>
      <c r="U434" s="185"/>
      <c r="V434" s="182">
        <f t="shared" si="145"/>
        <v>0</v>
      </c>
      <c r="W434" s="182">
        <f t="shared" si="146"/>
        <v>0</v>
      </c>
      <c r="X434" s="182">
        <f t="shared" si="147"/>
        <v>0</v>
      </c>
      <c r="Y434" s="366">
        <f t="shared" si="148"/>
        <v>0</v>
      </c>
      <c r="Z434" s="819"/>
      <c r="AA434" s="819"/>
      <c r="AB434" s="819"/>
      <c r="AC434" s="819"/>
      <c r="AD434" s="816"/>
      <c r="AE434" s="816"/>
      <c r="AF434" s="816"/>
      <c r="AG434" s="816"/>
      <c r="AH434" s="819"/>
      <c r="AI434" s="819"/>
      <c r="AJ434" s="819"/>
    </row>
    <row r="435" spans="1:36" ht="15" customHeight="1" thickBot="1" x14ac:dyDescent="0.3">
      <c r="A435" s="823"/>
      <c r="B435" s="823"/>
      <c r="C435" s="823"/>
      <c r="D435" s="823"/>
      <c r="E435" s="179"/>
      <c r="F435" s="191"/>
      <c r="G435" s="191"/>
      <c r="H435" s="191"/>
      <c r="I435" s="191"/>
      <c r="J435" s="191"/>
      <c r="K435" s="191"/>
      <c r="L435" s="191"/>
      <c r="M435" s="191"/>
      <c r="N435" s="191"/>
      <c r="O435" s="191"/>
      <c r="P435" s="191"/>
      <c r="Q435" s="191"/>
      <c r="R435" s="192"/>
      <c r="S435" s="192"/>
      <c r="T435" s="192"/>
      <c r="U435" s="192"/>
      <c r="V435" s="193">
        <f t="shared" si="145"/>
        <v>0</v>
      </c>
      <c r="W435" s="193">
        <f t="shared" si="146"/>
        <v>0</v>
      </c>
      <c r="X435" s="193">
        <f t="shared" si="147"/>
        <v>0</v>
      </c>
      <c r="Y435" s="367">
        <f t="shared" si="148"/>
        <v>0</v>
      </c>
      <c r="Z435" s="820"/>
      <c r="AA435" s="820"/>
      <c r="AB435" s="820"/>
      <c r="AC435" s="820"/>
      <c r="AD435" s="817"/>
      <c r="AE435" s="817"/>
      <c r="AF435" s="817"/>
      <c r="AG435" s="817"/>
      <c r="AH435" s="820"/>
      <c r="AI435" s="820"/>
      <c r="AJ435" s="820"/>
    </row>
    <row r="436" spans="1:36" ht="18.75" x14ac:dyDescent="0.25">
      <c r="A436" s="821">
        <v>33</v>
      </c>
      <c r="B436" s="821" t="s">
        <v>551</v>
      </c>
      <c r="C436" s="821" t="s">
        <v>60</v>
      </c>
      <c r="D436" s="821">
        <f>400*0.9</f>
        <v>360</v>
      </c>
      <c r="E436" s="174" t="s">
        <v>945</v>
      </c>
      <c r="F436" s="174"/>
      <c r="G436" s="174"/>
      <c r="H436" s="174"/>
      <c r="I436" s="174"/>
      <c r="J436" s="174"/>
      <c r="K436" s="174"/>
      <c r="L436" s="175"/>
      <c r="M436" s="175"/>
      <c r="N436" s="175"/>
      <c r="O436" s="175"/>
      <c r="P436" s="175"/>
      <c r="Q436" s="175"/>
      <c r="R436" s="176">
        <v>380</v>
      </c>
      <c r="S436" s="176">
        <v>380</v>
      </c>
      <c r="T436" s="176">
        <v>380</v>
      </c>
      <c r="U436" s="176">
        <v>380</v>
      </c>
      <c r="V436" s="177">
        <f t="shared" ref="V436:V439" si="160">IF(AND(F436=0,G436=0,H436=0),0,IF(AND(F436=0,G436=0),H436,IF(AND(F436=0,H436=0),G436,IF(AND(G436=0,H436=0),F436,IF(F436=0,(G436+H436)/2,IF(G436=0,(F436+H436)/2,IF(H436=0,(F436+G436)/2,(F436+G436+H436)/3)))))))</f>
        <v>0</v>
      </c>
      <c r="W436" s="177">
        <f t="shared" ref="W436:W439" si="161">IF(AND(I436=0,J436=0,K436=0),0,IF(AND(I436=0,J436=0),K436,IF(AND(I436=0,K436=0),J436,IF(AND(J436=0,K436=0),I436,IF(I436=0,(J436+K436)/2,IF(J436=0,(I436+K436)/2,IF(K436=0,(I436+J436)/2,(I436+J436+K436)/3)))))))</f>
        <v>0</v>
      </c>
      <c r="X436" s="177">
        <f t="shared" ref="X436:X439" si="162">IF(AND(L436=0,M436=0,N436=0),0,IF(AND(L436=0,M436=0),N436,IF(AND(L436=0,N436=0),M436,IF(AND(M436=0,N436=0),L436,IF(L436=0,(M436+N436)/2,IF(M436=0,(L436+N436)/2,IF(N436=0,(L436+M436)/2,(L436+M436+N436)/3)))))))</f>
        <v>0</v>
      </c>
      <c r="Y436" s="368">
        <f t="shared" ref="Y436:Y439" si="163">IF(AND(O436=0,P436=0,Q436=0),0,IF(AND(O436=0,P436=0),Q436,IF(AND(O436=0,Q436=0),P436,IF(AND(P436=0,Q436=0),O436,IF(O436=0,(P436+Q436)/2,IF(P436=0,(O436+Q436)/2,IF(Q436=0,(O436+P436)/2,(O436+P436+Q436)/3)))))))</f>
        <v>0</v>
      </c>
      <c r="Z436" s="818">
        <f t="shared" ref="Z436" si="164">SUM(V436:V439)</f>
        <v>0</v>
      </c>
      <c r="AA436" s="818">
        <f t="shared" ref="AA436" si="165">SUM(W436:W439)</f>
        <v>0</v>
      </c>
      <c r="AB436" s="818">
        <f t="shared" ref="AB436" si="166">SUM(X436:X439)</f>
        <v>0</v>
      </c>
      <c r="AC436" s="818">
        <f t="shared" ref="AC436" si="167">SUM(Y436:Y439)</f>
        <v>0</v>
      </c>
      <c r="AD436" s="815">
        <f t="shared" ref="AD436" si="168">SUM(Z436:Z439)</f>
        <v>0</v>
      </c>
      <c r="AE436" s="815">
        <f t="shared" ref="AE436" si="169">SUM(AA436:AA439)</f>
        <v>0</v>
      </c>
      <c r="AF436" s="815">
        <f t="shared" ref="AF436" si="170">SUM(AB436:AB439)</f>
        <v>0</v>
      </c>
      <c r="AG436" s="815">
        <f t="shared" ref="AG436" si="171">SUM(AC436:AC439)</f>
        <v>0</v>
      </c>
      <c r="AH436" s="818">
        <f t="shared" ref="AH436" si="172">SUM(AD436:AD439)</f>
        <v>0</v>
      </c>
      <c r="AI436" s="818">
        <f t="shared" ref="AI436" si="173">SUM(AE436:AE439)</f>
        <v>0</v>
      </c>
      <c r="AJ436" s="818">
        <f t="shared" ref="AJ436" si="174">SUM(AF436:AF439)</f>
        <v>0</v>
      </c>
    </row>
    <row r="437" spans="1:36" ht="18.75" x14ac:dyDescent="0.25">
      <c r="A437" s="822"/>
      <c r="B437" s="822"/>
      <c r="C437" s="822"/>
      <c r="D437" s="822"/>
      <c r="E437" s="179"/>
      <c r="F437" s="179"/>
      <c r="G437" s="179"/>
      <c r="H437" s="179"/>
      <c r="I437" s="179"/>
      <c r="J437" s="179"/>
      <c r="K437" s="179"/>
      <c r="L437" s="180"/>
      <c r="M437" s="180"/>
      <c r="N437" s="180"/>
      <c r="O437" s="180"/>
      <c r="P437" s="180"/>
      <c r="Q437" s="180"/>
      <c r="R437" s="181"/>
      <c r="S437" s="181"/>
      <c r="T437" s="181"/>
      <c r="U437" s="181"/>
      <c r="V437" s="182">
        <f t="shared" si="160"/>
        <v>0</v>
      </c>
      <c r="W437" s="182">
        <f t="shared" si="161"/>
        <v>0</v>
      </c>
      <c r="X437" s="182">
        <f t="shared" si="162"/>
        <v>0</v>
      </c>
      <c r="Y437" s="366">
        <f t="shared" si="163"/>
        <v>0</v>
      </c>
      <c r="Z437" s="819"/>
      <c r="AA437" s="819"/>
      <c r="AB437" s="819"/>
      <c r="AC437" s="819"/>
      <c r="AD437" s="816"/>
      <c r="AE437" s="816"/>
      <c r="AF437" s="816"/>
      <c r="AG437" s="816"/>
      <c r="AH437" s="819"/>
      <c r="AI437" s="819"/>
      <c r="AJ437" s="819"/>
    </row>
    <row r="438" spans="1:36" ht="15" customHeight="1" x14ac:dyDescent="0.25">
      <c r="A438" s="822"/>
      <c r="B438" s="822"/>
      <c r="C438" s="822"/>
      <c r="D438" s="822"/>
      <c r="E438" s="184"/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5"/>
      <c r="S438" s="185"/>
      <c r="T438" s="185"/>
      <c r="U438" s="185"/>
      <c r="V438" s="182">
        <f t="shared" si="160"/>
        <v>0</v>
      </c>
      <c r="W438" s="182">
        <f t="shared" si="161"/>
        <v>0</v>
      </c>
      <c r="X438" s="182">
        <f t="shared" si="162"/>
        <v>0</v>
      </c>
      <c r="Y438" s="366">
        <f t="shared" si="163"/>
        <v>0</v>
      </c>
      <c r="Z438" s="819"/>
      <c r="AA438" s="819"/>
      <c r="AB438" s="819"/>
      <c r="AC438" s="819"/>
      <c r="AD438" s="816"/>
      <c r="AE438" s="816"/>
      <c r="AF438" s="816"/>
      <c r="AG438" s="816"/>
      <c r="AH438" s="819"/>
      <c r="AI438" s="819"/>
      <c r="AJ438" s="819"/>
    </row>
    <row r="439" spans="1:36" ht="15" customHeight="1" thickBot="1" x14ac:dyDescent="0.3">
      <c r="A439" s="823"/>
      <c r="B439" s="823"/>
      <c r="C439" s="823"/>
      <c r="D439" s="823"/>
      <c r="E439" s="179"/>
      <c r="F439" s="191"/>
      <c r="G439" s="191"/>
      <c r="H439" s="191"/>
      <c r="I439" s="191"/>
      <c r="J439" s="191"/>
      <c r="K439" s="191"/>
      <c r="L439" s="191"/>
      <c r="M439" s="191"/>
      <c r="N439" s="191"/>
      <c r="O439" s="191"/>
      <c r="P439" s="191"/>
      <c r="Q439" s="191"/>
      <c r="R439" s="192"/>
      <c r="S439" s="192"/>
      <c r="T439" s="192"/>
      <c r="U439" s="192"/>
      <c r="V439" s="193">
        <f t="shared" si="160"/>
        <v>0</v>
      </c>
      <c r="W439" s="193">
        <f t="shared" si="161"/>
        <v>0</v>
      </c>
      <c r="X439" s="193">
        <f t="shared" si="162"/>
        <v>0</v>
      </c>
      <c r="Y439" s="367">
        <f t="shared" si="163"/>
        <v>0</v>
      </c>
      <c r="Z439" s="820"/>
      <c r="AA439" s="820"/>
      <c r="AB439" s="820"/>
      <c r="AC439" s="820"/>
      <c r="AD439" s="817"/>
      <c r="AE439" s="817"/>
      <c r="AF439" s="817"/>
      <c r="AG439" s="817"/>
      <c r="AH439" s="820"/>
      <c r="AI439" s="820"/>
      <c r="AJ439" s="820"/>
    </row>
    <row r="440" spans="1:36" ht="18.75" x14ac:dyDescent="0.25">
      <c r="A440" s="821">
        <v>34</v>
      </c>
      <c r="B440" s="821" t="s">
        <v>946</v>
      </c>
      <c r="C440" s="824" t="s">
        <v>949</v>
      </c>
      <c r="D440" s="821">
        <f>790*0.9</f>
        <v>711</v>
      </c>
      <c r="E440" s="174" t="s">
        <v>947</v>
      </c>
      <c r="F440" s="489">
        <v>100</v>
      </c>
      <c r="G440" s="489">
        <v>100</v>
      </c>
      <c r="H440" s="489">
        <v>70</v>
      </c>
      <c r="I440" s="489">
        <v>73.400000000000006</v>
      </c>
      <c r="J440" s="489">
        <v>76</v>
      </c>
      <c r="K440" s="489">
        <v>50</v>
      </c>
      <c r="L440" s="175">
        <v>0.5</v>
      </c>
      <c r="M440" s="175">
        <v>0.6</v>
      </c>
      <c r="N440" s="175">
        <v>0.4</v>
      </c>
      <c r="O440" s="175">
        <v>0.5</v>
      </c>
      <c r="P440" s="175">
        <v>0.6</v>
      </c>
      <c r="Q440" s="175">
        <v>0.6</v>
      </c>
      <c r="R440" s="176">
        <v>380</v>
      </c>
      <c r="S440" s="176">
        <v>380</v>
      </c>
      <c r="T440" s="176">
        <v>380</v>
      </c>
      <c r="U440" s="176">
        <v>380</v>
      </c>
      <c r="V440" s="177">
        <f t="shared" ref="V440:V443" si="175">IF(AND(F440=0,G440=0,H440=0),0,IF(AND(F440=0,G440=0),H440,IF(AND(F440=0,H440=0),G440,IF(AND(G440=0,H440=0),F440,IF(F440=0,(G440+H440)/2,IF(G440=0,(F440+H440)/2,IF(H440=0,(F440+G440)/2,(F440+G440+H440)/3)))))))</f>
        <v>90</v>
      </c>
      <c r="W440" s="177">
        <f t="shared" ref="W440:W443" si="176">IF(AND(I440=0,J440=0,K440=0),0,IF(AND(I440=0,J440=0),K440,IF(AND(I440=0,K440=0),J440,IF(AND(J440=0,K440=0),I440,IF(I440=0,(J440+K440)/2,IF(J440=0,(I440+K440)/2,IF(K440=0,(I440+J440)/2,(I440+J440+K440)/3)))))))</f>
        <v>66.466666666666669</v>
      </c>
      <c r="X440" s="177">
        <f t="shared" ref="X440:X443" si="177">IF(AND(L440=0,M440=0,N440=0),0,IF(AND(L440=0,M440=0),N440,IF(AND(L440=0,N440=0),M440,IF(AND(M440=0,N440=0),L440,IF(L440=0,(M440+N440)/2,IF(M440=0,(L440+N440)/2,IF(N440=0,(L440+M440)/2,(L440+M440+N440)/3)))))))</f>
        <v>0.5</v>
      </c>
      <c r="Y440" s="368">
        <f t="shared" ref="Y440:Y443" si="178">IF(AND(O440=0,P440=0,Q440=0),0,IF(AND(O440=0,P440=0),Q440,IF(AND(O440=0,Q440=0),P440,IF(AND(P440=0,Q440=0),O440,IF(O440=0,(P440+Q440)/2,IF(P440=0,(O440+Q440)/2,IF(Q440=0,(O440+P440)/2,(O440+P440+Q440)/3)))))))</f>
        <v>0.56666666666666676</v>
      </c>
      <c r="Z440" s="818">
        <f t="shared" ref="Z440" si="179">SUM(V440:V443)</f>
        <v>90</v>
      </c>
      <c r="AA440" s="818">
        <f t="shared" ref="AA440" si="180">SUM(W440:W443)</f>
        <v>66.466666666666669</v>
      </c>
      <c r="AB440" s="818">
        <f t="shared" ref="AB440" si="181">SUM(X440:X443)</f>
        <v>0.5</v>
      </c>
      <c r="AC440" s="818">
        <f t="shared" ref="AC440" si="182">SUM(Y440:Y443)</f>
        <v>0.56666666666666676</v>
      </c>
      <c r="AD440" s="815">
        <f t="shared" ref="AD440" si="183">SUM(Z440:Z443)</f>
        <v>90</v>
      </c>
      <c r="AE440" s="815">
        <f t="shared" ref="AE440" si="184">SUM(AA440:AA443)</f>
        <v>66.466666666666669</v>
      </c>
      <c r="AF440" s="815">
        <f t="shared" ref="AF440" si="185">SUM(AB440:AB443)</f>
        <v>0.5</v>
      </c>
      <c r="AG440" s="815">
        <f t="shared" ref="AG440" si="186">SUM(AC440:AC443)</f>
        <v>0.56666666666666676</v>
      </c>
      <c r="AH440" s="818">
        <f t="shared" ref="AH440" si="187">SUM(AD440:AD443)</f>
        <v>90</v>
      </c>
      <c r="AI440" s="818">
        <f t="shared" ref="AI440" si="188">SUM(AE440:AE443)</f>
        <v>66.466666666666669</v>
      </c>
      <c r="AJ440" s="818">
        <f t="shared" ref="AJ440" si="189">SUM(AF440:AF443)</f>
        <v>0.5</v>
      </c>
    </row>
    <row r="441" spans="1:36" ht="18.75" x14ac:dyDescent="0.25">
      <c r="A441" s="822"/>
      <c r="B441" s="822"/>
      <c r="C441" s="825"/>
      <c r="D441" s="822"/>
      <c r="E441" s="179"/>
      <c r="F441" s="490"/>
      <c r="G441" s="490"/>
      <c r="H441" s="490"/>
      <c r="I441" s="490"/>
      <c r="J441" s="490"/>
      <c r="K441" s="490"/>
      <c r="L441" s="180"/>
      <c r="M441" s="180"/>
      <c r="N441" s="180"/>
      <c r="O441" s="180"/>
      <c r="P441" s="180"/>
      <c r="Q441" s="180"/>
      <c r="R441" s="181"/>
      <c r="S441" s="181"/>
      <c r="T441" s="181"/>
      <c r="U441" s="181"/>
      <c r="V441" s="182">
        <f t="shared" si="175"/>
        <v>0</v>
      </c>
      <c r="W441" s="182">
        <f t="shared" si="176"/>
        <v>0</v>
      </c>
      <c r="X441" s="182">
        <f t="shared" si="177"/>
        <v>0</v>
      </c>
      <c r="Y441" s="366">
        <f t="shared" si="178"/>
        <v>0</v>
      </c>
      <c r="Z441" s="819"/>
      <c r="AA441" s="819"/>
      <c r="AB441" s="819"/>
      <c r="AC441" s="819"/>
      <c r="AD441" s="816"/>
      <c r="AE441" s="816"/>
      <c r="AF441" s="816"/>
      <c r="AG441" s="816"/>
      <c r="AH441" s="819"/>
      <c r="AI441" s="819"/>
      <c r="AJ441" s="819"/>
    </row>
    <row r="442" spans="1:36" ht="15" customHeight="1" x14ac:dyDescent="0.25">
      <c r="A442" s="822"/>
      <c r="B442" s="822"/>
      <c r="C442" s="825"/>
      <c r="D442" s="822"/>
      <c r="E442" s="184"/>
      <c r="F442" s="491"/>
      <c r="G442" s="491"/>
      <c r="H442" s="491"/>
      <c r="I442" s="491"/>
      <c r="J442" s="491"/>
      <c r="K442" s="491"/>
      <c r="L442" s="184"/>
      <c r="M442" s="184"/>
      <c r="N442" s="184"/>
      <c r="O442" s="184"/>
      <c r="P442" s="184"/>
      <c r="Q442" s="184"/>
      <c r="R442" s="185"/>
      <c r="S442" s="185"/>
      <c r="T442" s="185"/>
      <c r="U442" s="185"/>
      <c r="V442" s="182">
        <f t="shared" si="175"/>
        <v>0</v>
      </c>
      <c r="W442" s="182">
        <f t="shared" si="176"/>
        <v>0</v>
      </c>
      <c r="X442" s="182">
        <f t="shared" si="177"/>
        <v>0</v>
      </c>
      <c r="Y442" s="366">
        <f t="shared" si="178"/>
        <v>0</v>
      </c>
      <c r="Z442" s="819"/>
      <c r="AA442" s="819"/>
      <c r="AB442" s="819"/>
      <c r="AC442" s="819"/>
      <c r="AD442" s="816"/>
      <c r="AE442" s="816"/>
      <c r="AF442" s="816"/>
      <c r="AG442" s="816"/>
      <c r="AH442" s="819"/>
      <c r="AI442" s="819"/>
      <c r="AJ442" s="819"/>
    </row>
    <row r="443" spans="1:36" ht="15" customHeight="1" thickBot="1" x14ac:dyDescent="0.3">
      <c r="A443" s="823"/>
      <c r="B443" s="823"/>
      <c r="C443" s="826"/>
      <c r="D443" s="823"/>
      <c r="E443" s="179"/>
      <c r="F443" s="493"/>
      <c r="G443" s="493"/>
      <c r="H443" s="493"/>
      <c r="I443" s="493"/>
      <c r="J443" s="493"/>
      <c r="K443" s="493"/>
      <c r="L443" s="191"/>
      <c r="M443" s="191"/>
      <c r="N443" s="191"/>
      <c r="O443" s="191"/>
      <c r="P443" s="191"/>
      <c r="Q443" s="191"/>
      <c r="R443" s="192"/>
      <c r="S443" s="192"/>
      <c r="T443" s="192"/>
      <c r="U443" s="192"/>
      <c r="V443" s="193">
        <f t="shared" si="175"/>
        <v>0</v>
      </c>
      <c r="W443" s="193">
        <f t="shared" si="176"/>
        <v>0</v>
      </c>
      <c r="X443" s="193">
        <f t="shared" si="177"/>
        <v>0</v>
      </c>
      <c r="Y443" s="367">
        <f t="shared" si="178"/>
        <v>0</v>
      </c>
      <c r="Z443" s="820"/>
      <c r="AA443" s="820"/>
      <c r="AB443" s="820"/>
      <c r="AC443" s="820"/>
      <c r="AD443" s="817"/>
      <c r="AE443" s="817"/>
      <c r="AF443" s="817"/>
      <c r="AG443" s="817"/>
      <c r="AH443" s="820"/>
      <c r="AI443" s="820"/>
      <c r="AJ443" s="820"/>
    </row>
    <row r="444" spans="1:36" ht="18.75" x14ac:dyDescent="0.25">
      <c r="A444" s="821">
        <v>35</v>
      </c>
      <c r="B444" s="821" t="s">
        <v>948</v>
      </c>
      <c r="C444" s="824" t="s">
        <v>87</v>
      </c>
      <c r="D444" s="821">
        <f>160*0.9</f>
        <v>144</v>
      </c>
      <c r="E444" s="174" t="s">
        <v>391</v>
      </c>
      <c r="F444" s="174"/>
      <c r="G444" s="174"/>
      <c r="H444" s="174"/>
      <c r="I444" s="174"/>
      <c r="J444" s="174"/>
      <c r="K444" s="174"/>
      <c r="L444" s="175"/>
      <c r="M444" s="175"/>
      <c r="N444" s="175"/>
      <c r="O444" s="175"/>
      <c r="P444" s="175"/>
      <c r="Q444" s="175"/>
      <c r="R444" s="176">
        <v>380</v>
      </c>
      <c r="S444" s="176">
        <v>380</v>
      </c>
      <c r="T444" s="176">
        <v>380</v>
      </c>
      <c r="U444" s="176">
        <v>380</v>
      </c>
      <c r="V444" s="177">
        <f t="shared" ref="V444:V447" si="190">IF(AND(F444=0,G444=0,H444=0),0,IF(AND(F444=0,G444=0),H444,IF(AND(F444=0,H444=0),G444,IF(AND(G444=0,H444=0),F444,IF(F444=0,(G444+H444)/2,IF(G444=0,(F444+H444)/2,IF(H444=0,(F444+G444)/2,(F444+G444+H444)/3)))))))</f>
        <v>0</v>
      </c>
      <c r="W444" s="177">
        <f t="shared" ref="W444:W447" si="191">IF(AND(I444=0,J444=0,K444=0),0,IF(AND(I444=0,J444=0),K444,IF(AND(I444=0,K444=0),J444,IF(AND(J444=0,K444=0),I444,IF(I444=0,(J444+K444)/2,IF(J444=0,(I444+K444)/2,IF(K444=0,(I444+J444)/2,(I444+J444+K444)/3)))))))</f>
        <v>0</v>
      </c>
      <c r="X444" s="177">
        <f t="shared" ref="X444:X447" si="192">IF(AND(L444=0,M444=0,N444=0),0,IF(AND(L444=0,M444=0),N444,IF(AND(L444=0,N444=0),M444,IF(AND(M444=0,N444=0),L444,IF(L444=0,(M444+N444)/2,IF(M444=0,(L444+N444)/2,IF(N444=0,(L444+M444)/2,(L444+M444+N444)/3)))))))</f>
        <v>0</v>
      </c>
      <c r="Y444" s="368">
        <f t="shared" ref="Y444:Y447" si="193">IF(AND(O444=0,P444=0,Q444=0),0,IF(AND(O444=0,P444=0),Q444,IF(AND(O444=0,Q444=0),P444,IF(AND(P444=0,Q444=0),O444,IF(O444=0,(P444+Q444)/2,IF(P444=0,(O444+Q444)/2,IF(Q444=0,(O444+P444)/2,(O444+P444+Q444)/3)))))))</f>
        <v>0</v>
      </c>
      <c r="Z444" s="818">
        <f t="shared" ref="Z444" si="194">SUM(V444:V447)</f>
        <v>0</v>
      </c>
      <c r="AA444" s="818">
        <f t="shared" ref="AA444" si="195">SUM(W444:W447)</f>
        <v>0</v>
      </c>
      <c r="AB444" s="818">
        <f t="shared" ref="AB444" si="196">SUM(X444:X447)</f>
        <v>0</v>
      </c>
      <c r="AC444" s="818">
        <f t="shared" ref="AC444" si="197">SUM(Y444:Y447)</f>
        <v>0</v>
      </c>
      <c r="AD444" s="815">
        <f t="shared" ref="AD444" si="198">SUM(Z444:Z447)</f>
        <v>0</v>
      </c>
      <c r="AE444" s="815">
        <f t="shared" ref="AE444" si="199">SUM(AA444:AA447)</f>
        <v>0</v>
      </c>
      <c r="AF444" s="815">
        <f t="shared" ref="AF444" si="200">SUM(AB444:AB447)</f>
        <v>0</v>
      </c>
      <c r="AG444" s="815">
        <f t="shared" ref="AG444" si="201">SUM(AC444:AC447)</f>
        <v>0</v>
      </c>
      <c r="AH444" s="818">
        <f t="shared" ref="AH444" si="202">SUM(AD444:AD447)</f>
        <v>0</v>
      </c>
      <c r="AI444" s="818">
        <f t="shared" ref="AI444" si="203">SUM(AE444:AE447)</f>
        <v>0</v>
      </c>
      <c r="AJ444" s="818">
        <f t="shared" ref="AJ444" si="204">SUM(AF444:AF447)</f>
        <v>0</v>
      </c>
    </row>
    <row r="445" spans="1:36" ht="18.75" x14ac:dyDescent="0.25">
      <c r="A445" s="822"/>
      <c r="B445" s="822"/>
      <c r="C445" s="825"/>
      <c r="D445" s="822"/>
      <c r="E445" s="179"/>
      <c r="F445" s="179"/>
      <c r="G445" s="179"/>
      <c r="H445" s="179"/>
      <c r="I445" s="179"/>
      <c r="J445" s="179"/>
      <c r="K445" s="179"/>
      <c r="L445" s="180"/>
      <c r="M445" s="180"/>
      <c r="N445" s="180"/>
      <c r="O445" s="180"/>
      <c r="P445" s="180"/>
      <c r="Q445" s="180"/>
      <c r="R445" s="181"/>
      <c r="S445" s="181"/>
      <c r="T445" s="181"/>
      <c r="U445" s="181"/>
      <c r="V445" s="182">
        <f t="shared" si="190"/>
        <v>0</v>
      </c>
      <c r="W445" s="182">
        <f t="shared" si="191"/>
        <v>0</v>
      </c>
      <c r="X445" s="182">
        <f t="shared" si="192"/>
        <v>0</v>
      </c>
      <c r="Y445" s="366">
        <f t="shared" si="193"/>
        <v>0</v>
      </c>
      <c r="Z445" s="819"/>
      <c r="AA445" s="819"/>
      <c r="AB445" s="819"/>
      <c r="AC445" s="819"/>
      <c r="AD445" s="816"/>
      <c r="AE445" s="816"/>
      <c r="AF445" s="816"/>
      <c r="AG445" s="816"/>
      <c r="AH445" s="819"/>
      <c r="AI445" s="819"/>
      <c r="AJ445" s="819"/>
    </row>
    <row r="446" spans="1:36" ht="15" customHeight="1" x14ac:dyDescent="0.25">
      <c r="A446" s="822"/>
      <c r="B446" s="822"/>
      <c r="C446" s="825"/>
      <c r="D446" s="822"/>
      <c r="E446" s="184"/>
      <c r="F446" s="184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  <c r="R446" s="185"/>
      <c r="S446" s="185"/>
      <c r="T446" s="185"/>
      <c r="U446" s="185"/>
      <c r="V446" s="182">
        <f t="shared" si="190"/>
        <v>0</v>
      </c>
      <c r="W446" s="182">
        <f t="shared" si="191"/>
        <v>0</v>
      </c>
      <c r="X446" s="182">
        <f t="shared" si="192"/>
        <v>0</v>
      </c>
      <c r="Y446" s="366">
        <f t="shared" si="193"/>
        <v>0</v>
      </c>
      <c r="Z446" s="819"/>
      <c r="AA446" s="819"/>
      <c r="AB446" s="819"/>
      <c r="AC446" s="819"/>
      <c r="AD446" s="816"/>
      <c r="AE446" s="816"/>
      <c r="AF446" s="816"/>
      <c r="AG446" s="816"/>
      <c r="AH446" s="819"/>
      <c r="AI446" s="819"/>
      <c r="AJ446" s="819"/>
    </row>
    <row r="447" spans="1:36" ht="15" customHeight="1" thickBot="1" x14ac:dyDescent="0.3">
      <c r="A447" s="823"/>
      <c r="B447" s="823"/>
      <c r="C447" s="826"/>
      <c r="D447" s="823"/>
      <c r="E447" s="179"/>
      <c r="F447" s="191"/>
      <c r="G447" s="191"/>
      <c r="H447" s="191"/>
      <c r="I447" s="191"/>
      <c r="J447" s="191"/>
      <c r="K447" s="191"/>
      <c r="L447" s="191"/>
      <c r="M447" s="191"/>
      <c r="N447" s="191"/>
      <c r="O447" s="191"/>
      <c r="P447" s="191"/>
      <c r="Q447" s="191"/>
      <c r="R447" s="192"/>
      <c r="S447" s="192"/>
      <c r="T447" s="192"/>
      <c r="U447" s="192"/>
      <c r="V447" s="193">
        <f t="shared" si="190"/>
        <v>0</v>
      </c>
      <c r="W447" s="193">
        <f t="shared" si="191"/>
        <v>0</v>
      </c>
      <c r="X447" s="193">
        <f t="shared" si="192"/>
        <v>0</v>
      </c>
      <c r="Y447" s="367">
        <f t="shared" si="193"/>
        <v>0</v>
      </c>
      <c r="Z447" s="820"/>
      <c r="AA447" s="820"/>
      <c r="AB447" s="820"/>
      <c r="AC447" s="820"/>
      <c r="AD447" s="817"/>
      <c r="AE447" s="817"/>
      <c r="AF447" s="817"/>
      <c r="AG447" s="817"/>
      <c r="AH447" s="820"/>
      <c r="AI447" s="820"/>
      <c r="AJ447" s="820"/>
    </row>
    <row r="448" spans="1:36" ht="18.75" x14ac:dyDescent="0.25">
      <c r="A448" s="821">
        <v>35</v>
      </c>
      <c r="B448" s="821" t="s">
        <v>24</v>
      </c>
      <c r="C448" s="824" t="s">
        <v>103</v>
      </c>
      <c r="D448" s="821">
        <f>250*0.9</f>
        <v>225</v>
      </c>
      <c r="E448" s="489" t="s">
        <v>1030</v>
      </c>
      <c r="F448" s="489">
        <v>2.8</v>
      </c>
      <c r="G448" s="489">
        <v>11.8</v>
      </c>
      <c r="H448" s="489">
        <v>26.5</v>
      </c>
      <c r="I448" s="489">
        <v>2.6</v>
      </c>
      <c r="J448" s="489">
        <v>11.1</v>
      </c>
      <c r="K448" s="489">
        <v>26.2</v>
      </c>
      <c r="L448" s="175">
        <v>0.1</v>
      </c>
      <c r="M448" s="175">
        <v>0</v>
      </c>
      <c r="N448" s="175">
        <v>0.1</v>
      </c>
      <c r="O448" s="175">
        <v>0.1</v>
      </c>
      <c r="P448" s="175">
        <v>0</v>
      </c>
      <c r="Q448" s="175">
        <v>0.1</v>
      </c>
      <c r="R448" s="176">
        <v>380</v>
      </c>
      <c r="S448" s="176">
        <v>380</v>
      </c>
      <c r="T448" s="176">
        <v>380</v>
      </c>
      <c r="U448" s="176">
        <v>380</v>
      </c>
      <c r="V448" s="177">
        <f t="shared" ref="V448:V451" si="205">IF(AND(F448=0,G448=0,H448=0),0,IF(AND(F448=0,G448=0),H448,IF(AND(F448=0,H448=0),G448,IF(AND(G448=0,H448=0),F448,IF(F448=0,(G448+H448)/2,IF(G448=0,(F448+H448)/2,IF(H448=0,(F448+G448)/2,(F448+G448+H448)/3)))))))</f>
        <v>13.700000000000001</v>
      </c>
      <c r="W448" s="177">
        <f t="shared" ref="W448:W451" si="206">IF(AND(I448=0,J448=0,K448=0),0,IF(AND(I448=0,J448=0),K448,IF(AND(I448=0,K448=0),J448,IF(AND(J448=0,K448=0),I448,IF(I448=0,(J448+K448)/2,IF(J448=0,(I448+K448)/2,IF(K448=0,(I448+J448)/2,(I448+J448+K448)/3)))))))</f>
        <v>13.299999999999999</v>
      </c>
      <c r="X448" s="177">
        <f t="shared" ref="X448:X451" si="207">IF(AND(L448=0,M448=0,N448=0),0,IF(AND(L448=0,M448=0),N448,IF(AND(L448=0,N448=0),M448,IF(AND(M448=0,N448=0),L448,IF(L448=0,(M448+N448)/2,IF(M448=0,(L448+N448)/2,IF(N448=0,(L448+M448)/2,(L448+M448+N448)/3)))))))</f>
        <v>0.1</v>
      </c>
      <c r="Y448" s="479">
        <f t="shared" ref="Y448:Y451" si="208">IF(AND(O448=0,P448=0,Q448=0),0,IF(AND(O448=0,P448=0),Q448,IF(AND(O448=0,Q448=0),P448,IF(AND(P448=0,Q448=0),O448,IF(O448=0,(P448+Q448)/2,IF(P448=0,(O448+Q448)/2,IF(Q448=0,(O448+P448)/2,(O448+P448+Q448)/3)))))))</f>
        <v>0.1</v>
      </c>
      <c r="Z448" s="818">
        <f t="shared" ref="Z448" si="209">SUM(V448:V451)</f>
        <v>13.700000000000001</v>
      </c>
      <c r="AA448" s="818">
        <f t="shared" ref="AA448" si="210">SUM(W448:W451)</f>
        <v>13.299999999999999</v>
      </c>
      <c r="AB448" s="818">
        <f t="shared" ref="AB448" si="211">SUM(X448:X451)</f>
        <v>0.1</v>
      </c>
      <c r="AC448" s="818">
        <f t="shared" ref="AC448" si="212">SUM(Y448:Y451)</f>
        <v>0.1</v>
      </c>
      <c r="AD448" s="815">
        <f t="shared" ref="AD448" si="213">SUM(Z448:Z451)</f>
        <v>13.700000000000001</v>
      </c>
      <c r="AE448" s="815">
        <f t="shared" ref="AE448" si="214">SUM(AA448:AA451)</f>
        <v>13.299999999999999</v>
      </c>
      <c r="AF448" s="815">
        <f t="shared" ref="AF448" si="215">SUM(AB448:AB451)</f>
        <v>0.1</v>
      </c>
      <c r="AG448" s="815">
        <f t="shared" ref="AG448" si="216">SUM(AC448:AC451)</f>
        <v>0.1</v>
      </c>
      <c r="AH448" s="818">
        <f t="shared" ref="AH448" si="217">SUM(AD448:AD451)</f>
        <v>13.700000000000001</v>
      </c>
      <c r="AI448" s="818">
        <f t="shared" ref="AI448" si="218">SUM(AE448:AE451)</f>
        <v>13.299999999999999</v>
      </c>
      <c r="AJ448" s="818">
        <f t="shared" ref="AJ448" si="219">SUM(AF448:AF451)</f>
        <v>0.1</v>
      </c>
    </row>
    <row r="449" spans="1:36" ht="18.75" x14ac:dyDescent="0.25">
      <c r="A449" s="822"/>
      <c r="B449" s="822"/>
      <c r="C449" s="825"/>
      <c r="D449" s="822"/>
      <c r="E449" s="490"/>
      <c r="F449" s="490"/>
      <c r="G449" s="490"/>
      <c r="H449" s="490"/>
      <c r="I449" s="490"/>
      <c r="J449" s="490"/>
      <c r="K449" s="490"/>
      <c r="L449" s="180"/>
      <c r="M449" s="180"/>
      <c r="N449" s="180"/>
      <c r="O449" s="180"/>
      <c r="P449" s="180"/>
      <c r="Q449" s="180"/>
      <c r="R449" s="181"/>
      <c r="S449" s="181"/>
      <c r="T449" s="181"/>
      <c r="U449" s="181"/>
      <c r="V449" s="182">
        <f t="shared" si="205"/>
        <v>0</v>
      </c>
      <c r="W449" s="182">
        <f t="shared" si="206"/>
        <v>0</v>
      </c>
      <c r="X449" s="182">
        <f t="shared" si="207"/>
        <v>0</v>
      </c>
      <c r="Y449" s="477">
        <f t="shared" si="208"/>
        <v>0</v>
      </c>
      <c r="Z449" s="819"/>
      <c r="AA449" s="819"/>
      <c r="AB449" s="819"/>
      <c r="AC449" s="819"/>
      <c r="AD449" s="816"/>
      <c r="AE449" s="816"/>
      <c r="AF449" s="816"/>
      <c r="AG449" s="816"/>
      <c r="AH449" s="819"/>
      <c r="AI449" s="819"/>
      <c r="AJ449" s="819"/>
    </row>
    <row r="450" spans="1:36" ht="15" customHeight="1" x14ac:dyDescent="0.25">
      <c r="A450" s="822"/>
      <c r="B450" s="822"/>
      <c r="C450" s="825"/>
      <c r="D450" s="822"/>
      <c r="E450" s="491"/>
      <c r="F450" s="491"/>
      <c r="G450" s="491"/>
      <c r="H450" s="491"/>
      <c r="I450" s="491"/>
      <c r="J450" s="491"/>
      <c r="K450" s="491"/>
      <c r="L450" s="184"/>
      <c r="M450" s="184"/>
      <c r="N450" s="184"/>
      <c r="O450" s="184"/>
      <c r="P450" s="184"/>
      <c r="Q450" s="184"/>
      <c r="R450" s="185"/>
      <c r="S450" s="185"/>
      <c r="T450" s="185"/>
      <c r="U450" s="185"/>
      <c r="V450" s="182">
        <f t="shared" si="205"/>
        <v>0</v>
      </c>
      <c r="W450" s="182">
        <f t="shared" si="206"/>
        <v>0</v>
      </c>
      <c r="X450" s="182">
        <f t="shared" si="207"/>
        <v>0</v>
      </c>
      <c r="Y450" s="477">
        <f t="shared" si="208"/>
        <v>0</v>
      </c>
      <c r="Z450" s="819"/>
      <c r="AA450" s="819"/>
      <c r="AB450" s="819"/>
      <c r="AC450" s="819"/>
      <c r="AD450" s="816"/>
      <c r="AE450" s="816"/>
      <c r="AF450" s="816"/>
      <c r="AG450" s="816"/>
      <c r="AH450" s="819"/>
      <c r="AI450" s="819"/>
      <c r="AJ450" s="819"/>
    </row>
    <row r="451" spans="1:36" ht="15" customHeight="1" thickBot="1" x14ac:dyDescent="0.3">
      <c r="A451" s="823"/>
      <c r="B451" s="823"/>
      <c r="C451" s="826"/>
      <c r="D451" s="823"/>
      <c r="E451" s="493"/>
      <c r="F451" s="493"/>
      <c r="G451" s="493"/>
      <c r="H451" s="493"/>
      <c r="I451" s="493"/>
      <c r="J451" s="493"/>
      <c r="K451" s="493"/>
      <c r="L451" s="191"/>
      <c r="M451" s="191"/>
      <c r="N451" s="191"/>
      <c r="O451" s="191"/>
      <c r="P451" s="191"/>
      <c r="Q451" s="191"/>
      <c r="R451" s="192"/>
      <c r="S451" s="192"/>
      <c r="T451" s="192"/>
      <c r="U451" s="192"/>
      <c r="V451" s="193">
        <f t="shared" si="205"/>
        <v>0</v>
      </c>
      <c r="W451" s="193">
        <f t="shared" si="206"/>
        <v>0</v>
      </c>
      <c r="X451" s="193">
        <f t="shared" si="207"/>
        <v>0</v>
      </c>
      <c r="Y451" s="478">
        <f t="shared" si="208"/>
        <v>0</v>
      </c>
      <c r="Z451" s="820"/>
      <c r="AA451" s="820"/>
      <c r="AB451" s="820"/>
      <c r="AC451" s="820"/>
      <c r="AD451" s="817"/>
      <c r="AE451" s="817"/>
      <c r="AF451" s="817"/>
      <c r="AG451" s="817"/>
      <c r="AH451" s="820"/>
      <c r="AI451" s="820"/>
      <c r="AJ451" s="820"/>
    </row>
    <row r="452" spans="1:36" ht="18.75" x14ac:dyDescent="0.25">
      <c r="A452" s="821">
        <v>36</v>
      </c>
      <c r="B452" s="821" t="s">
        <v>1205</v>
      </c>
      <c r="C452" s="824" t="s">
        <v>92</v>
      </c>
      <c r="D452" s="821">
        <f>100*0.9</f>
        <v>90</v>
      </c>
      <c r="E452" s="489" t="s">
        <v>1206</v>
      </c>
      <c r="F452" s="489"/>
      <c r="G452" s="489"/>
      <c r="H452" s="489"/>
      <c r="I452" s="489"/>
      <c r="J452" s="489"/>
      <c r="K452" s="489"/>
      <c r="L452" s="175">
        <v>2.5</v>
      </c>
      <c r="M452" s="175">
        <v>1.8</v>
      </c>
      <c r="N452" s="175">
        <v>5.2</v>
      </c>
      <c r="O452" s="175">
        <v>3.3</v>
      </c>
      <c r="P452" s="175">
        <v>2.6</v>
      </c>
      <c r="Q452" s="175">
        <v>2</v>
      </c>
      <c r="R452" s="176">
        <v>380</v>
      </c>
      <c r="S452" s="176">
        <v>380</v>
      </c>
      <c r="T452" s="176">
        <v>380</v>
      </c>
      <c r="U452" s="176">
        <v>380</v>
      </c>
      <c r="V452" s="177">
        <f t="shared" ref="V452:V455" si="220">IF(AND(F452=0,G452=0,H452=0),0,IF(AND(F452=0,G452=0),H452,IF(AND(F452=0,H452=0),G452,IF(AND(G452=0,H452=0),F452,IF(F452=0,(G452+H452)/2,IF(G452=0,(F452+H452)/2,IF(H452=0,(F452+G452)/2,(F452+G452+H452)/3)))))))</f>
        <v>0</v>
      </c>
      <c r="W452" s="177">
        <f t="shared" ref="W452:W455" si="221">IF(AND(I452=0,J452=0,K452=0),0,IF(AND(I452=0,J452=0),K452,IF(AND(I452=0,K452=0),J452,IF(AND(J452=0,K452=0),I452,IF(I452=0,(J452+K452)/2,IF(J452=0,(I452+K452)/2,IF(K452=0,(I452+J452)/2,(I452+J452+K452)/3)))))))</f>
        <v>0</v>
      </c>
      <c r="X452" s="177">
        <f t="shared" ref="X452:X455" si="222">IF(AND(L452=0,M452=0,N452=0),0,IF(AND(L452=0,M452=0),N452,IF(AND(L452=0,N452=0),M452,IF(AND(M452=0,N452=0),L452,IF(L452=0,(M452+N452)/2,IF(M452=0,(L452+N452)/2,IF(N452=0,(L452+M452)/2,(L452+M452+N452)/3)))))))</f>
        <v>3.1666666666666665</v>
      </c>
      <c r="Y452" s="648">
        <f t="shared" ref="Y452:Y455" si="223">IF(AND(O452=0,P452=0,Q452=0),0,IF(AND(O452=0,P452=0),Q452,IF(AND(O452=0,Q452=0),P452,IF(AND(P452=0,Q452=0),O452,IF(O452=0,(P452+Q452)/2,IF(P452=0,(O452+Q452)/2,IF(Q452=0,(O452+P452)/2,(O452+P452+Q452)/3)))))))</f>
        <v>2.6333333333333333</v>
      </c>
      <c r="Z452" s="818">
        <f t="shared" ref="Z452" si="224">SUM(V452:V455)</f>
        <v>0</v>
      </c>
      <c r="AA452" s="818">
        <f t="shared" ref="AA452" si="225">SUM(W452:W455)</f>
        <v>0</v>
      </c>
      <c r="AB452" s="818">
        <f t="shared" ref="AB452" si="226">SUM(X452:X455)</f>
        <v>3.1666666666666665</v>
      </c>
      <c r="AC452" s="818">
        <f t="shared" ref="AC452" si="227">SUM(Y452:Y455)</f>
        <v>2.6333333333333333</v>
      </c>
      <c r="AD452" s="815">
        <f t="shared" ref="AD452" si="228">SUM(Z452:Z455)</f>
        <v>0</v>
      </c>
      <c r="AE452" s="815">
        <f t="shared" ref="AE452" si="229">SUM(AA452:AA455)</f>
        <v>0</v>
      </c>
      <c r="AF452" s="815">
        <f t="shared" ref="AF452" si="230">SUM(AB452:AB455)</f>
        <v>3.1666666666666665</v>
      </c>
      <c r="AG452" s="815">
        <f t="shared" ref="AG452" si="231">SUM(AC452:AC455)</f>
        <v>2.6333333333333333</v>
      </c>
      <c r="AH452" s="818">
        <f t="shared" ref="AH452" si="232">SUM(AD452:AD455)</f>
        <v>0</v>
      </c>
      <c r="AI452" s="818">
        <f t="shared" ref="AI452" si="233">SUM(AE452:AE455)</f>
        <v>0</v>
      </c>
      <c r="AJ452" s="818">
        <f t="shared" ref="AJ452" si="234">SUM(AF452:AF455)</f>
        <v>3.1666666666666665</v>
      </c>
    </row>
    <row r="453" spans="1:36" ht="18.75" x14ac:dyDescent="0.25">
      <c r="A453" s="822"/>
      <c r="B453" s="822"/>
      <c r="C453" s="825"/>
      <c r="D453" s="822"/>
      <c r="E453" s="490"/>
      <c r="F453" s="490"/>
      <c r="G453" s="490"/>
      <c r="H453" s="490"/>
      <c r="I453" s="490"/>
      <c r="J453" s="490"/>
      <c r="K453" s="490"/>
      <c r="L453" s="180"/>
      <c r="M453" s="180"/>
      <c r="N453" s="180"/>
      <c r="O453" s="180"/>
      <c r="P453" s="180"/>
      <c r="Q453" s="180"/>
      <c r="R453" s="181"/>
      <c r="S453" s="181"/>
      <c r="T453" s="181"/>
      <c r="U453" s="181"/>
      <c r="V453" s="182">
        <f t="shared" si="220"/>
        <v>0</v>
      </c>
      <c r="W453" s="182">
        <f t="shared" si="221"/>
        <v>0</v>
      </c>
      <c r="X453" s="182">
        <f t="shared" si="222"/>
        <v>0</v>
      </c>
      <c r="Y453" s="646">
        <f t="shared" si="223"/>
        <v>0</v>
      </c>
      <c r="Z453" s="819"/>
      <c r="AA453" s="819"/>
      <c r="AB453" s="819"/>
      <c r="AC453" s="819"/>
      <c r="AD453" s="816"/>
      <c r="AE453" s="816"/>
      <c r="AF453" s="816"/>
      <c r="AG453" s="816"/>
      <c r="AH453" s="819"/>
      <c r="AI453" s="819"/>
      <c r="AJ453" s="819"/>
    </row>
    <row r="454" spans="1:36" ht="15" customHeight="1" x14ac:dyDescent="0.25">
      <c r="A454" s="822"/>
      <c r="B454" s="822"/>
      <c r="C454" s="825"/>
      <c r="D454" s="822"/>
      <c r="E454" s="491"/>
      <c r="F454" s="491"/>
      <c r="G454" s="491"/>
      <c r="H454" s="491"/>
      <c r="I454" s="491"/>
      <c r="J454" s="491"/>
      <c r="K454" s="491"/>
      <c r="L454" s="184"/>
      <c r="M454" s="184"/>
      <c r="N454" s="184"/>
      <c r="O454" s="184"/>
      <c r="P454" s="184"/>
      <c r="Q454" s="184"/>
      <c r="R454" s="185"/>
      <c r="S454" s="185"/>
      <c r="T454" s="185"/>
      <c r="U454" s="185"/>
      <c r="V454" s="182">
        <f t="shared" si="220"/>
        <v>0</v>
      </c>
      <c r="W454" s="182">
        <f t="shared" si="221"/>
        <v>0</v>
      </c>
      <c r="X454" s="182">
        <f t="shared" si="222"/>
        <v>0</v>
      </c>
      <c r="Y454" s="646">
        <f t="shared" si="223"/>
        <v>0</v>
      </c>
      <c r="Z454" s="819"/>
      <c r="AA454" s="819"/>
      <c r="AB454" s="819"/>
      <c r="AC454" s="819"/>
      <c r="AD454" s="816"/>
      <c r="AE454" s="816"/>
      <c r="AF454" s="816"/>
      <c r="AG454" s="816"/>
      <c r="AH454" s="819"/>
      <c r="AI454" s="819"/>
      <c r="AJ454" s="819"/>
    </row>
    <row r="455" spans="1:36" ht="15" customHeight="1" thickBot="1" x14ac:dyDescent="0.3">
      <c r="A455" s="823"/>
      <c r="B455" s="823"/>
      <c r="C455" s="826"/>
      <c r="D455" s="823"/>
      <c r="E455" s="493"/>
      <c r="F455" s="493"/>
      <c r="G455" s="493"/>
      <c r="H455" s="493"/>
      <c r="I455" s="493"/>
      <c r="J455" s="493"/>
      <c r="K455" s="493"/>
      <c r="L455" s="191"/>
      <c r="M455" s="191"/>
      <c r="N455" s="191"/>
      <c r="O455" s="191"/>
      <c r="P455" s="191"/>
      <c r="Q455" s="191"/>
      <c r="R455" s="192"/>
      <c r="S455" s="192"/>
      <c r="T455" s="192"/>
      <c r="U455" s="192"/>
      <c r="V455" s="193">
        <f t="shared" si="220"/>
        <v>0</v>
      </c>
      <c r="W455" s="193">
        <f t="shared" si="221"/>
        <v>0</v>
      </c>
      <c r="X455" s="193">
        <f t="shared" si="222"/>
        <v>0</v>
      </c>
      <c r="Y455" s="647">
        <f t="shared" si="223"/>
        <v>0</v>
      </c>
      <c r="Z455" s="820"/>
      <c r="AA455" s="820"/>
      <c r="AB455" s="820"/>
      <c r="AC455" s="820"/>
      <c r="AD455" s="817"/>
      <c r="AE455" s="817"/>
      <c r="AF455" s="817"/>
      <c r="AG455" s="817"/>
      <c r="AH455" s="820"/>
      <c r="AI455" s="820"/>
      <c r="AJ455" s="820"/>
    </row>
    <row r="456" spans="1:36" ht="18.75" x14ac:dyDescent="0.25">
      <c r="A456" s="821">
        <v>37</v>
      </c>
      <c r="B456" s="821" t="s">
        <v>1255</v>
      </c>
      <c r="C456" s="824" t="s">
        <v>92</v>
      </c>
      <c r="D456" s="821">
        <f>100*0.9</f>
        <v>90</v>
      </c>
      <c r="E456" s="489" t="s">
        <v>1253</v>
      </c>
      <c r="F456" s="489"/>
      <c r="G456" s="489"/>
      <c r="H456" s="489"/>
      <c r="I456" s="489"/>
      <c r="J456" s="489"/>
      <c r="K456" s="489"/>
      <c r="L456" s="175"/>
      <c r="M456" s="175"/>
      <c r="N456" s="175"/>
      <c r="O456" s="175"/>
      <c r="P456" s="175"/>
      <c r="Q456" s="175"/>
      <c r="R456" s="176">
        <v>380</v>
      </c>
      <c r="S456" s="176">
        <v>380</v>
      </c>
      <c r="T456" s="176">
        <v>380</v>
      </c>
      <c r="U456" s="176">
        <v>380</v>
      </c>
      <c r="V456" s="177">
        <f t="shared" ref="V456:V459" si="235">IF(AND(F456=0,G456=0,H456=0),0,IF(AND(F456=0,G456=0),H456,IF(AND(F456=0,H456=0),G456,IF(AND(G456=0,H456=0),F456,IF(F456=0,(G456+H456)/2,IF(G456=0,(F456+H456)/2,IF(H456=0,(F456+G456)/2,(F456+G456+H456)/3)))))))</f>
        <v>0</v>
      </c>
      <c r="W456" s="177">
        <f t="shared" ref="W456:W459" si="236">IF(AND(I456=0,J456=0,K456=0),0,IF(AND(I456=0,J456=0),K456,IF(AND(I456=0,K456=0),J456,IF(AND(J456=0,K456=0),I456,IF(I456=0,(J456+K456)/2,IF(J456=0,(I456+K456)/2,IF(K456=0,(I456+J456)/2,(I456+J456+K456)/3)))))))</f>
        <v>0</v>
      </c>
      <c r="X456" s="177">
        <f t="shared" ref="X456:X459" si="237">IF(AND(L456=0,M456=0,N456=0),0,IF(AND(L456=0,M456=0),N456,IF(AND(L456=0,N456=0),M456,IF(AND(M456=0,N456=0),L456,IF(L456=0,(M456+N456)/2,IF(M456=0,(L456+N456)/2,IF(N456=0,(L456+M456)/2,(L456+M456+N456)/3)))))))</f>
        <v>0</v>
      </c>
      <c r="Y456" s="706">
        <f t="shared" ref="Y456:Y459" si="238">IF(AND(O456=0,P456=0,Q456=0),0,IF(AND(O456=0,P456=0),Q456,IF(AND(O456=0,Q456=0),P456,IF(AND(P456=0,Q456=0),O456,IF(O456=0,(P456+Q456)/2,IF(P456=0,(O456+Q456)/2,IF(Q456=0,(O456+P456)/2,(O456+P456+Q456)/3)))))))</f>
        <v>0</v>
      </c>
      <c r="Z456" s="818">
        <f t="shared" ref="Z456" si="239">SUM(V456:V459)</f>
        <v>0</v>
      </c>
      <c r="AA456" s="818">
        <f t="shared" ref="AA456" si="240">SUM(W456:W459)</f>
        <v>0</v>
      </c>
      <c r="AB456" s="818">
        <f t="shared" ref="AB456" si="241">SUM(X456:X459)</f>
        <v>0</v>
      </c>
      <c r="AC456" s="818">
        <f t="shared" ref="AC456" si="242">SUM(Y456:Y459)</f>
        <v>0</v>
      </c>
      <c r="AD456" s="815">
        <f t="shared" ref="AD456" si="243">SUM(Z456:Z459)</f>
        <v>0</v>
      </c>
      <c r="AE456" s="815">
        <f t="shared" ref="AE456" si="244">SUM(AA456:AA459)</f>
        <v>0</v>
      </c>
      <c r="AF456" s="815">
        <f t="shared" ref="AF456" si="245">SUM(AB456:AB459)</f>
        <v>0</v>
      </c>
      <c r="AG456" s="815">
        <f t="shared" ref="AG456" si="246">SUM(AC456:AC459)</f>
        <v>0</v>
      </c>
      <c r="AH456" s="818">
        <f t="shared" ref="AH456" si="247">SUM(AD456:AD459)</f>
        <v>0</v>
      </c>
      <c r="AI456" s="818">
        <f t="shared" ref="AI456" si="248">SUM(AE456:AE459)</f>
        <v>0</v>
      </c>
      <c r="AJ456" s="818">
        <f t="shared" ref="AJ456" si="249">SUM(AF456:AF459)</f>
        <v>0</v>
      </c>
    </row>
    <row r="457" spans="1:36" ht="18.75" x14ac:dyDescent="0.25">
      <c r="A457" s="822"/>
      <c r="B457" s="822"/>
      <c r="C457" s="825"/>
      <c r="D457" s="822"/>
      <c r="E457" s="490"/>
      <c r="F457" s="490"/>
      <c r="G457" s="490"/>
      <c r="H457" s="490"/>
      <c r="I457" s="490"/>
      <c r="J457" s="490"/>
      <c r="K457" s="490"/>
      <c r="L457" s="180"/>
      <c r="M457" s="180"/>
      <c r="N457" s="180"/>
      <c r="O457" s="180"/>
      <c r="P457" s="180"/>
      <c r="Q457" s="180"/>
      <c r="R457" s="181"/>
      <c r="S457" s="181"/>
      <c r="T457" s="181"/>
      <c r="U457" s="181"/>
      <c r="V457" s="182">
        <f t="shared" si="235"/>
        <v>0</v>
      </c>
      <c r="W457" s="182">
        <f t="shared" si="236"/>
        <v>0</v>
      </c>
      <c r="X457" s="182">
        <f t="shared" si="237"/>
        <v>0</v>
      </c>
      <c r="Y457" s="704">
        <f t="shared" si="238"/>
        <v>0</v>
      </c>
      <c r="Z457" s="819"/>
      <c r="AA457" s="819"/>
      <c r="AB457" s="819"/>
      <c r="AC457" s="819"/>
      <c r="AD457" s="816"/>
      <c r="AE457" s="816"/>
      <c r="AF457" s="816"/>
      <c r="AG457" s="816"/>
      <c r="AH457" s="819"/>
      <c r="AI457" s="819"/>
      <c r="AJ457" s="819"/>
    </row>
    <row r="458" spans="1:36" ht="15" customHeight="1" x14ac:dyDescent="0.25">
      <c r="A458" s="822"/>
      <c r="B458" s="822"/>
      <c r="C458" s="825"/>
      <c r="D458" s="822"/>
      <c r="E458" s="491"/>
      <c r="F458" s="491"/>
      <c r="G458" s="491"/>
      <c r="H458" s="491"/>
      <c r="I458" s="491"/>
      <c r="J458" s="491"/>
      <c r="K458" s="491"/>
      <c r="L458" s="184"/>
      <c r="M458" s="184"/>
      <c r="N458" s="184"/>
      <c r="O458" s="184"/>
      <c r="P458" s="184"/>
      <c r="Q458" s="184"/>
      <c r="R458" s="185"/>
      <c r="S458" s="185"/>
      <c r="T458" s="185"/>
      <c r="U458" s="185"/>
      <c r="V458" s="182">
        <f t="shared" si="235"/>
        <v>0</v>
      </c>
      <c r="W458" s="182">
        <f t="shared" si="236"/>
        <v>0</v>
      </c>
      <c r="X458" s="182">
        <f t="shared" si="237"/>
        <v>0</v>
      </c>
      <c r="Y458" s="704">
        <f t="shared" si="238"/>
        <v>0</v>
      </c>
      <c r="Z458" s="819"/>
      <c r="AA458" s="819"/>
      <c r="AB458" s="819"/>
      <c r="AC458" s="819"/>
      <c r="AD458" s="816"/>
      <c r="AE458" s="816"/>
      <c r="AF458" s="816"/>
      <c r="AG458" s="816"/>
      <c r="AH458" s="819"/>
      <c r="AI458" s="819"/>
      <c r="AJ458" s="819"/>
    </row>
    <row r="459" spans="1:36" ht="15" customHeight="1" thickBot="1" x14ac:dyDescent="0.3">
      <c r="A459" s="823"/>
      <c r="B459" s="823"/>
      <c r="C459" s="826"/>
      <c r="D459" s="823"/>
      <c r="E459" s="493"/>
      <c r="F459" s="493"/>
      <c r="G459" s="493"/>
      <c r="H459" s="493"/>
      <c r="I459" s="493"/>
      <c r="J459" s="493"/>
      <c r="K459" s="493"/>
      <c r="L459" s="191"/>
      <c r="M459" s="191"/>
      <c r="N459" s="191"/>
      <c r="O459" s="191"/>
      <c r="P459" s="191"/>
      <c r="Q459" s="191"/>
      <c r="R459" s="192"/>
      <c r="S459" s="192"/>
      <c r="T459" s="192"/>
      <c r="U459" s="192"/>
      <c r="V459" s="193">
        <f t="shared" si="235"/>
        <v>0</v>
      </c>
      <c r="W459" s="193">
        <f t="shared" si="236"/>
        <v>0</v>
      </c>
      <c r="X459" s="193">
        <f t="shared" si="237"/>
        <v>0</v>
      </c>
      <c r="Y459" s="705">
        <f t="shared" si="238"/>
        <v>0</v>
      </c>
      <c r="Z459" s="820"/>
      <c r="AA459" s="820"/>
      <c r="AB459" s="820"/>
      <c r="AC459" s="820"/>
      <c r="AD459" s="817"/>
      <c r="AE459" s="817"/>
      <c r="AF459" s="817"/>
      <c r="AG459" s="817"/>
      <c r="AH459" s="820"/>
      <c r="AI459" s="820"/>
      <c r="AJ459" s="820"/>
    </row>
    <row r="460" spans="1:36" ht="15" customHeight="1" x14ac:dyDescent="0.3">
      <c r="A460" s="195"/>
      <c r="B460" s="495"/>
      <c r="C460" s="495"/>
      <c r="D460" s="495"/>
      <c r="E460" s="495"/>
      <c r="AD460" s="233">
        <f>SUM(AD12:AD459)</f>
        <v>992.84018050786301</v>
      </c>
      <c r="AE460" s="233">
        <f t="shared" ref="AE460:AG460" si="250">SUM(AE12:AE459)</f>
        <v>1043.0062487936973</v>
      </c>
      <c r="AF460" s="233">
        <f t="shared" si="250"/>
        <v>929.52746447201423</v>
      </c>
      <c r="AG460" s="233">
        <f t="shared" si="250"/>
        <v>971.7643608637643</v>
      </c>
    </row>
    <row r="461" spans="1:36" ht="15" customHeight="1" x14ac:dyDescent="0.25">
      <c r="A461" s="195"/>
      <c r="B461" s="827" t="s">
        <v>1031</v>
      </c>
      <c r="C461" s="827"/>
      <c r="D461" s="827"/>
      <c r="E461" s="827"/>
    </row>
    <row r="462" spans="1:36" ht="15" customHeight="1" x14ac:dyDescent="0.25">
      <c r="A462" s="195"/>
      <c r="B462" s="827"/>
      <c r="C462" s="827"/>
      <c r="D462" s="827"/>
      <c r="E462" s="827"/>
    </row>
    <row r="463" spans="1:36" ht="15" customHeight="1" x14ac:dyDescent="0.25">
      <c r="B463" s="827"/>
      <c r="C463" s="827"/>
      <c r="D463" s="827"/>
      <c r="E463" s="827"/>
    </row>
  </sheetData>
  <sheetProtection formatCells="0" formatColumns="0" formatRows="0" insertRows="0"/>
  <mergeCells count="601">
    <mergeCell ref="AD452:AD455"/>
    <mergeCell ref="AE452:AE455"/>
    <mergeCell ref="AF452:AF455"/>
    <mergeCell ref="AG452:AG455"/>
    <mergeCell ref="AH452:AH455"/>
    <mergeCell ref="AI452:AI455"/>
    <mergeCell ref="AJ452:AJ455"/>
    <mergeCell ref="A8:A11"/>
    <mergeCell ref="B8:B11"/>
    <mergeCell ref="C8:C11"/>
    <mergeCell ref="D8:D11"/>
    <mergeCell ref="E8:E11"/>
    <mergeCell ref="F8:Q8"/>
    <mergeCell ref="R8:U9"/>
    <mergeCell ref="AD8:AG9"/>
    <mergeCell ref="AH8:AH11"/>
    <mergeCell ref="AA12:AA23"/>
    <mergeCell ref="AI24:AI43"/>
    <mergeCell ref="AJ24:AJ43"/>
    <mergeCell ref="AI8:AI11"/>
    <mergeCell ref="AJ8:AJ11"/>
    <mergeCell ref="AD10:AE10"/>
    <mergeCell ref="AF10:AG10"/>
    <mergeCell ref="AB44:AB63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Z8:AC9"/>
    <mergeCell ref="AC24:AC43"/>
    <mergeCell ref="AH12:AH23"/>
    <mergeCell ref="AI12:AI23"/>
    <mergeCell ref="AJ12:AJ23"/>
    <mergeCell ref="A24:A43"/>
    <mergeCell ref="B24:B43"/>
    <mergeCell ref="C24:C43"/>
    <mergeCell ref="D24:D43"/>
    <mergeCell ref="Z24:Z43"/>
    <mergeCell ref="AA24:AA43"/>
    <mergeCell ref="AB24:AB43"/>
    <mergeCell ref="AB12:AB23"/>
    <mergeCell ref="AC12:AC23"/>
    <mergeCell ref="AD12:AD23"/>
    <mergeCell ref="AE12:AE23"/>
    <mergeCell ref="AF12:AF23"/>
    <mergeCell ref="AG12:AG23"/>
    <mergeCell ref="A12:A23"/>
    <mergeCell ref="B12:B23"/>
    <mergeCell ref="C12:C23"/>
    <mergeCell ref="D12:D23"/>
    <mergeCell ref="Z12:Z23"/>
    <mergeCell ref="AD24:AD43"/>
    <mergeCell ref="AE24:AE43"/>
    <mergeCell ref="AF24:AF43"/>
    <mergeCell ref="AG24:AG43"/>
    <mergeCell ref="AH24:AH43"/>
    <mergeCell ref="AE64:AE83"/>
    <mergeCell ref="AF64:AF83"/>
    <mergeCell ref="AG64:AG83"/>
    <mergeCell ref="AH64:AH83"/>
    <mergeCell ref="AI64:AI83"/>
    <mergeCell ref="AJ64:AJ83"/>
    <mergeCell ref="AJ44:AJ63"/>
    <mergeCell ref="A64:A83"/>
    <mergeCell ref="B64:B83"/>
    <mergeCell ref="C64:C83"/>
    <mergeCell ref="D64:D83"/>
    <mergeCell ref="Z64:Z83"/>
    <mergeCell ref="AA64:AA83"/>
    <mergeCell ref="AB64:AB83"/>
    <mergeCell ref="AC64:AC83"/>
    <mergeCell ref="AD64:AD83"/>
    <mergeCell ref="AD44:AD63"/>
    <mergeCell ref="AE44:AE63"/>
    <mergeCell ref="AF44:AF63"/>
    <mergeCell ref="AG44:AG63"/>
    <mergeCell ref="AH44:AH63"/>
    <mergeCell ref="AI44:AI63"/>
    <mergeCell ref="A44:A63"/>
    <mergeCell ref="B44:B63"/>
    <mergeCell ref="C44:C63"/>
    <mergeCell ref="D44:D63"/>
    <mergeCell ref="Z44:Z63"/>
    <mergeCell ref="AA44:AA63"/>
    <mergeCell ref="AC44:AC63"/>
    <mergeCell ref="A104:A123"/>
    <mergeCell ref="B104:B123"/>
    <mergeCell ref="C104:C123"/>
    <mergeCell ref="D104:D123"/>
    <mergeCell ref="Z104:Z123"/>
    <mergeCell ref="AA104:AA123"/>
    <mergeCell ref="AB104:AB123"/>
    <mergeCell ref="AB84:AB103"/>
    <mergeCell ref="AC84:AC103"/>
    <mergeCell ref="A84:A103"/>
    <mergeCell ref="B84:B103"/>
    <mergeCell ref="C84:C103"/>
    <mergeCell ref="D84:D103"/>
    <mergeCell ref="Z84:Z103"/>
    <mergeCell ref="AA84:AA103"/>
    <mergeCell ref="D124:D143"/>
    <mergeCell ref="Z124:Z143"/>
    <mergeCell ref="AA124:AA143"/>
    <mergeCell ref="AB124:AB143"/>
    <mergeCell ref="AC124:AC143"/>
    <mergeCell ref="AC104:AC123"/>
    <mergeCell ref="AH84:AH103"/>
    <mergeCell ref="AI84:AI103"/>
    <mergeCell ref="AJ84:AJ103"/>
    <mergeCell ref="AD84:AD103"/>
    <mergeCell ref="AE84:AE103"/>
    <mergeCell ref="AF84:AF103"/>
    <mergeCell ref="AG84:AG103"/>
    <mergeCell ref="AI104:AI123"/>
    <mergeCell ref="AJ104:AJ123"/>
    <mergeCell ref="AD104:AD123"/>
    <mergeCell ref="AE104:AE123"/>
    <mergeCell ref="AF104:AF123"/>
    <mergeCell ref="AG104:AG123"/>
    <mergeCell ref="AH104:AH123"/>
    <mergeCell ref="AJ124:AJ143"/>
    <mergeCell ref="AD124:AD143"/>
    <mergeCell ref="AE124:AE143"/>
    <mergeCell ref="AF124:AF143"/>
    <mergeCell ref="AE144:AE163"/>
    <mergeCell ref="AF144:AF163"/>
    <mergeCell ref="AG144:AG163"/>
    <mergeCell ref="AH144:AH163"/>
    <mergeCell ref="AA164:AA183"/>
    <mergeCell ref="AI184:AI203"/>
    <mergeCell ref="AJ184:AJ203"/>
    <mergeCell ref="AI144:AI163"/>
    <mergeCell ref="AJ144:AJ163"/>
    <mergeCell ref="AJ164:AJ183"/>
    <mergeCell ref="AH184:AH203"/>
    <mergeCell ref="A144:A163"/>
    <mergeCell ref="B144:B163"/>
    <mergeCell ref="C144:C163"/>
    <mergeCell ref="D144:D163"/>
    <mergeCell ref="Z144:Z163"/>
    <mergeCell ref="AA144:AA163"/>
    <mergeCell ref="AB144:AB163"/>
    <mergeCell ref="AC144:AC163"/>
    <mergeCell ref="AD144:AD163"/>
    <mergeCell ref="AG124:AG143"/>
    <mergeCell ref="AH124:AH143"/>
    <mergeCell ref="AI124:AI143"/>
    <mergeCell ref="A124:A143"/>
    <mergeCell ref="B124:B143"/>
    <mergeCell ref="C124:C143"/>
    <mergeCell ref="AB204:AB223"/>
    <mergeCell ref="AC204:AC223"/>
    <mergeCell ref="AC184:AC203"/>
    <mergeCell ref="AH164:AH183"/>
    <mergeCell ref="AI164:AI183"/>
    <mergeCell ref="A184:A203"/>
    <mergeCell ref="B184:B203"/>
    <mergeCell ref="C184:C203"/>
    <mergeCell ref="D184:D203"/>
    <mergeCell ref="Z184:Z203"/>
    <mergeCell ref="AA184:AA203"/>
    <mergeCell ref="AB184:AB203"/>
    <mergeCell ref="AB164:AB183"/>
    <mergeCell ref="AC164:AC183"/>
    <mergeCell ref="AD164:AD183"/>
    <mergeCell ref="AE164:AE183"/>
    <mergeCell ref="AF164:AF183"/>
    <mergeCell ref="AG164:AG183"/>
    <mergeCell ref="A164:A183"/>
    <mergeCell ref="B164:B183"/>
    <mergeCell ref="C164:C183"/>
    <mergeCell ref="D164:D183"/>
    <mergeCell ref="Z164:Z183"/>
    <mergeCell ref="AD184:AD203"/>
    <mergeCell ref="AE184:AE203"/>
    <mergeCell ref="AF184:AF203"/>
    <mergeCell ref="AG184:AG203"/>
    <mergeCell ref="AE224:AE243"/>
    <mergeCell ref="AF224:AF243"/>
    <mergeCell ref="AG224:AG243"/>
    <mergeCell ref="AH224:AH243"/>
    <mergeCell ref="AI224:AI243"/>
    <mergeCell ref="AJ224:AJ243"/>
    <mergeCell ref="AJ204:AJ223"/>
    <mergeCell ref="A224:A243"/>
    <mergeCell ref="B224:B243"/>
    <mergeCell ref="C224:C243"/>
    <mergeCell ref="D224:D243"/>
    <mergeCell ref="Z224:Z243"/>
    <mergeCell ref="AA224:AA243"/>
    <mergeCell ref="AB224:AB243"/>
    <mergeCell ref="AC224:AC243"/>
    <mergeCell ref="AD224:AD243"/>
    <mergeCell ref="AD204:AD223"/>
    <mergeCell ref="AE204:AE223"/>
    <mergeCell ref="AF204:AF223"/>
    <mergeCell ref="AG204:AG223"/>
    <mergeCell ref="AH204:AH223"/>
    <mergeCell ref="AI204:AI223"/>
    <mergeCell ref="A204:A223"/>
    <mergeCell ref="B204:B223"/>
    <mergeCell ref="C204:C223"/>
    <mergeCell ref="D204:D223"/>
    <mergeCell ref="Z204:Z223"/>
    <mergeCell ref="AA204:AA223"/>
    <mergeCell ref="A264:A283"/>
    <mergeCell ref="B264:B283"/>
    <mergeCell ref="C264:C283"/>
    <mergeCell ref="D264:D283"/>
    <mergeCell ref="Z264:Z283"/>
    <mergeCell ref="AA264:AA283"/>
    <mergeCell ref="AB264:AB283"/>
    <mergeCell ref="AB244:AB263"/>
    <mergeCell ref="AC244:AC263"/>
    <mergeCell ref="A244:A263"/>
    <mergeCell ref="B244:B263"/>
    <mergeCell ref="C244:C263"/>
    <mergeCell ref="D244:D263"/>
    <mergeCell ref="Z244:Z263"/>
    <mergeCell ref="AA244:AA263"/>
    <mergeCell ref="D284:D303"/>
    <mergeCell ref="Z284:Z303"/>
    <mergeCell ref="AA284:AA303"/>
    <mergeCell ref="AB284:AB303"/>
    <mergeCell ref="AC284:AC303"/>
    <mergeCell ref="AC264:AC283"/>
    <mergeCell ref="AH244:AH263"/>
    <mergeCell ref="AI244:AI263"/>
    <mergeCell ref="AJ244:AJ263"/>
    <mergeCell ref="AD244:AD263"/>
    <mergeCell ref="AE244:AE263"/>
    <mergeCell ref="AF244:AF263"/>
    <mergeCell ref="AG244:AG263"/>
    <mergeCell ref="AI264:AI283"/>
    <mergeCell ref="AJ264:AJ283"/>
    <mergeCell ref="AD264:AD283"/>
    <mergeCell ref="AE264:AE283"/>
    <mergeCell ref="AF264:AF283"/>
    <mergeCell ref="AG264:AG283"/>
    <mergeCell ref="AH264:AH283"/>
    <mergeCell ref="AJ284:AJ303"/>
    <mergeCell ref="AD284:AD303"/>
    <mergeCell ref="AE284:AE303"/>
    <mergeCell ref="AF284:AF303"/>
    <mergeCell ref="AE304:AE323"/>
    <mergeCell ref="AF304:AF323"/>
    <mergeCell ref="AG304:AG323"/>
    <mergeCell ref="AH304:AH323"/>
    <mergeCell ref="AA324:AA343"/>
    <mergeCell ref="AI344:AI363"/>
    <mergeCell ref="AJ344:AJ363"/>
    <mergeCell ref="AI304:AI323"/>
    <mergeCell ref="AJ304:AJ323"/>
    <mergeCell ref="AJ324:AJ343"/>
    <mergeCell ref="AH344:AH363"/>
    <mergeCell ref="A304:A323"/>
    <mergeCell ref="B304:B323"/>
    <mergeCell ref="C304:C323"/>
    <mergeCell ref="D304:D323"/>
    <mergeCell ref="Z304:Z323"/>
    <mergeCell ref="AA304:AA323"/>
    <mergeCell ref="AB304:AB323"/>
    <mergeCell ref="AC304:AC323"/>
    <mergeCell ref="AD304:AD323"/>
    <mergeCell ref="AG284:AG303"/>
    <mergeCell ref="AH284:AH303"/>
    <mergeCell ref="AI284:AI303"/>
    <mergeCell ref="A284:A303"/>
    <mergeCell ref="B284:B303"/>
    <mergeCell ref="C284:C303"/>
    <mergeCell ref="AB364:AB383"/>
    <mergeCell ref="AC364:AC383"/>
    <mergeCell ref="AC344:AC363"/>
    <mergeCell ref="AH324:AH343"/>
    <mergeCell ref="AI324:AI343"/>
    <mergeCell ref="A344:A363"/>
    <mergeCell ref="B344:B363"/>
    <mergeCell ref="C344:C363"/>
    <mergeCell ref="D344:D363"/>
    <mergeCell ref="Z344:Z363"/>
    <mergeCell ref="AA344:AA363"/>
    <mergeCell ref="AB344:AB363"/>
    <mergeCell ref="AB324:AB343"/>
    <mergeCell ref="AC324:AC343"/>
    <mergeCell ref="AD324:AD343"/>
    <mergeCell ref="AE324:AE343"/>
    <mergeCell ref="AF324:AF343"/>
    <mergeCell ref="AG324:AG343"/>
    <mergeCell ref="A324:A343"/>
    <mergeCell ref="B324:B343"/>
    <mergeCell ref="C324:C343"/>
    <mergeCell ref="D324:D343"/>
    <mergeCell ref="Z324:Z343"/>
    <mergeCell ref="AD344:AD363"/>
    <mergeCell ref="AE344:AE363"/>
    <mergeCell ref="AF344:AF363"/>
    <mergeCell ref="AG344:AG363"/>
    <mergeCell ref="AE384:AE387"/>
    <mergeCell ref="AF384:AF387"/>
    <mergeCell ref="AG384:AG387"/>
    <mergeCell ref="AH384:AH387"/>
    <mergeCell ref="AI384:AI387"/>
    <mergeCell ref="AJ384:AJ387"/>
    <mergeCell ref="AJ364:AJ383"/>
    <mergeCell ref="A384:A387"/>
    <mergeCell ref="B384:B387"/>
    <mergeCell ref="C384:C387"/>
    <mergeCell ref="D384:D387"/>
    <mergeCell ref="Z384:Z387"/>
    <mergeCell ref="AA384:AA387"/>
    <mergeCell ref="AB384:AB387"/>
    <mergeCell ref="AC384:AC387"/>
    <mergeCell ref="AD384:AD387"/>
    <mergeCell ref="AD364:AD383"/>
    <mergeCell ref="AE364:AE383"/>
    <mergeCell ref="AF364:AF383"/>
    <mergeCell ref="AG364:AG383"/>
    <mergeCell ref="AH364:AH383"/>
    <mergeCell ref="AI364:AI383"/>
    <mergeCell ref="A364:A383"/>
    <mergeCell ref="B364:B383"/>
    <mergeCell ref="C364:C383"/>
    <mergeCell ref="D364:D383"/>
    <mergeCell ref="Z364:Z383"/>
    <mergeCell ref="AA364:AA383"/>
    <mergeCell ref="A392:A395"/>
    <mergeCell ref="B392:B395"/>
    <mergeCell ref="C392:C395"/>
    <mergeCell ref="D392:D395"/>
    <mergeCell ref="Z392:Z395"/>
    <mergeCell ref="AA392:AA395"/>
    <mergeCell ref="AB392:AB395"/>
    <mergeCell ref="AB388:AB391"/>
    <mergeCell ref="AC388:AC391"/>
    <mergeCell ref="A388:A391"/>
    <mergeCell ref="B388:B391"/>
    <mergeCell ref="C388:C391"/>
    <mergeCell ref="D388:D391"/>
    <mergeCell ref="Z388:Z391"/>
    <mergeCell ref="AA388:AA391"/>
    <mergeCell ref="D396:D399"/>
    <mergeCell ref="Z396:Z399"/>
    <mergeCell ref="AA396:AA399"/>
    <mergeCell ref="AB396:AB399"/>
    <mergeCell ref="AC396:AC399"/>
    <mergeCell ref="AC392:AC395"/>
    <mergeCell ref="AH388:AH391"/>
    <mergeCell ref="AI388:AI391"/>
    <mergeCell ref="AJ388:AJ391"/>
    <mergeCell ref="AD388:AD391"/>
    <mergeCell ref="AE388:AE391"/>
    <mergeCell ref="AF388:AF391"/>
    <mergeCell ref="AG388:AG391"/>
    <mergeCell ref="AI392:AI395"/>
    <mergeCell ref="AJ392:AJ395"/>
    <mergeCell ref="AD392:AD395"/>
    <mergeCell ref="AE392:AE395"/>
    <mergeCell ref="AF392:AF395"/>
    <mergeCell ref="AG392:AG395"/>
    <mergeCell ref="AH392:AH395"/>
    <mergeCell ref="AJ396:AJ399"/>
    <mergeCell ref="AD396:AD399"/>
    <mergeCell ref="AE396:AE399"/>
    <mergeCell ref="AF396:AF399"/>
    <mergeCell ref="AE400:AE403"/>
    <mergeCell ref="AF400:AF403"/>
    <mergeCell ref="AG400:AG403"/>
    <mergeCell ref="AH400:AH403"/>
    <mergeCell ref="AA404:AA407"/>
    <mergeCell ref="AI408:AI411"/>
    <mergeCell ref="AJ408:AJ411"/>
    <mergeCell ref="AI400:AI403"/>
    <mergeCell ref="AJ400:AJ403"/>
    <mergeCell ref="AJ404:AJ407"/>
    <mergeCell ref="AH408:AH411"/>
    <mergeCell ref="A400:A403"/>
    <mergeCell ref="B400:B403"/>
    <mergeCell ref="C400:C403"/>
    <mergeCell ref="D400:D403"/>
    <mergeCell ref="Z400:Z403"/>
    <mergeCell ref="AA400:AA403"/>
    <mergeCell ref="AB400:AB403"/>
    <mergeCell ref="AC400:AC403"/>
    <mergeCell ref="AD400:AD403"/>
    <mergeCell ref="AG396:AG399"/>
    <mergeCell ref="AH396:AH399"/>
    <mergeCell ref="AI396:AI399"/>
    <mergeCell ref="A396:A399"/>
    <mergeCell ref="B396:B399"/>
    <mergeCell ref="C396:C399"/>
    <mergeCell ref="AB412:AB415"/>
    <mergeCell ref="AC412:AC415"/>
    <mergeCell ref="AC408:AC411"/>
    <mergeCell ref="AH404:AH407"/>
    <mergeCell ref="AI404:AI407"/>
    <mergeCell ref="A408:A411"/>
    <mergeCell ref="B408:B411"/>
    <mergeCell ref="C408:C411"/>
    <mergeCell ref="D408:D411"/>
    <mergeCell ref="Z408:Z411"/>
    <mergeCell ref="AA408:AA411"/>
    <mergeCell ref="AB408:AB411"/>
    <mergeCell ref="AB404:AB407"/>
    <mergeCell ref="AC404:AC407"/>
    <mergeCell ref="AD404:AD407"/>
    <mergeCell ref="AE404:AE407"/>
    <mergeCell ref="AF404:AF407"/>
    <mergeCell ref="AG404:AG407"/>
    <mergeCell ref="A404:A407"/>
    <mergeCell ref="B404:B407"/>
    <mergeCell ref="C404:C407"/>
    <mergeCell ref="D404:D407"/>
    <mergeCell ref="Z404:Z407"/>
    <mergeCell ref="AD408:AD411"/>
    <mergeCell ref="AE408:AE411"/>
    <mergeCell ref="AF408:AF411"/>
    <mergeCell ref="AG408:AG411"/>
    <mergeCell ref="AE416:AE419"/>
    <mergeCell ref="AF416:AF419"/>
    <mergeCell ref="AG416:AG419"/>
    <mergeCell ref="AH416:AH419"/>
    <mergeCell ref="AI416:AI419"/>
    <mergeCell ref="AJ416:AJ419"/>
    <mergeCell ref="AJ412:AJ415"/>
    <mergeCell ref="A416:A419"/>
    <mergeCell ref="B416:B419"/>
    <mergeCell ref="C416:C419"/>
    <mergeCell ref="D416:D419"/>
    <mergeCell ref="Z416:Z419"/>
    <mergeCell ref="AA416:AA419"/>
    <mergeCell ref="AB416:AB419"/>
    <mergeCell ref="AC416:AC419"/>
    <mergeCell ref="AD416:AD419"/>
    <mergeCell ref="AD412:AD415"/>
    <mergeCell ref="AE412:AE415"/>
    <mergeCell ref="AF412:AF415"/>
    <mergeCell ref="AG412:AG415"/>
    <mergeCell ref="AH412:AH415"/>
    <mergeCell ref="AI412:AI415"/>
    <mergeCell ref="A412:A415"/>
    <mergeCell ref="B412:B415"/>
    <mergeCell ref="C412:C415"/>
    <mergeCell ref="D412:D415"/>
    <mergeCell ref="Z412:Z415"/>
    <mergeCell ref="AA412:AA415"/>
    <mergeCell ref="AJ420:AJ423"/>
    <mergeCell ref="A424:A427"/>
    <mergeCell ref="B424:B427"/>
    <mergeCell ref="C424:C427"/>
    <mergeCell ref="D424:D427"/>
    <mergeCell ref="Z424:Z427"/>
    <mergeCell ref="AA424:AA427"/>
    <mergeCell ref="AB424:AB427"/>
    <mergeCell ref="AB420:AB423"/>
    <mergeCell ref="AC420:AC423"/>
    <mergeCell ref="AD420:AD423"/>
    <mergeCell ref="AE420:AE423"/>
    <mergeCell ref="AF420:AF423"/>
    <mergeCell ref="AG420:AG423"/>
    <mergeCell ref="A420:A423"/>
    <mergeCell ref="B420:B423"/>
    <mergeCell ref="C420:C423"/>
    <mergeCell ref="D420:D423"/>
    <mergeCell ref="Z420:Z423"/>
    <mergeCell ref="AA420:AA423"/>
    <mergeCell ref="AE436:AE439"/>
    <mergeCell ref="AF436:AF439"/>
    <mergeCell ref="AG436:AG439"/>
    <mergeCell ref="AH436:AH439"/>
    <mergeCell ref="AI436:AI439"/>
    <mergeCell ref="AJ436:AJ439"/>
    <mergeCell ref="AE440:AE443"/>
    <mergeCell ref="AF440:AF443"/>
    <mergeCell ref="AA440:AA443"/>
    <mergeCell ref="AB440:AB443"/>
    <mergeCell ref="AC440:AC443"/>
    <mergeCell ref="AD440:AD443"/>
    <mergeCell ref="AG440:AG443"/>
    <mergeCell ref="AH440:AH443"/>
    <mergeCell ref="AI440:AI443"/>
    <mergeCell ref="AJ440:AJ443"/>
    <mergeCell ref="AJ424:AJ427"/>
    <mergeCell ref="AC424:AC427"/>
    <mergeCell ref="AD424:AD427"/>
    <mergeCell ref="AE424:AE427"/>
    <mergeCell ref="AF424:AF427"/>
    <mergeCell ref="AG424:AG427"/>
    <mergeCell ref="AH424:AH427"/>
    <mergeCell ref="AJ428:AJ431"/>
    <mergeCell ref="AE432:AE435"/>
    <mergeCell ref="AF432:AF435"/>
    <mergeCell ref="AG432:AG435"/>
    <mergeCell ref="AH432:AH435"/>
    <mergeCell ref="AI432:AI435"/>
    <mergeCell ref="AJ432:AJ435"/>
    <mergeCell ref="AH420:AH423"/>
    <mergeCell ref="AI420:AI423"/>
    <mergeCell ref="A428:A431"/>
    <mergeCell ref="B428:B431"/>
    <mergeCell ref="C428:C431"/>
    <mergeCell ref="D428:D431"/>
    <mergeCell ref="Z428:Z431"/>
    <mergeCell ref="AA428:AA431"/>
    <mergeCell ref="AB428:AB431"/>
    <mergeCell ref="AC428:AC431"/>
    <mergeCell ref="AD428:AD431"/>
    <mergeCell ref="AE428:AE431"/>
    <mergeCell ref="AF428:AF431"/>
    <mergeCell ref="AG428:AG431"/>
    <mergeCell ref="AH428:AH431"/>
    <mergeCell ref="AI428:AI431"/>
    <mergeCell ref="AI424:AI427"/>
    <mergeCell ref="A432:A435"/>
    <mergeCell ref="B432:B435"/>
    <mergeCell ref="C432:C435"/>
    <mergeCell ref="D432:D435"/>
    <mergeCell ref="Z432:Z435"/>
    <mergeCell ref="AA432:AA435"/>
    <mergeCell ref="AB432:AB435"/>
    <mergeCell ref="AC432:AC435"/>
    <mergeCell ref="AD432:AD435"/>
    <mergeCell ref="A436:A439"/>
    <mergeCell ref="B436:B439"/>
    <mergeCell ref="C436:C439"/>
    <mergeCell ref="D436:D439"/>
    <mergeCell ref="Z436:Z439"/>
    <mergeCell ref="AA436:AA439"/>
    <mergeCell ref="AB436:AB439"/>
    <mergeCell ref="AC436:AC439"/>
    <mergeCell ref="AD436:AD439"/>
    <mergeCell ref="AE444:AE447"/>
    <mergeCell ref="AF444:AF447"/>
    <mergeCell ref="AG444:AG447"/>
    <mergeCell ref="AH444:AH447"/>
    <mergeCell ref="AI444:AI447"/>
    <mergeCell ref="AJ444:AJ447"/>
    <mergeCell ref="A440:A443"/>
    <mergeCell ref="B440:B443"/>
    <mergeCell ref="C440:C443"/>
    <mergeCell ref="D440:D443"/>
    <mergeCell ref="Z440:Z443"/>
    <mergeCell ref="A444:A447"/>
    <mergeCell ref="B444:B447"/>
    <mergeCell ref="C444:C447"/>
    <mergeCell ref="D444:D447"/>
    <mergeCell ref="Z444:Z447"/>
    <mergeCell ref="AA444:AA447"/>
    <mergeCell ref="AB444:AB447"/>
    <mergeCell ref="AC444:AC447"/>
    <mergeCell ref="AD444:AD447"/>
    <mergeCell ref="B461:E463"/>
    <mergeCell ref="AE448:AE451"/>
    <mergeCell ref="AF448:AF451"/>
    <mergeCell ref="AG448:AG451"/>
    <mergeCell ref="AH448:AH451"/>
    <mergeCell ref="AI448:AI451"/>
    <mergeCell ref="AJ448:AJ451"/>
    <mergeCell ref="A448:A451"/>
    <mergeCell ref="B448:B451"/>
    <mergeCell ref="C448:C451"/>
    <mergeCell ref="D448:D451"/>
    <mergeCell ref="Z448:Z451"/>
    <mergeCell ref="AA448:AA451"/>
    <mergeCell ref="AB448:AB451"/>
    <mergeCell ref="AC448:AC451"/>
    <mergeCell ref="AD448:AD451"/>
    <mergeCell ref="A452:A455"/>
    <mergeCell ref="B452:B455"/>
    <mergeCell ref="C452:C455"/>
    <mergeCell ref="D452:D455"/>
    <mergeCell ref="Z452:Z455"/>
    <mergeCell ref="AA452:AA455"/>
    <mergeCell ref="AB452:AB455"/>
    <mergeCell ref="AC452:AC455"/>
    <mergeCell ref="AE456:AE459"/>
    <mergeCell ref="AF456:AF459"/>
    <mergeCell ref="AG456:AG459"/>
    <mergeCell ref="AH456:AH459"/>
    <mergeCell ref="AI456:AI459"/>
    <mergeCell ref="AJ456:AJ459"/>
    <mergeCell ref="A456:A459"/>
    <mergeCell ref="B456:B459"/>
    <mergeCell ref="C456:C459"/>
    <mergeCell ref="D456:D459"/>
    <mergeCell ref="Z456:Z459"/>
    <mergeCell ref="AA456:AA459"/>
    <mergeCell ref="AB456:AB459"/>
    <mergeCell ref="AC456:AC459"/>
    <mergeCell ref="AD456:AD459"/>
  </mergeCells>
  <pageMargins left="0.7" right="0.7" top="0.75" bottom="0.75" header="0.3" footer="0.3"/>
  <pageSetup paperSize="9" scale="33" orientation="portrait" r:id="rId1"/>
  <rowBreaks count="4" manualBreakCount="4">
    <brk id="103" max="16383" man="1"/>
    <brk id="223" max="16383" man="1"/>
    <brk id="343" max="16383" man="1"/>
    <brk id="455" max="35" man="1"/>
  </rowBreaks>
  <colBreaks count="1" manualBreakCount="1">
    <brk id="4" max="472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zoomScaleNormal="100" workbookViewId="0">
      <selection activeCell="E4" sqref="E4"/>
    </sheetView>
  </sheetViews>
  <sheetFormatPr defaultRowHeight="15" x14ac:dyDescent="0.25"/>
  <cols>
    <col min="2" max="5" width="9.140625" customWidth="1"/>
    <col min="6" max="7" width="9.5703125" customWidth="1"/>
    <col min="8" max="19" width="9.140625" customWidth="1"/>
    <col min="28" max="29" width="10.28515625" customWidth="1"/>
    <col min="30" max="31" width="10" customWidth="1"/>
  </cols>
  <sheetData>
    <row r="1" spans="1:35" x14ac:dyDescent="0.25">
      <c r="A1" s="385" t="s">
        <v>958</v>
      </c>
      <c r="B1" s="385" t="s">
        <v>960</v>
      </c>
      <c r="C1" s="385"/>
      <c r="D1" s="385" t="s">
        <v>961</v>
      </c>
      <c r="E1" s="385"/>
      <c r="F1" s="385">
        <v>16</v>
      </c>
      <c r="G1" s="385"/>
      <c r="H1" s="385">
        <v>17</v>
      </c>
      <c r="I1" s="385"/>
      <c r="J1" s="385">
        <v>19</v>
      </c>
      <c r="K1" s="385"/>
      <c r="L1" s="386">
        <v>14</v>
      </c>
      <c r="M1" s="386"/>
      <c r="N1" s="385" t="s">
        <v>829</v>
      </c>
      <c r="O1" s="385"/>
      <c r="P1" s="385" t="s">
        <v>963</v>
      </c>
      <c r="Q1" s="385"/>
      <c r="R1" s="385" t="s">
        <v>964</v>
      </c>
      <c r="S1" s="385"/>
      <c r="T1" s="385" t="s">
        <v>965</v>
      </c>
      <c r="U1" s="385"/>
      <c r="V1" s="385" t="s">
        <v>966</v>
      </c>
      <c r="W1" s="385"/>
      <c r="X1" s="385" t="s">
        <v>967</v>
      </c>
      <c r="Y1" s="385"/>
      <c r="Z1" s="385" t="s">
        <v>968</v>
      </c>
      <c r="AA1" s="385"/>
      <c r="AB1" s="385" t="s">
        <v>969</v>
      </c>
      <c r="AC1" s="385"/>
      <c r="AD1" s="385" t="s">
        <v>970</v>
      </c>
      <c r="AE1" s="385"/>
      <c r="AF1" s="386" t="s">
        <v>971</v>
      </c>
      <c r="AG1" s="386"/>
      <c r="AH1" s="386" t="s">
        <v>972</v>
      </c>
      <c r="AI1" s="386"/>
    </row>
    <row r="2" spans="1:35" x14ac:dyDescent="0.25">
      <c r="A2" s="385">
        <v>40</v>
      </c>
      <c r="B2" s="385">
        <v>1</v>
      </c>
      <c r="C2" s="385">
        <f>B2*A2</f>
        <v>40</v>
      </c>
      <c r="D2" s="385"/>
      <c r="E2" s="385">
        <f>D2*A2</f>
        <v>0</v>
      </c>
      <c r="F2" s="385"/>
      <c r="G2" s="385">
        <f>F2*A2</f>
        <v>0</v>
      </c>
      <c r="H2" s="385"/>
      <c r="I2" s="385">
        <f>H2*A2</f>
        <v>0</v>
      </c>
      <c r="J2" s="385"/>
      <c r="K2" s="385"/>
      <c r="L2" s="385"/>
      <c r="M2" s="385">
        <f>L2*A2</f>
        <v>0</v>
      </c>
      <c r="N2" s="385"/>
      <c r="O2" s="385"/>
      <c r="P2" s="385">
        <v>1</v>
      </c>
      <c r="Q2" s="385">
        <f>P2*A2</f>
        <v>40</v>
      </c>
      <c r="R2" s="385"/>
      <c r="S2" s="385"/>
      <c r="T2" s="385">
        <v>1</v>
      </c>
      <c r="U2" s="385">
        <f>T2*A2</f>
        <v>40</v>
      </c>
      <c r="V2" s="385"/>
      <c r="W2" s="385">
        <f>V2*A2</f>
        <v>0</v>
      </c>
      <c r="X2" s="385"/>
      <c r="Y2" s="385">
        <f>X2*A2</f>
        <v>0</v>
      </c>
      <c r="Z2" s="385"/>
      <c r="AA2" s="385">
        <f>Z2*A2</f>
        <v>0</v>
      </c>
      <c r="AB2" s="385"/>
      <c r="AC2" s="385">
        <f>AB2*A2</f>
        <v>0</v>
      </c>
      <c r="AD2" s="385">
        <v>1</v>
      </c>
      <c r="AE2" s="385">
        <f>AD2*A2</f>
        <v>40</v>
      </c>
      <c r="AF2" s="385"/>
      <c r="AG2" s="385">
        <f>AF2*A2</f>
        <v>0</v>
      </c>
      <c r="AH2" s="385"/>
      <c r="AI2" s="385">
        <f>AH2*A2</f>
        <v>0</v>
      </c>
    </row>
    <row r="3" spans="1:35" x14ac:dyDescent="0.25">
      <c r="A3" s="385">
        <v>63</v>
      </c>
      <c r="B3" s="385"/>
      <c r="C3" s="385">
        <f t="shared" ref="C3:C14" si="0">B3*A3</f>
        <v>0</v>
      </c>
      <c r="D3" s="385">
        <v>2</v>
      </c>
      <c r="E3" s="385">
        <f t="shared" ref="E3:E14" si="1">D3*A3</f>
        <v>126</v>
      </c>
      <c r="F3" s="385">
        <v>1</v>
      </c>
      <c r="G3" s="385">
        <f t="shared" ref="G3:G14" si="2">F3*A3</f>
        <v>63</v>
      </c>
      <c r="H3" s="385"/>
      <c r="I3" s="385">
        <f t="shared" ref="I3:I14" si="3">H3*A3</f>
        <v>0</v>
      </c>
      <c r="J3" s="385"/>
      <c r="K3" s="385"/>
      <c r="L3" s="385"/>
      <c r="M3" s="385">
        <f t="shared" ref="M3:M14" si="4">L3*A3</f>
        <v>0</v>
      </c>
      <c r="N3" s="385"/>
      <c r="O3" s="385"/>
      <c r="P3" s="385"/>
      <c r="Q3" s="385">
        <f t="shared" ref="Q3:Q14" si="5">P3*A3</f>
        <v>0</v>
      </c>
      <c r="R3" s="385"/>
      <c r="S3" s="385"/>
      <c r="T3" s="385"/>
      <c r="U3" s="385">
        <f t="shared" ref="U3:U14" si="6">T3*A3</f>
        <v>0</v>
      </c>
      <c r="V3" s="385"/>
      <c r="W3" s="385">
        <f t="shared" ref="W3:W14" si="7">V3*A3</f>
        <v>0</v>
      </c>
      <c r="X3" s="385"/>
      <c r="Y3" s="385">
        <f t="shared" ref="Y3:Y14" si="8">X3*A3</f>
        <v>0</v>
      </c>
      <c r="Z3" s="385"/>
      <c r="AA3" s="385">
        <f t="shared" ref="AA3:AA14" si="9">Z3*A3</f>
        <v>0</v>
      </c>
      <c r="AB3" s="385"/>
      <c r="AC3" s="385">
        <f t="shared" ref="AC3:AC14" si="10">AB3*A3</f>
        <v>0</v>
      </c>
      <c r="AD3" s="385">
        <v>1</v>
      </c>
      <c r="AE3" s="385">
        <f t="shared" ref="AE3:AE14" si="11">AD3*A3</f>
        <v>63</v>
      </c>
      <c r="AF3" s="385"/>
      <c r="AG3" s="385">
        <f t="shared" ref="AG3:AG14" si="12">AF3*A3</f>
        <v>0</v>
      </c>
      <c r="AH3" s="385">
        <v>1</v>
      </c>
      <c r="AI3" s="385">
        <f t="shared" ref="AI3:AI14" si="13">AH3*A3</f>
        <v>63</v>
      </c>
    </row>
    <row r="4" spans="1:35" x14ac:dyDescent="0.25">
      <c r="A4" s="385">
        <v>100</v>
      </c>
      <c r="B4" s="385">
        <v>2</v>
      </c>
      <c r="C4" s="385">
        <f t="shared" si="0"/>
        <v>200</v>
      </c>
      <c r="D4" s="385">
        <v>4</v>
      </c>
      <c r="E4" s="385">
        <f t="shared" si="1"/>
        <v>400</v>
      </c>
      <c r="F4" s="385"/>
      <c r="G4" s="385">
        <f t="shared" si="2"/>
        <v>0</v>
      </c>
      <c r="H4" s="385"/>
      <c r="I4" s="385">
        <f t="shared" si="3"/>
        <v>0</v>
      </c>
      <c r="J4" s="385"/>
      <c r="K4" s="385"/>
      <c r="L4" s="385">
        <v>1</v>
      </c>
      <c r="M4" s="385">
        <f t="shared" si="4"/>
        <v>100</v>
      </c>
      <c r="N4" s="385"/>
      <c r="O4" s="385"/>
      <c r="P4" s="385">
        <v>4</v>
      </c>
      <c r="Q4" s="385">
        <f t="shared" si="5"/>
        <v>400</v>
      </c>
      <c r="R4" s="385"/>
      <c r="S4" s="385"/>
      <c r="T4" s="385">
        <v>3</v>
      </c>
      <c r="U4" s="385">
        <f t="shared" si="6"/>
        <v>300</v>
      </c>
      <c r="V4" s="385">
        <v>4</v>
      </c>
      <c r="W4" s="385">
        <f t="shared" si="7"/>
        <v>400</v>
      </c>
      <c r="X4" s="385">
        <v>3</v>
      </c>
      <c r="Y4" s="385">
        <f t="shared" si="8"/>
        <v>300</v>
      </c>
      <c r="Z4" s="385"/>
      <c r="AA4" s="385">
        <f t="shared" si="9"/>
        <v>0</v>
      </c>
      <c r="AB4" s="385">
        <v>2</v>
      </c>
      <c r="AC4" s="385">
        <f t="shared" si="10"/>
        <v>200</v>
      </c>
      <c r="AD4" s="385">
        <v>3</v>
      </c>
      <c r="AE4" s="385">
        <f t="shared" si="11"/>
        <v>300</v>
      </c>
      <c r="AF4" s="386">
        <v>2</v>
      </c>
      <c r="AG4" s="385">
        <f t="shared" si="12"/>
        <v>200</v>
      </c>
      <c r="AH4" s="386">
        <v>1</v>
      </c>
      <c r="AI4" s="385">
        <f t="shared" si="13"/>
        <v>100</v>
      </c>
    </row>
    <row r="5" spans="1:35" x14ac:dyDescent="0.25">
      <c r="A5" s="385">
        <v>160</v>
      </c>
      <c r="B5" s="385">
        <v>6</v>
      </c>
      <c r="C5" s="385">
        <f t="shared" si="0"/>
        <v>960</v>
      </c>
      <c r="D5" s="385">
        <v>5</v>
      </c>
      <c r="E5" s="385">
        <f t="shared" si="1"/>
        <v>800</v>
      </c>
      <c r="F5" s="385">
        <v>5</v>
      </c>
      <c r="G5" s="385">
        <f t="shared" si="2"/>
        <v>800</v>
      </c>
      <c r="H5" s="385">
        <v>1</v>
      </c>
      <c r="I5" s="385">
        <f t="shared" si="3"/>
        <v>160</v>
      </c>
      <c r="J5" s="385"/>
      <c r="K5" s="385"/>
      <c r="L5" s="386">
        <v>2</v>
      </c>
      <c r="M5" s="385">
        <f t="shared" si="4"/>
        <v>320</v>
      </c>
      <c r="N5" s="385"/>
      <c r="O5" s="385"/>
      <c r="P5" s="385">
        <v>9</v>
      </c>
      <c r="Q5" s="385">
        <f t="shared" si="5"/>
        <v>1440</v>
      </c>
      <c r="R5" s="385"/>
      <c r="S5" s="385"/>
      <c r="T5" s="385">
        <v>13</v>
      </c>
      <c r="U5" s="385">
        <f t="shared" si="6"/>
        <v>2080</v>
      </c>
      <c r="V5" s="385">
        <v>1</v>
      </c>
      <c r="W5" s="385">
        <f t="shared" si="7"/>
        <v>160</v>
      </c>
      <c r="X5" s="385">
        <v>5</v>
      </c>
      <c r="Y5" s="385">
        <f t="shared" si="8"/>
        <v>800</v>
      </c>
      <c r="Z5" s="385"/>
      <c r="AA5" s="385">
        <f t="shared" si="9"/>
        <v>0</v>
      </c>
      <c r="AB5" s="385">
        <v>3</v>
      </c>
      <c r="AC5" s="385">
        <f t="shared" si="10"/>
        <v>480</v>
      </c>
      <c r="AD5" s="385">
        <v>3</v>
      </c>
      <c r="AE5" s="385">
        <f t="shared" si="11"/>
        <v>480</v>
      </c>
      <c r="AF5" s="386">
        <v>1</v>
      </c>
      <c r="AG5" s="385">
        <f t="shared" si="12"/>
        <v>160</v>
      </c>
      <c r="AH5" s="386">
        <v>6</v>
      </c>
      <c r="AI5" s="385">
        <f t="shared" si="13"/>
        <v>960</v>
      </c>
    </row>
    <row r="6" spans="1:35" x14ac:dyDescent="0.25">
      <c r="A6" s="385">
        <v>180</v>
      </c>
      <c r="B6" s="385"/>
      <c r="C6" s="385">
        <f t="shared" si="0"/>
        <v>0</v>
      </c>
      <c r="D6" s="385">
        <v>2</v>
      </c>
      <c r="E6" s="385">
        <f t="shared" si="1"/>
        <v>360</v>
      </c>
      <c r="F6" s="385">
        <v>1</v>
      </c>
      <c r="G6" s="385">
        <f t="shared" si="2"/>
        <v>180</v>
      </c>
      <c r="H6" s="385"/>
      <c r="I6" s="385">
        <f t="shared" si="3"/>
        <v>0</v>
      </c>
      <c r="J6" s="385"/>
      <c r="K6" s="385"/>
      <c r="L6" s="385"/>
      <c r="M6" s="385">
        <f t="shared" si="4"/>
        <v>0</v>
      </c>
      <c r="N6" s="385"/>
      <c r="O6" s="385"/>
      <c r="P6" s="385"/>
      <c r="Q6" s="385">
        <f t="shared" si="5"/>
        <v>0</v>
      </c>
      <c r="R6" s="385"/>
      <c r="S6" s="385"/>
      <c r="T6" s="385">
        <v>1</v>
      </c>
      <c r="U6" s="385">
        <f t="shared" si="6"/>
        <v>180</v>
      </c>
      <c r="V6" s="385"/>
      <c r="W6" s="385">
        <f t="shared" si="7"/>
        <v>0</v>
      </c>
      <c r="X6" s="385"/>
      <c r="Y6" s="385">
        <f t="shared" si="8"/>
        <v>0</v>
      </c>
      <c r="Z6" s="385"/>
      <c r="AA6" s="385">
        <f t="shared" si="9"/>
        <v>0</v>
      </c>
      <c r="AB6" s="385"/>
      <c r="AC6" s="385">
        <f t="shared" si="10"/>
        <v>0</v>
      </c>
      <c r="AD6" s="385"/>
      <c r="AE6" s="385">
        <f t="shared" si="11"/>
        <v>0</v>
      </c>
      <c r="AF6" s="385"/>
      <c r="AG6" s="385">
        <f t="shared" si="12"/>
        <v>0</v>
      </c>
      <c r="AH6" s="385"/>
      <c r="AI6" s="385">
        <f t="shared" si="13"/>
        <v>0</v>
      </c>
    </row>
    <row r="7" spans="1:35" x14ac:dyDescent="0.25">
      <c r="A7" s="385">
        <v>250</v>
      </c>
      <c r="B7" s="385">
        <v>6</v>
      </c>
      <c r="C7" s="385">
        <f t="shared" si="0"/>
        <v>1500</v>
      </c>
      <c r="D7" s="385">
        <v>7</v>
      </c>
      <c r="E7" s="385">
        <f t="shared" si="1"/>
        <v>1750</v>
      </c>
      <c r="F7" s="385">
        <v>4</v>
      </c>
      <c r="G7" s="385">
        <f t="shared" si="2"/>
        <v>1000</v>
      </c>
      <c r="H7" s="385">
        <v>3</v>
      </c>
      <c r="I7" s="385">
        <f t="shared" si="3"/>
        <v>750</v>
      </c>
      <c r="J7" s="385"/>
      <c r="K7" s="385"/>
      <c r="L7" s="386">
        <v>2</v>
      </c>
      <c r="M7" s="385">
        <f t="shared" si="4"/>
        <v>500</v>
      </c>
      <c r="N7" s="385"/>
      <c r="O7" s="385"/>
      <c r="P7" s="385">
        <v>6</v>
      </c>
      <c r="Q7" s="385">
        <f t="shared" si="5"/>
        <v>1500</v>
      </c>
      <c r="R7" s="385"/>
      <c r="S7" s="385"/>
      <c r="T7" s="385">
        <v>9</v>
      </c>
      <c r="U7" s="385">
        <f t="shared" si="6"/>
        <v>2250</v>
      </c>
      <c r="V7" s="385">
        <v>3</v>
      </c>
      <c r="W7" s="385">
        <f t="shared" si="7"/>
        <v>750</v>
      </c>
      <c r="X7" s="385">
        <v>7</v>
      </c>
      <c r="Y7" s="385">
        <f t="shared" si="8"/>
        <v>1750</v>
      </c>
      <c r="Z7" s="385"/>
      <c r="AA7" s="385">
        <f t="shared" si="9"/>
        <v>0</v>
      </c>
      <c r="AB7" s="385">
        <v>2</v>
      </c>
      <c r="AC7" s="385">
        <f t="shared" si="10"/>
        <v>500</v>
      </c>
      <c r="AD7" s="385">
        <v>9</v>
      </c>
      <c r="AE7" s="385">
        <f t="shared" si="11"/>
        <v>2250</v>
      </c>
      <c r="AF7" s="386">
        <v>3</v>
      </c>
      <c r="AG7" s="385">
        <f t="shared" si="12"/>
        <v>750</v>
      </c>
      <c r="AH7" s="386">
        <v>16</v>
      </c>
      <c r="AI7" s="385">
        <f t="shared" si="13"/>
        <v>4000</v>
      </c>
    </row>
    <row r="8" spans="1:35" x14ac:dyDescent="0.25">
      <c r="A8" s="385">
        <v>300</v>
      </c>
      <c r="B8" s="385">
        <v>2</v>
      </c>
      <c r="C8" s="385">
        <f t="shared" si="0"/>
        <v>600</v>
      </c>
      <c r="D8" s="385"/>
      <c r="E8" s="385">
        <f t="shared" si="1"/>
        <v>0</v>
      </c>
      <c r="F8" s="385"/>
      <c r="G8" s="385">
        <f t="shared" si="2"/>
        <v>0</v>
      </c>
      <c r="H8" s="385"/>
      <c r="I8" s="385">
        <f t="shared" si="3"/>
        <v>0</v>
      </c>
      <c r="J8" s="385"/>
      <c r="K8" s="385"/>
      <c r="L8" s="385"/>
      <c r="M8" s="385">
        <f t="shared" si="4"/>
        <v>0</v>
      </c>
      <c r="N8" s="385"/>
      <c r="O8" s="385"/>
      <c r="P8" s="385"/>
      <c r="Q8" s="385">
        <f t="shared" si="5"/>
        <v>0</v>
      </c>
      <c r="R8" s="385"/>
      <c r="S8" s="385"/>
      <c r="T8" s="385"/>
      <c r="U8" s="385">
        <f t="shared" si="6"/>
        <v>0</v>
      </c>
      <c r="V8" s="385"/>
      <c r="W8" s="385">
        <f t="shared" si="7"/>
        <v>0</v>
      </c>
      <c r="X8" s="385"/>
      <c r="Y8" s="385">
        <f t="shared" si="8"/>
        <v>0</v>
      </c>
      <c r="Z8" s="385"/>
      <c r="AA8" s="385">
        <f t="shared" si="9"/>
        <v>0</v>
      </c>
      <c r="AB8" s="385"/>
      <c r="AC8" s="385">
        <f t="shared" si="10"/>
        <v>0</v>
      </c>
      <c r="AD8" s="385"/>
      <c r="AE8" s="385">
        <f t="shared" si="11"/>
        <v>0</v>
      </c>
      <c r="AF8" s="385"/>
      <c r="AG8" s="385">
        <f t="shared" si="12"/>
        <v>0</v>
      </c>
      <c r="AH8" s="385"/>
      <c r="AI8" s="385">
        <f t="shared" si="13"/>
        <v>0</v>
      </c>
    </row>
    <row r="9" spans="1:35" x14ac:dyDescent="0.25">
      <c r="A9" s="385">
        <v>315</v>
      </c>
      <c r="B9" s="385"/>
      <c r="C9" s="385">
        <f t="shared" si="0"/>
        <v>0</v>
      </c>
      <c r="D9" s="385"/>
      <c r="E9" s="385">
        <f t="shared" si="1"/>
        <v>0</v>
      </c>
      <c r="F9" s="385"/>
      <c r="G9" s="385">
        <f t="shared" si="2"/>
        <v>0</v>
      </c>
      <c r="H9" s="385"/>
      <c r="I9" s="385">
        <f t="shared" si="3"/>
        <v>0</v>
      </c>
      <c r="J9" s="385"/>
      <c r="K9" s="385"/>
      <c r="L9" s="386">
        <v>1</v>
      </c>
      <c r="M9" s="385">
        <f t="shared" si="4"/>
        <v>315</v>
      </c>
      <c r="N9" s="385"/>
      <c r="O9" s="385"/>
      <c r="P9" s="385"/>
      <c r="Q9" s="385">
        <f t="shared" si="5"/>
        <v>0</v>
      </c>
      <c r="R9" s="385"/>
      <c r="S9" s="385"/>
      <c r="T9" s="385"/>
      <c r="U9" s="385">
        <f t="shared" si="6"/>
        <v>0</v>
      </c>
      <c r="V9" s="385"/>
      <c r="W9" s="385">
        <f t="shared" si="7"/>
        <v>0</v>
      </c>
      <c r="X9" s="385"/>
      <c r="Y9" s="385">
        <f t="shared" si="8"/>
        <v>0</v>
      </c>
      <c r="Z9" s="385"/>
      <c r="AA9" s="385">
        <f t="shared" si="9"/>
        <v>0</v>
      </c>
      <c r="AB9" s="385"/>
      <c r="AC9" s="385">
        <f t="shared" si="10"/>
        <v>0</v>
      </c>
      <c r="AD9" s="385"/>
      <c r="AE9" s="385">
        <f t="shared" si="11"/>
        <v>0</v>
      </c>
      <c r="AF9" s="385">
        <v>1</v>
      </c>
      <c r="AG9" s="385">
        <f t="shared" si="12"/>
        <v>315</v>
      </c>
      <c r="AH9" s="385">
        <v>2</v>
      </c>
      <c r="AI9" s="385">
        <f t="shared" si="13"/>
        <v>630</v>
      </c>
    </row>
    <row r="10" spans="1:35" x14ac:dyDescent="0.25">
      <c r="A10" s="385">
        <v>320</v>
      </c>
      <c r="B10" s="385">
        <v>1</v>
      </c>
      <c r="C10" s="385">
        <f t="shared" si="0"/>
        <v>320</v>
      </c>
      <c r="D10" s="385">
        <v>2</v>
      </c>
      <c r="E10" s="385">
        <f t="shared" si="1"/>
        <v>640</v>
      </c>
      <c r="F10" s="385"/>
      <c r="G10" s="385">
        <f t="shared" si="2"/>
        <v>0</v>
      </c>
      <c r="H10" s="385"/>
      <c r="I10" s="385">
        <f t="shared" si="3"/>
        <v>0</v>
      </c>
      <c r="J10" s="385"/>
      <c r="K10" s="385"/>
      <c r="L10" s="385"/>
      <c r="M10" s="385">
        <f t="shared" si="4"/>
        <v>0</v>
      </c>
      <c r="N10" s="385"/>
      <c r="O10" s="385"/>
      <c r="P10" s="385"/>
      <c r="Q10" s="385">
        <f t="shared" si="5"/>
        <v>0</v>
      </c>
      <c r="R10" s="385"/>
      <c r="S10" s="385"/>
      <c r="T10" s="385">
        <v>2</v>
      </c>
      <c r="U10" s="385">
        <f t="shared" si="6"/>
        <v>640</v>
      </c>
      <c r="V10" s="385"/>
      <c r="W10" s="385">
        <f t="shared" si="7"/>
        <v>0</v>
      </c>
      <c r="X10" s="385"/>
      <c r="Y10" s="385">
        <f t="shared" si="8"/>
        <v>0</v>
      </c>
      <c r="Z10" s="385"/>
      <c r="AA10" s="385">
        <f t="shared" si="9"/>
        <v>0</v>
      </c>
      <c r="AB10" s="385"/>
      <c r="AC10" s="385">
        <f t="shared" si="10"/>
        <v>0</v>
      </c>
      <c r="AD10" s="385"/>
      <c r="AE10" s="385">
        <f t="shared" si="11"/>
        <v>0</v>
      </c>
      <c r="AF10" s="385"/>
      <c r="AG10" s="385">
        <f t="shared" si="12"/>
        <v>0</v>
      </c>
      <c r="AH10" s="385"/>
      <c r="AI10" s="385">
        <f t="shared" si="13"/>
        <v>0</v>
      </c>
    </row>
    <row r="11" spans="1:35" x14ac:dyDescent="0.25">
      <c r="A11" s="385">
        <v>400</v>
      </c>
      <c r="B11" s="385">
        <v>9</v>
      </c>
      <c r="C11" s="385">
        <f t="shared" si="0"/>
        <v>3600</v>
      </c>
      <c r="D11" s="385">
        <v>9</v>
      </c>
      <c r="E11" s="385">
        <f t="shared" si="1"/>
        <v>3600</v>
      </c>
      <c r="F11" s="385"/>
      <c r="G11" s="385">
        <f t="shared" si="2"/>
        <v>0</v>
      </c>
      <c r="H11" s="385">
        <v>3</v>
      </c>
      <c r="I11" s="385">
        <f t="shared" si="3"/>
        <v>1200</v>
      </c>
      <c r="J11" s="385"/>
      <c r="K11" s="385"/>
      <c r="L11" s="385"/>
      <c r="M11" s="385">
        <f t="shared" si="4"/>
        <v>0</v>
      </c>
      <c r="N11" s="385"/>
      <c r="O11" s="385"/>
      <c r="P11" s="385">
        <v>5</v>
      </c>
      <c r="Q11" s="385">
        <f t="shared" si="5"/>
        <v>2000</v>
      </c>
      <c r="R11" s="385"/>
      <c r="S11" s="385"/>
      <c r="T11" s="385">
        <v>6</v>
      </c>
      <c r="U11" s="385">
        <f t="shared" si="6"/>
        <v>2400</v>
      </c>
      <c r="V11" s="385">
        <v>7</v>
      </c>
      <c r="W11" s="385">
        <f t="shared" si="7"/>
        <v>2800</v>
      </c>
      <c r="X11" s="385">
        <v>9</v>
      </c>
      <c r="Y11" s="385">
        <f t="shared" si="8"/>
        <v>3600</v>
      </c>
      <c r="Z11" s="385">
        <v>3</v>
      </c>
      <c r="AA11" s="385">
        <f t="shared" si="9"/>
        <v>1200</v>
      </c>
      <c r="AB11" s="385">
        <v>1</v>
      </c>
      <c r="AC11" s="385">
        <f t="shared" si="10"/>
        <v>400</v>
      </c>
      <c r="AD11" s="385">
        <v>6</v>
      </c>
      <c r="AE11" s="385">
        <f t="shared" si="11"/>
        <v>2400</v>
      </c>
      <c r="AF11" s="386">
        <v>1</v>
      </c>
      <c r="AG11" s="385">
        <f t="shared" si="12"/>
        <v>400</v>
      </c>
      <c r="AH11" s="386">
        <v>7</v>
      </c>
      <c r="AI11" s="385">
        <f t="shared" si="13"/>
        <v>2800</v>
      </c>
    </row>
    <row r="12" spans="1:35" x14ac:dyDescent="0.25">
      <c r="A12" s="385">
        <v>560</v>
      </c>
      <c r="B12" s="385"/>
      <c r="C12" s="385">
        <f t="shared" si="0"/>
        <v>0</v>
      </c>
      <c r="D12" s="385"/>
      <c r="E12" s="385">
        <f t="shared" si="1"/>
        <v>0</v>
      </c>
      <c r="F12" s="385"/>
      <c r="G12" s="385">
        <f t="shared" si="2"/>
        <v>0</v>
      </c>
      <c r="H12" s="385"/>
      <c r="I12" s="385">
        <f t="shared" si="3"/>
        <v>0</v>
      </c>
      <c r="J12" s="385"/>
      <c r="K12" s="385"/>
      <c r="L12" s="385"/>
      <c r="M12" s="385">
        <f t="shared" si="4"/>
        <v>0</v>
      </c>
      <c r="N12" s="385"/>
      <c r="O12" s="385"/>
      <c r="P12" s="385"/>
      <c r="Q12" s="385">
        <f t="shared" si="5"/>
        <v>0</v>
      </c>
      <c r="R12" s="385"/>
      <c r="S12" s="385"/>
      <c r="T12" s="385">
        <v>1</v>
      </c>
      <c r="U12" s="385">
        <f t="shared" si="6"/>
        <v>560</v>
      </c>
      <c r="V12" s="385"/>
      <c r="W12" s="385">
        <f t="shared" si="7"/>
        <v>0</v>
      </c>
      <c r="X12" s="385"/>
      <c r="Y12" s="385">
        <f t="shared" si="8"/>
        <v>0</v>
      </c>
      <c r="Z12" s="385"/>
      <c r="AA12" s="385">
        <f t="shared" si="9"/>
        <v>0</v>
      </c>
      <c r="AB12" s="385"/>
      <c r="AC12" s="385">
        <f t="shared" si="10"/>
        <v>0</v>
      </c>
      <c r="AD12" s="385"/>
      <c r="AE12" s="385">
        <f t="shared" si="11"/>
        <v>0</v>
      </c>
      <c r="AF12" s="385"/>
      <c r="AG12" s="385">
        <f t="shared" si="12"/>
        <v>0</v>
      </c>
      <c r="AH12" s="385"/>
      <c r="AI12" s="385">
        <f t="shared" si="13"/>
        <v>0</v>
      </c>
    </row>
    <row r="13" spans="1:35" x14ac:dyDescent="0.25">
      <c r="A13" s="385">
        <v>630</v>
      </c>
      <c r="B13" s="385">
        <v>3</v>
      </c>
      <c r="C13" s="385">
        <f t="shared" si="0"/>
        <v>1890</v>
      </c>
      <c r="D13" s="385"/>
      <c r="E13" s="385">
        <f t="shared" si="1"/>
        <v>0</v>
      </c>
      <c r="F13" s="385"/>
      <c r="G13" s="385">
        <f t="shared" si="2"/>
        <v>0</v>
      </c>
      <c r="H13" s="385"/>
      <c r="I13" s="385">
        <f t="shared" si="3"/>
        <v>0</v>
      </c>
      <c r="J13" s="385"/>
      <c r="K13" s="385"/>
      <c r="L13" s="385"/>
      <c r="M13" s="385">
        <f t="shared" si="4"/>
        <v>0</v>
      </c>
      <c r="N13" s="385"/>
      <c r="O13" s="385"/>
      <c r="P13" s="385">
        <v>1</v>
      </c>
      <c r="Q13" s="385">
        <f t="shared" si="5"/>
        <v>630</v>
      </c>
      <c r="R13" s="385"/>
      <c r="S13" s="385"/>
      <c r="T13" s="385">
        <v>2</v>
      </c>
      <c r="U13" s="385">
        <f t="shared" si="6"/>
        <v>1260</v>
      </c>
      <c r="V13" s="385">
        <v>2</v>
      </c>
      <c r="W13" s="385">
        <f t="shared" si="7"/>
        <v>1260</v>
      </c>
      <c r="X13" s="385">
        <v>2</v>
      </c>
      <c r="Y13" s="385">
        <f t="shared" si="8"/>
        <v>1260</v>
      </c>
      <c r="Z13" s="385">
        <v>3</v>
      </c>
      <c r="AA13" s="385">
        <f t="shared" si="9"/>
        <v>1890</v>
      </c>
      <c r="AB13" s="385">
        <v>2</v>
      </c>
      <c r="AC13" s="385">
        <f t="shared" si="10"/>
        <v>1260</v>
      </c>
      <c r="AD13" s="385">
        <v>2</v>
      </c>
      <c r="AE13" s="385">
        <f t="shared" si="11"/>
        <v>1260</v>
      </c>
      <c r="AF13" s="385"/>
      <c r="AG13" s="385">
        <f t="shared" si="12"/>
        <v>0</v>
      </c>
      <c r="AH13" s="386">
        <v>1</v>
      </c>
      <c r="AI13" s="385">
        <f t="shared" si="13"/>
        <v>630</v>
      </c>
    </row>
    <row r="14" spans="1:35" x14ac:dyDescent="0.25">
      <c r="A14" s="385">
        <v>1000</v>
      </c>
      <c r="B14" s="385">
        <v>2</v>
      </c>
      <c r="C14" s="385">
        <f t="shared" si="0"/>
        <v>2000</v>
      </c>
      <c r="D14" s="385"/>
      <c r="E14" s="385">
        <f t="shared" si="1"/>
        <v>0</v>
      </c>
      <c r="F14" s="385"/>
      <c r="G14" s="385">
        <f t="shared" si="2"/>
        <v>0</v>
      </c>
      <c r="H14" s="385"/>
      <c r="I14" s="385">
        <f t="shared" si="3"/>
        <v>0</v>
      </c>
      <c r="J14" s="385"/>
      <c r="K14" s="385"/>
      <c r="L14" s="385"/>
      <c r="M14" s="385">
        <f t="shared" si="4"/>
        <v>0</v>
      </c>
      <c r="N14" s="385"/>
      <c r="O14" s="385"/>
      <c r="P14" s="385"/>
      <c r="Q14" s="385">
        <f t="shared" si="5"/>
        <v>0</v>
      </c>
      <c r="R14" s="385"/>
      <c r="S14" s="385"/>
      <c r="T14" s="385"/>
      <c r="U14" s="385">
        <f t="shared" si="6"/>
        <v>0</v>
      </c>
      <c r="V14" s="385"/>
      <c r="W14" s="385">
        <f t="shared" si="7"/>
        <v>0</v>
      </c>
      <c r="X14" s="385">
        <v>2</v>
      </c>
      <c r="Y14" s="385">
        <f t="shared" si="8"/>
        <v>2000</v>
      </c>
      <c r="Z14" s="385"/>
      <c r="AA14" s="385">
        <f t="shared" si="9"/>
        <v>0</v>
      </c>
      <c r="AB14" s="385"/>
      <c r="AC14" s="385">
        <f t="shared" si="10"/>
        <v>0</v>
      </c>
      <c r="AD14" s="385">
        <v>6</v>
      </c>
      <c r="AE14" s="385">
        <f t="shared" si="11"/>
        <v>6000</v>
      </c>
      <c r="AF14" s="385"/>
      <c r="AG14" s="385">
        <f t="shared" si="12"/>
        <v>0</v>
      </c>
      <c r="AH14" s="385"/>
      <c r="AI14" s="385">
        <f t="shared" si="13"/>
        <v>0</v>
      </c>
    </row>
    <row r="15" spans="1:35" x14ac:dyDescent="0.25">
      <c r="A15" s="387" t="s">
        <v>973</v>
      </c>
      <c r="B15" s="388">
        <f t="shared" ref="B15:I15" si="14">SUM(B2:B14)</f>
        <v>32</v>
      </c>
      <c r="C15" s="388">
        <f t="shared" si="14"/>
        <v>11110</v>
      </c>
      <c r="D15" s="388">
        <f t="shared" si="14"/>
        <v>31</v>
      </c>
      <c r="E15" s="388">
        <f t="shared" si="14"/>
        <v>7676</v>
      </c>
      <c r="F15" s="388">
        <f t="shared" si="14"/>
        <v>11</v>
      </c>
      <c r="G15" s="388">
        <f t="shared" si="14"/>
        <v>2043</v>
      </c>
      <c r="H15" s="388">
        <f t="shared" si="14"/>
        <v>7</v>
      </c>
      <c r="I15" s="388">
        <f t="shared" si="14"/>
        <v>2110</v>
      </c>
      <c r="J15" s="388"/>
      <c r="K15" s="388"/>
      <c r="L15" s="388">
        <f>SUM(L2:L14)</f>
        <v>6</v>
      </c>
      <c r="M15" s="388">
        <f>SUM(M2:M14)</f>
        <v>1235</v>
      </c>
      <c r="N15" s="388"/>
      <c r="O15" s="388"/>
      <c r="P15" s="388">
        <f>SUM(P2:P14)</f>
        <v>26</v>
      </c>
      <c r="Q15" s="388">
        <f>SUM(Q2:Q14)</f>
        <v>6010</v>
      </c>
      <c r="R15" s="388"/>
      <c r="S15" s="388"/>
      <c r="T15" s="388">
        <f t="shared" ref="T15:AH15" si="15">SUM(T2:T14)</f>
        <v>38</v>
      </c>
      <c r="U15" s="388">
        <f t="shared" ref="U15" si="16">SUM(U2:U14)</f>
        <v>9710</v>
      </c>
      <c r="V15" s="388">
        <f t="shared" si="15"/>
        <v>17</v>
      </c>
      <c r="W15" s="388">
        <f t="shared" ref="W15" si="17">SUM(W2:W14)</f>
        <v>5370</v>
      </c>
      <c r="X15" s="388">
        <f t="shared" si="15"/>
        <v>28</v>
      </c>
      <c r="Y15" s="388">
        <f t="shared" ref="Y15" si="18">SUM(Y2:Y14)</f>
        <v>9710</v>
      </c>
      <c r="Z15" s="388">
        <f t="shared" si="15"/>
        <v>6</v>
      </c>
      <c r="AA15" s="388">
        <f t="shared" ref="AA15" si="19">SUM(AA2:AA14)</f>
        <v>3090</v>
      </c>
      <c r="AB15" s="388">
        <f t="shared" si="15"/>
        <v>10</v>
      </c>
      <c r="AC15" s="388">
        <f t="shared" ref="AC15" si="20">SUM(AC2:AC14)</f>
        <v>2840</v>
      </c>
      <c r="AD15" s="388">
        <f t="shared" si="15"/>
        <v>31</v>
      </c>
      <c r="AE15" s="388">
        <f t="shared" ref="AE15" si="21">SUM(AE2:AE14)</f>
        <v>12793</v>
      </c>
      <c r="AF15" s="388">
        <f t="shared" si="15"/>
        <v>8</v>
      </c>
      <c r="AG15" s="388">
        <f t="shared" ref="AG15" si="22">SUM(AG2:AG14)</f>
        <v>1825</v>
      </c>
      <c r="AH15" s="389">
        <f t="shared" si="15"/>
        <v>34</v>
      </c>
      <c r="AI15" s="389">
        <f t="shared" ref="AI15" si="23">SUM(AI2:AI14)</f>
        <v>9183</v>
      </c>
    </row>
    <row r="16" spans="1:35" x14ac:dyDescent="0.25">
      <c r="A16" s="1571" t="s">
        <v>187</v>
      </c>
      <c r="B16" s="1572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474"/>
    </row>
    <row r="17" spans="1:35" x14ac:dyDescent="0.25">
      <c r="A17" s="385"/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  <c r="Z17" s="385"/>
      <c r="AA17" s="385"/>
      <c r="AB17" s="385"/>
      <c r="AC17" s="385"/>
      <c r="AD17" s="385"/>
      <c r="AE17" s="385"/>
      <c r="AF17" s="385"/>
      <c r="AG17" s="385"/>
      <c r="AH17" s="385"/>
      <c r="AI17" s="385"/>
    </row>
    <row r="18" spans="1:35" x14ac:dyDescent="0.25">
      <c r="A18" s="385">
        <v>40</v>
      </c>
      <c r="B18" s="385"/>
      <c r="C18" s="385">
        <f>B18*A18</f>
        <v>0</v>
      </c>
      <c r="D18" s="385"/>
      <c r="E18" s="385"/>
      <c r="F18" s="385"/>
      <c r="G18" s="385">
        <f>F18*A18</f>
        <v>0</v>
      </c>
      <c r="H18" s="385"/>
      <c r="I18" s="385"/>
      <c r="J18" s="385"/>
      <c r="K18" s="385">
        <f>J18*A18</f>
        <v>0</v>
      </c>
      <c r="L18" s="385"/>
      <c r="M18" s="385"/>
      <c r="N18" s="385"/>
      <c r="O18" s="385">
        <f>N18*A18</f>
        <v>0</v>
      </c>
      <c r="P18" s="385"/>
      <c r="Q18" s="385"/>
      <c r="R18" s="385"/>
      <c r="S18" s="385">
        <f>R18*A18</f>
        <v>0</v>
      </c>
      <c r="T18" s="385"/>
      <c r="U18" s="385"/>
      <c r="V18" s="385"/>
      <c r="W18" s="385">
        <f>V18*A18</f>
        <v>0</v>
      </c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>
        <f>AH18*A18</f>
        <v>0</v>
      </c>
    </row>
    <row r="19" spans="1:35" x14ac:dyDescent="0.25">
      <c r="A19" s="385">
        <v>100</v>
      </c>
      <c r="B19" s="385"/>
      <c r="C19" s="385">
        <f t="shared" ref="C19:C26" si="24">B19*A19</f>
        <v>0</v>
      </c>
      <c r="D19" s="385"/>
      <c r="E19" s="385"/>
      <c r="F19" s="385">
        <v>1</v>
      </c>
      <c r="G19" s="385">
        <f t="shared" ref="G19:G26" si="25">F19*A19</f>
        <v>100</v>
      </c>
      <c r="H19" s="385"/>
      <c r="I19" s="385"/>
      <c r="J19" s="385"/>
      <c r="K19" s="385">
        <f t="shared" ref="K19:K26" si="26">J19*A19</f>
        <v>0</v>
      </c>
      <c r="L19" s="385"/>
      <c r="M19" s="385"/>
      <c r="N19" s="385">
        <v>1</v>
      </c>
      <c r="O19" s="385">
        <f t="shared" ref="O19:O26" si="27">N19*A19</f>
        <v>100</v>
      </c>
      <c r="P19" s="385"/>
      <c r="Q19" s="385"/>
      <c r="R19" s="385">
        <v>2</v>
      </c>
      <c r="S19" s="385">
        <f t="shared" ref="S19:S26" si="28">R19*A19</f>
        <v>200</v>
      </c>
      <c r="T19" s="385"/>
      <c r="U19" s="385"/>
      <c r="V19" s="385"/>
      <c r="W19" s="385">
        <f t="shared" ref="W19:W26" si="29">V19*A19</f>
        <v>0</v>
      </c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>
        <f t="shared" ref="AI19:AI26" si="30">AH19*A19</f>
        <v>0</v>
      </c>
    </row>
    <row r="20" spans="1:35" x14ac:dyDescent="0.25">
      <c r="A20" s="385">
        <v>160</v>
      </c>
      <c r="B20" s="385">
        <v>1</v>
      </c>
      <c r="C20" s="385">
        <f t="shared" si="24"/>
        <v>160</v>
      </c>
      <c r="D20" s="385"/>
      <c r="E20" s="385"/>
      <c r="F20" s="385">
        <v>1</v>
      </c>
      <c r="G20" s="385">
        <f t="shared" si="25"/>
        <v>160</v>
      </c>
      <c r="H20" s="385"/>
      <c r="I20" s="385"/>
      <c r="J20" s="385">
        <v>3</v>
      </c>
      <c r="K20" s="385">
        <f t="shared" si="26"/>
        <v>480</v>
      </c>
      <c r="L20" s="385"/>
      <c r="M20" s="385"/>
      <c r="N20" s="385">
        <v>3</v>
      </c>
      <c r="O20" s="385">
        <f t="shared" si="27"/>
        <v>480</v>
      </c>
      <c r="P20" s="385"/>
      <c r="Q20" s="385"/>
      <c r="R20" s="385">
        <v>2</v>
      </c>
      <c r="S20" s="385">
        <f t="shared" si="28"/>
        <v>320</v>
      </c>
      <c r="T20" s="385"/>
      <c r="U20" s="385"/>
      <c r="V20" s="385"/>
      <c r="W20" s="385">
        <f t="shared" si="29"/>
        <v>0</v>
      </c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>
        <v>2</v>
      </c>
      <c r="AI20" s="385">
        <f t="shared" si="30"/>
        <v>320</v>
      </c>
    </row>
    <row r="21" spans="1:35" x14ac:dyDescent="0.25">
      <c r="A21" s="385">
        <v>250</v>
      </c>
      <c r="B21" s="385"/>
      <c r="C21" s="385">
        <f t="shared" si="24"/>
        <v>0</v>
      </c>
      <c r="D21" s="385"/>
      <c r="E21" s="385"/>
      <c r="F21" s="385"/>
      <c r="G21" s="385">
        <f t="shared" si="25"/>
        <v>0</v>
      </c>
      <c r="H21" s="385"/>
      <c r="I21" s="385"/>
      <c r="J21" s="385">
        <v>2</v>
      </c>
      <c r="K21" s="385">
        <f t="shared" si="26"/>
        <v>500</v>
      </c>
      <c r="L21" s="385"/>
      <c r="M21" s="385"/>
      <c r="N21" s="385"/>
      <c r="O21" s="385">
        <f t="shared" si="27"/>
        <v>0</v>
      </c>
      <c r="P21" s="385"/>
      <c r="Q21" s="385"/>
      <c r="R21" s="385"/>
      <c r="S21" s="385">
        <f t="shared" si="28"/>
        <v>0</v>
      </c>
      <c r="T21" s="385"/>
      <c r="U21" s="385"/>
      <c r="V21" s="385">
        <v>2</v>
      </c>
      <c r="W21" s="385">
        <f t="shared" si="29"/>
        <v>500</v>
      </c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>
        <f t="shared" si="30"/>
        <v>0</v>
      </c>
    </row>
    <row r="22" spans="1:35" x14ac:dyDescent="0.25">
      <c r="A22" s="385">
        <v>300</v>
      </c>
      <c r="B22" s="385"/>
      <c r="C22" s="385">
        <f t="shared" si="24"/>
        <v>0</v>
      </c>
      <c r="D22" s="385"/>
      <c r="E22" s="385"/>
      <c r="F22" s="385"/>
      <c r="G22" s="385">
        <f t="shared" si="25"/>
        <v>0</v>
      </c>
      <c r="H22" s="385"/>
      <c r="I22" s="385"/>
      <c r="J22" s="385"/>
      <c r="K22" s="385">
        <f t="shared" si="26"/>
        <v>0</v>
      </c>
      <c r="L22" s="385"/>
      <c r="M22" s="385"/>
      <c r="N22" s="385"/>
      <c r="O22" s="385">
        <f t="shared" si="27"/>
        <v>0</v>
      </c>
      <c r="P22" s="385"/>
      <c r="Q22" s="385"/>
      <c r="R22" s="385"/>
      <c r="S22" s="385">
        <f t="shared" si="28"/>
        <v>0</v>
      </c>
      <c r="T22" s="385"/>
      <c r="U22" s="385"/>
      <c r="V22" s="385"/>
      <c r="W22" s="385">
        <f t="shared" si="29"/>
        <v>0</v>
      </c>
      <c r="X22" s="385"/>
      <c r="Y22" s="385"/>
      <c r="Z22" s="385"/>
      <c r="AA22" s="385"/>
      <c r="AB22" s="385"/>
      <c r="AC22" s="385"/>
      <c r="AD22" s="385"/>
      <c r="AE22" s="385"/>
      <c r="AF22" s="385"/>
      <c r="AG22" s="385"/>
      <c r="AH22" s="385"/>
      <c r="AI22" s="385">
        <f t="shared" si="30"/>
        <v>0</v>
      </c>
    </row>
    <row r="23" spans="1:35" x14ac:dyDescent="0.25">
      <c r="A23" s="385">
        <v>315</v>
      </c>
      <c r="B23" s="385">
        <v>1</v>
      </c>
      <c r="C23" s="385">
        <f t="shared" si="24"/>
        <v>315</v>
      </c>
      <c r="D23" s="385"/>
      <c r="E23" s="385"/>
      <c r="F23" s="385"/>
      <c r="G23" s="385">
        <f t="shared" si="25"/>
        <v>0</v>
      </c>
      <c r="H23" s="385"/>
      <c r="I23" s="385"/>
      <c r="J23" s="385"/>
      <c r="K23" s="385">
        <f t="shared" si="26"/>
        <v>0</v>
      </c>
      <c r="L23" s="385"/>
      <c r="M23" s="385"/>
      <c r="N23" s="385"/>
      <c r="O23" s="385">
        <f t="shared" si="27"/>
        <v>0</v>
      </c>
      <c r="P23" s="385"/>
      <c r="Q23" s="385"/>
      <c r="R23" s="385"/>
      <c r="S23" s="385">
        <f t="shared" si="28"/>
        <v>0</v>
      </c>
      <c r="T23" s="385"/>
      <c r="U23" s="385"/>
      <c r="V23" s="385"/>
      <c r="W23" s="385">
        <f t="shared" si="29"/>
        <v>0</v>
      </c>
      <c r="X23" s="385"/>
      <c r="Y23" s="385"/>
      <c r="Z23" s="385"/>
      <c r="AA23" s="385"/>
      <c r="AB23" s="385"/>
      <c r="AC23" s="385"/>
      <c r="AD23" s="385"/>
      <c r="AE23" s="385"/>
      <c r="AF23" s="385"/>
      <c r="AG23" s="385"/>
      <c r="AH23" s="385"/>
      <c r="AI23" s="385">
        <f t="shared" si="30"/>
        <v>0</v>
      </c>
    </row>
    <row r="24" spans="1:35" x14ac:dyDescent="0.25">
      <c r="A24" s="385">
        <v>320</v>
      </c>
      <c r="B24" s="385"/>
      <c r="C24" s="385">
        <f t="shared" si="24"/>
        <v>0</v>
      </c>
      <c r="D24" s="385"/>
      <c r="E24" s="385"/>
      <c r="F24" s="385"/>
      <c r="G24" s="385">
        <f t="shared" si="25"/>
        <v>0</v>
      </c>
      <c r="H24" s="385"/>
      <c r="I24" s="385"/>
      <c r="J24" s="385"/>
      <c r="K24" s="385">
        <f t="shared" si="26"/>
        <v>0</v>
      </c>
      <c r="L24" s="385"/>
      <c r="M24" s="385"/>
      <c r="N24" s="385"/>
      <c r="O24" s="385">
        <f t="shared" si="27"/>
        <v>0</v>
      </c>
      <c r="P24" s="385"/>
      <c r="Q24" s="385"/>
      <c r="R24" s="385"/>
      <c r="S24" s="385">
        <f t="shared" si="28"/>
        <v>0</v>
      </c>
      <c r="T24" s="385"/>
      <c r="U24" s="385"/>
      <c r="V24" s="385"/>
      <c r="W24" s="385">
        <f t="shared" si="29"/>
        <v>0</v>
      </c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>
        <f t="shared" si="30"/>
        <v>0</v>
      </c>
    </row>
    <row r="25" spans="1:35" x14ac:dyDescent="0.25">
      <c r="A25" s="385">
        <v>400</v>
      </c>
      <c r="B25" s="385">
        <v>9</v>
      </c>
      <c r="C25" s="385">
        <f t="shared" si="24"/>
        <v>3600</v>
      </c>
      <c r="D25" s="385"/>
      <c r="E25" s="385"/>
      <c r="F25" s="385"/>
      <c r="G25" s="385">
        <f t="shared" si="25"/>
        <v>0</v>
      </c>
      <c r="H25" s="385"/>
      <c r="I25" s="385"/>
      <c r="J25" s="385"/>
      <c r="K25" s="385">
        <f t="shared" si="26"/>
        <v>0</v>
      </c>
      <c r="L25" s="385"/>
      <c r="M25" s="385"/>
      <c r="N25" s="385"/>
      <c r="O25" s="385">
        <f t="shared" si="27"/>
        <v>0</v>
      </c>
      <c r="P25" s="385"/>
      <c r="Q25" s="385"/>
      <c r="R25" s="385"/>
      <c r="S25" s="385">
        <f t="shared" si="28"/>
        <v>0</v>
      </c>
      <c r="T25" s="385"/>
      <c r="U25" s="385"/>
      <c r="V25" s="385"/>
      <c r="W25" s="385">
        <f t="shared" si="29"/>
        <v>0</v>
      </c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>
        <v>1</v>
      </c>
      <c r="AI25" s="385">
        <f t="shared" si="30"/>
        <v>400</v>
      </c>
    </row>
    <row r="26" spans="1:35" x14ac:dyDescent="0.25">
      <c r="A26" s="385">
        <v>630</v>
      </c>
      <c r="B26" s="385">
        <v>3</v>
      </c>
      <c r="C26" s="385">
        <f t="shared" si="24"/>
        <v>1890</v>
      </c>
      <c r="D26" s="385"/>
      <c r="E26" s="385"/>
      <c r="F26" s="385"/>
      <c r="G26" s="385">
        <f t="shared" si="25"/>
        <v>0</v>
      </c>
      <c r="H26" s="385"/>
      <c r="I26" s="385"/>
      <c r="J26" s="385"/>
      <c r="K26" s="385">
        <f t="shared" si="26"/>
        <v>0</v>
      </c>
      <c r="L26" s="385"/>
      <c r="M26" s="385"/>
      <c r="N26" s="385"/>
      <c r="O26" s="385">
        <f t="shared" si="27"/>
        <v>0</v>
      </c>
      <c r="P26" s="385"/>
      <c r="Q26" s="385"/>
      <c r="R26" s="385"/>
      <c r="S26" s="385">
        <f t="shared" si="28"/>
        <v>0</v>
      </c>
      <c r="T26" s="385"/>
      <c r="U26" s="385"/>
      <c r="V26" s="385"/>
      <c r="W26" s="385">
        <f t="shared" si="29"/>
        <v>0</v>
      </c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>
        <v>1</v>
      </c>
      <c r="AI26" s="385">
        <f t="shared" si="30"/>
        <v>630</v>
      </c>
    </row>
    <row r="27" spans="1:35" x14ac:dyDescent="0.25">
      <c r="A27" s="390" t="s">
        <v>973</v>
      </c>
      <c r="B27" s="390">
        <f>SUM(B19:B26)</f>
        <v>14</v>
      </c>
      <c r="C27" s="390">
        <f>SUM(C18:C26)</f>
        <v>5965</v>
      </c>
      <c r="D27" s="390"/>
      <c r="E27" s="390"/>
      <c r="F27" s="390">
        <f>SUM(F19:F26)</f>
        <v>2</v>
      </c>
      <c r="G27" s="390">
        <f>SUM(G19:G26)</f>
        <v>260</v>
      </c>
      <c r="H27" s="390"/>
      <c r="I27" s="390"/>
      <c r="J27" s="390">
        <f>SUM(J19:J26)</f>
        <v>5</v>
      </c>
      <c r="K27" s="390">
        <f>SUM(K19:K26)</f>
        <v>980</v>
      </c>
      <c r="L27" s="390"/>
      <c r="M27" s="390"/>
      <c r="N27" s="390">
        <f>SUM(N19:N26)</f>
        <v>4</v>
      </c>
      <c r="O27" s="390">
        <f>SUM(O19:O26)</f>
        <v>580</v>
      </c>
      <c r="P27" s="390"/>
      <c r="Q27" s="390"/>
      <c r="R27" s="390">
        <f>SUM(R19:R26)</f>
        <v>4</v>
      </c>
      <c r="S27" s="390">
        <f>SUM(S18:S26)</f>
        <v>520</v>
      </c>
      <c r="T27" s="390"/>
      <c r="U27" s="390"/>
      <c r="V27" s="390">
        <f>SUM(V19:V26)</f>
        <v>2</v>
      </c>
      <c r="W27" s="390">
        <f>SUM(W19:W26)</f>
        <v>500</v>
      </c>
      <c r="X27" s="390"/>
      <c r="Y27" s="390"/>
      <c r="Z27" s="390"/>
      <c r="AA27" s="390"/>
      <c r="AB27" s="390"/>
      <c r="AC27" s="390"/>
      <c r="AD27" s="390"/>
      <c r="AE27" s="390"/>
      <c r="AF27" s="390"/>
      <c r="AG27" s="390"/>
      <c r="AH27" s="390">
        <f>SUM(AH19:AH26)</f>
        <v>4</v>
      </c>
      <c r="AI27" s="390">
        <f>SUM(AI19:AI26)</f>
        <v>1350</v>
      </c>
    </row>
    <row r="28" spans="1:35" x14ac:dyDescent="0.25">
      <c r="A28" s="1571" t="s">
        <v>959</v>
      </c>
      <c r="B28" s="1572"/>
      <c r="C28" s="1572"/>
      <c r="D28" s="1572"/>
      <c r="E28" s="1572"/>
      <c r="F28" s="1572"/>
      <c r="G28" s="1572"/>
      <c r="H28" s="1572"/>
      <c r="I28" s="1572"/>
      <c r="J28" s="1572"/>
      <c r="K28" s="1572"/>
      <c r="L28" s="1572"/>
      <c r="M28" s="1572"/>
      <c r="N28" s="1572"/>
      <c r="O28" s="1572"/>
      <c r="P28" s="1572"/>
      <c r="Q28" s="1572"/>
      <c r="R28" s="1572"/>
      <c r="S28" s="1572"/>
      <c r="T28" s="1572"/>
      <c r="U28" s="1572"/>
      <c r="V28" s="1572"/>
      <c r="W28" s="1572"/>
      <c r="X28" s="1572"/>
      <c r="Y28" s="1572"/>
      <c r="Z28" s="1572"/>
      <c r="AA28" s="1572"/>
      <c r="AB28" s="1572"/>
      <c r="AC28" s="1572"/>
      <c r="AD28" s="1572"/>
      <c r="AE28" s="1572"/>
      <c r="AF28" s="1572"/>
      <c r="AG28" s="1572"/>
      <c r="AH28" s="1573"/>
      <c r="AI28" s="474"/>
    </row>
    <row r="29" spans="1:35" x14ac:dyDescent="0.25">
      <c r="A29" s="385"/>
      <c r="B29" s="385"/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</row>
    <row r="30" spans="1:35" x14ac:dyDescent="0.25">
      <c r="A30" s="385">
        <v>40</v>
      </c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385"/>
      <c r="AC30" s="385"/>
      <c r="AD30" s="385"/>
      <c r="AE30" s="385"/>
      <c r="AF30" s="385"/>
      <c r="AG30" s="385"/>
      <c r="AH30" s="385"/>
      <c r="AI30" s="385"/>
    </row>
    <row r="31" spans="1:35" x14ac:dyDescent="0.25">
      <c r="A31" s="385">
        <v>100</v>
      </c>
      <c r="B31" s="385">
        <v>3</v>
      </c>
      <c r="C31" s="385">
        <f>B31*A31</f>
        <v>300</v>
      </c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385"/>
      <c r="AC31" s="385"/>
      <c r="AD31" s="385"/>
      <c r="AE31" s="385"/>
      <c r="AF31" s="385"/>
      <c r="AG31" s="385"/>
      <c r="AH31" s="385"/>
      <c r="AI31" s="385"/>
    </row>
    <row r="32" spans="1:35" x14ac:dyDescent="0.25">
      <c r="A32" s="385">
        <v>160</v>
      </c>
      <c r="B32" s="385"/>
      <c r="C32" s="385">
        <f t="shared" ref="C32:C37" si="31">B32*A32</f>
        <v>0</v>
      </c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Z32" s="385"/>
      <c r="AA32" s="385"/>
      <c r="AB32" s="385"/>
      <c r="AC32" s="385"/>
      <c r="AD32" s="385"/>
      <c r="AE32" s="385"/>
      <c r="AF32" s="385"/>
      <c r="AG32" s="385"/>
      <c r="AH32" s="385"/>
      <c r="AI32" s="385"/>
    </row>
    <row r="33" spans="1:35" x14ac:dyDescent="0.25">
      <c r="A33" s="385">
        <v>250</v>
      </c>
      <c r="B33" s="385"/>
      <c r="C33" s="385">
        <f t="shared" si="31"/>
        <v>0</v>
      </c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385"/>
      <c r="AC33" s="385"/>
      <c r="AD33" s="385"/>
      <c r="AE33" s="385"/>
      <c r="AF33" s="385"/>
      <c r="AG33" s="385"/>
      <c r="AH33" s="385"/>
      <c r="AI33" s="385"/>
    </row>
    <row r="34" spans="1:35" x14ac:dyDescent="0.25">
      <c r="A34" s="385">
        <v>300</v>
      </c>
      <c r="B34" s="385"/>
      <c r="C34" s="385">
        <f t="shared" si="31"/>
        <v>0</v>
      </c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</row>
    <row r="35" spans="1:35" x14ac:dyDescent="0.25">
      <c r="A35" s="385">
        <v>315</v>
      </c>
      <c r="B35" s="385"/>
      <c r="C35" s="385">
        <f t="shared" si="31"/>
        <v>0</v>
      </c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385"/>
      <c r="AC35" s="385"/>
      <c r="AD35" s="385"/>
      <c r="AE35" s="385"/>
      <c r="AF35" s="385"/>
      <c r="AG35" s="385"/>
      <c r="AH35" s="385"/>
      <c r="AI35" s="385"/>
    </row>
    <row r="36" spans="1:35" x14ac:dyDescent="0.25">
      <c r="A36" s="385">
        <v>320</v>
      </c>
      <c r="B36" s="385"/>
      <c r="C36" s="385">
        <f t="shared" si="31"/>
        <v>0</v>
      </c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5"/>
      <c r="AC36" s="385"/>
      <c r="AD36" s="385"/>
      <c r="AE36" s="385"/>
      <c r="AF36" s="385"/>
      <c r="AG36" s="385"/>
      <c r="AH36" s="385"/>
      <c r="AI36" s="385"/>
    </row>
    <row r="37" spans="1:35" x14ac:dyDescent="0.25">
      <c r="A37" s="385">
        <v>400</v>
      </c>
      <c r="B37" s="385">
        <v>1</v>
      </c>
      <c r="C37" s="385">
        <f t="shared" si="31"/>
        <v>400</v>
      </c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85"/>
    </row>
    <row r="38" spans="1:35" x14ac:dyDescent="0.25">
      <c r="A38" s="385">
        <v>630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5"/>
    </row>
    <row r="39" spans="1:35" x14ac:dyDescent="0.25">
      <c r="A39" s="390" t="s">
        <v>973</v>
      </c>
      <c r="B39" s="390">
        <f>SUM(B29:B38)</f>
        <v>4</v>
      </c>
      <c r="C39" s="390">
        <f>SUM(C29:C38)</f>
        <v>700</v>
      </c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0"/>
      <c r="AG39" s="390"/>
      <c r="AH39" s="390"/>
      <c r="AI39" s="390"/>
    </row>
    <row r="40" spans="1:35" x14ac:dyDescent="0.25">
      <c r="A40" s="1571" t="s">
        <v>962</v>
      </c>
      <c r="B40" s="1572"/>
      <c r="C40" s="1572"/>
      <c r="D40" s="1572"/>
      <c r="E40" s="1572"/>
      <c r="F40" s="1572"/>
      <c r="G40" s="1572"/>
      <c r="H40" s="1572"/>
      <c r="I40" s="1572"/>
      <c r="J40" s="1572"/>
      <c r="K40" s="1572"/>
      <c r="L40" s="1572"/>
      <c r="M40" s="1572"/>
      <c r="N40" s="1572"/>
      <c r="O40" s="1572"/>
      <c r="P40" s="1572"/>
      <c r="Q40" s="1572"/>
      <c r="R40" s="1572"/>
      <c r="S40" s="1572"/>
      <c r="T40" s="1572"/>
      <c r="U40" s="1572"/>
      <c r="V40" s="1572"/>
      <c r="W40" s="1572"/>
      <c r="X40" s="1572"/>
      <c r="Y40" s="1572"/>
      <c r="Z40" s="1572"/>
      <c r="AA40" s="1572"/>
      <c r="AB40" s="1572"/>
      <c r="AC40" s="1572"/>
      <c r="AD40" s="1572"/>
      <c r="AE40" s="1572"/>
      <c r="AF40" s="1572"/>
      <c r="AG40" s="1572"/>
      <c r="AH40" s="1573"/>
      <c r="AI40" s="474"/>
    </row>
    <row r="41" spans="1:35" x14ac:dyDescent="0.25">
      <c r="A41" s="385">
        <v>400</v>
      </c>
      <c r="B41" s="385"/>
      <c r="C41" s="385"/>
      <c r="D41" s="385"/>
      <c r="E41" s="385"/>
      <c r="F41" s="385"/>
      <c r="G41" s="385"/>
      <c r="H41" s="385">
        <v>2</v>
      </c>
      <c r="I41" s="385">
        <f>H41*A41</f>
        <v>800</v>
      </c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  <c r="AI41" s="385"/>
    </row>
    <row r="42" spans="1:35" x14ac:dyDescent="0.25">
      <c r="A42" s="385">
        <v>250</v>
      </c>
      <c r="B42" s="385"/>
      <c r="C42" s="385"/>
      <c r="D42" s="385"/>
      <c r="E42" s="385"/>
      <c r="F42" s="385"/>
      <c r="G42" s="385"/>
      <c r="H42" s="385">
        <v>1</v>
      </c>
      <c r="I42" s="385">
        <f t="shared" ref="I42:I44" si="32">H42*A42</f>
        <v>250</v>
      </c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</row>
    <row r="43" spans="1:35" x14ac:dyDescent="0.25">
      <c r="A43" s="385">
        <v>630</v>
      </c>
      <c r="B43" s="385"/>
      <c r="C43" s="385"/>
      <c r="D43" s="385"/>
      <c r="E43" s="385"/>
      <c r="F43" s="385"/>
      <c r="G43" s="385"/>
      <c r="H43" s="385">
        <v>2</v>
      </c>
      <c r="I43" s="385">
        <f t="shared" si="32"/>
        <v>1260</v>
      </c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5"/>
      <c r="AG43" s="385"/>
      <c r="AH43" s="385"/>
      <c r="AI43" s="385"/>
    </row>
    <row r="44" spans="1:35" x14ac:dyDescent="0.25">
      <c r="A44" s="385">
        <v>1000</v>
      </c>
      <c r="B44" s="385"/>
      <c r="C44" s="385"/>
      <c r="D44" s="385"/>
      <c r="E44" s="385"/>
      <c r="F44" s="385"/>
      <c r="G44" s="385"/>
      <c r="H44" s="385">
        <v>1</v>
      </c>
      <c r="I44" s="385">
        <f t="shared" si="32"/>
        <v>1000</v>
      </c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</row>
    <row r="45" spans="1:35" x14ac:dyDescent="0.25">
      <c r="H45" s="384">
        <f>SUM(H41:H44)</f>
        <v>6</v>
      </c>
      <c r="I45" s="384">
        <f>SUM(I41:I44)</f>
        <v>3310</v>
      </c>
    </row>
    <row r="47" spans="1:35" x14ac:dyDescent="0.25">
      <c r="B47" t="s">
        <v>974</v>
      </c>
      <c r="C47" t="s">
        <v>974</v>
      </c>
      <c r="D47">
        <f>B15+D15+F15+H15+L15+P15+T15+V15+X15+Z15+AB15+AD15+AF15+AH15+AH27+V27+R27+N27+J27+F27+B27+B39</f>
        <v>324</v>
      </c>
      <c r="E47">
        <f>C15+E15+H15+J15+N15+R15+V15+X15+Z15+AB15+AD15+AF15+AH15+AJ15+AJ27+X27+T27+P27+L27+H27+C27+C39</f>
        <v>25592</v>
      </c>
      <c r="I47">
        <f>I45+I15</f>
        <v>5420</v>
      </c>
      <c r="K47">
        <f>C15+E15+G15+I15+M15+Q15+U15+W15+Y15+AA15+AC15+AE15+AI15+AI27+W27+S27+O27+K27+G27+C27+C39+I45</f>
        <v>97045</v>
      </c>
    </row>
    <row r="49" spans="4:5" x14ac:dyDescent="0.25">
      <c r="D49">
        <v>4</v>
      </c>
      <c r="E49">
        <v>4</v>
      </c>
    </row>
    <row r="50" spans="4:5" x14ac:dyDescent="0.25">
      <c r="D50">
        <v>5</v>
      </c>
      <c r="E50">
        <v>5</v>
      </c>
    </row>
    <row r="51" spans="4:5" x14ac:dyDescent="0.25">
      <c r="D51">
        <v>6</v>
      </c>
      <c r="E51">
        <v>6</v>
      </c>
    </row>
  </sheetData>
  <mergeCells count="3">
    <mergeCell ref="A28:AH28"/>
    <mergeCell ref="A16:AH16"/>
    <mergeCell ref="A40:AH40"/>
  </mergeCells>
  <pageMargins left="0.7" right="0.7" top="0.75" bottom="0.75" header="0.3" footer="0.3"/>
  <pageSetup paperSize="9" scale="5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411"/>
  <sheetViews>
    <sheetView topLeftCell="A5" zoomScale="70" zoomScaleNormal="70" workbookViewId="0">
      <selection activeCell="AA12" sqref="AA12:AA51"/>
    </sheetView>
  </sheetViews>
  <sheetFormatPr defaultColWidth="9.140625" defaultRowHeight="15" x14ac:dyDescent="0.25"/>
  <cols>
    <col min="1" max="1" width="8" style="401" customWidth="1"/>
    <col min="2" max="2" width="20.42578125" style="401" customWidth="1"/>
    <col min="3" max="3" width="22.5703125" style="401" customWidth="1"/>
    <col min="4" max="4" width="25.140625" style="401" customWidth="1"/>
    <col min="5" max="16" width="9.140625" style="401"/>
    <col min="17" max="29" width="10.7109375" style="401" customWidth="1"/>
    <col min="30" max="16384" width="9.140625" style="401"/>
  </cols>
  <sheetData>
    <row r="1" spans="1:29" x14ac:dyDescent="0.25">
      <c r="A1" s="399"/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400"/>
      <c r="U1" s="400"/>
    </row>
    <row r="2" spans="1:29" x14ac:dyDescent="0.25">
      <c r="A2" s="399"/>
      <c r="B2" s="1613" t="s">
        <v>980</v>
      </c>
      <c r="C2" s="1614"/>
      <c r="D2" s="1614"/>
      <c r="E2" s="1614"/>
      <c r="F2" s="1614"/>
      <c r="G2" s="1614"/>
      <c r="H2" s="1614"/>
      <c r="I2" s="1614"/>
      <c r="J2" s="1614"/>
      <c r="K2" s="1614"/>
      <c r="L2" s="1614"/>
      <c r="M2" s="1614"/>
      <c r="N2" s="1614"/>
      <c r="O2" s="1614"/>
      <c r="P2" s="1615"/>
      <c r="Q2" s="399"/>
      <c r="R2" s="399"/>
      <c r="S2" s="399"/>
      <c r="T2" s="400"/>
      <c r="U2" s="400"/>
    </row>
    <row r="3" spans="1:29" x14ac:dyDescent="0.25">
      <c r="A3" s="399"/>
      <c r="B3" s="1616"/>
      <c r="C3" s="1617"/>
      <c r="D3" s="1617"/>
      <c r="E3" s="1617"/>
      <c r="F3" s="1617"/>
      <c r="G3" s="1617"/>
      <c r="H3" s="1617"/>
      <c r="I3" s="1617"/>
      <c r="J3" s="1617"/>
      <c r="K3" s="1617"/>
      <c r="L3" s="1617"/>
      <c r="M3" s="1617"/>
      <c r="N3" s="1617"/>
      <c r="O3" s="1617"/>
      <c r="P3" s="1618"/>
      <c r="Q3" s="399"/>
      <c r="R3" s="399"/>
      <c r="S3" s="399"/>
      <c r="T3" s="400"/>
      <c r="U3" s="400"/>
    </row>
    <row r="4" spans="1:29" ht="20.25" x14ac:dyDescent="0.25">
      <c r="A4" s="399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399"/>
      <c r="R4" s="399"/>
      <c r="S4" s="399"/>
      <c r="T4" s="400"/>
      <c r="U4" s="400"/>
    </row>
    <row r="5" spans="1:29" ht="20.25" x14ac:dyDescent="0.25">
      <c r="A5" s="399"/>
      <c r="B5" s="402"/>
      <c r="C5" s="402"/>
      <c r="D5" s="402"/>
      <c r="E5" s="1619"/>
      <c r="F5" s="1619"/>
      <c r="G5" s="1619"/>
      <c r="H5" s="1619"/>
      <c r="I5" s="1619"/>
      <c r="J5" s="1619"/>
      <c r="K5" s="1619"/>
      <c r="L5" s="1619"/>
      <c r="M5" s="1619"/>
      <c r="N5" s="1619"/>
      <c r="O5" s="1619"/>
      <c r="P5" s="1619"/>
      <c r="Q5" s="1619"/>
      <c r="R5" s="1619"/>
      <c r="S5" s="1619"/>
      <c r="T5" s="1619"/>
      <c r="U5" s="1620" t="s">
        <v>1</v>
      </c>
      <c r="V5" s="1620"/>
      <c r="W5" s="1620"/>
      <c r="X5" s="1620"/>
      <c r="Y5" s="1620"/>
      <c r="Z5" s="1620"/>
      <c r="AA5" s="1620"/>
      <c r="AB5" s="1620"/>
      <c r="AC5" s="1620"/>
    </row>
    <row r="6" spans="1:29" ht="20.25" x14ac:dyDescent="0.25">
      <c r="A6" s="399"/>
      <c r="B6" s="402"/>
      <c r="C6" s="402"/>
      <c r="D6" s="402"/>
      <c r="E6" s="1619"/>
      <c r="F6" s="1619"/>
      <c r="G6" s="1619"/>
      <c r="H6" s="1619"/>
      <c r="I6" s="1619"/>
      <c r="J6" s="1619"/>
      <c r="K6" s="1619"/>
      <c r="L6" s="1619"/>
      <c r="M6" s="1619"/>
      <c r="N6" s="1619"/>
      <c r="O6" s="1619"/>
      <c r="P6" s="1619"/>
      <c r="Q6" s="1619"/>
      <c r="R6" s="1619"/>
      <c r="S6" s="1619"/>
      <c r="T6" s="1619"/>
      <c r="U6" s="1620"/>
      <c r="V6" s="1620"/>
      <c r="W6" s="1620"/>
      <c r="X6" s="1620"/>
      <c r="Y6" s="1620"/>
      <c r="Z6" s="1620"/>
      <c r="AA6" s="1620"/>
      <c r="AB6" s="1620"/>
      <c r="AC6" s="1620"/>
    </row>
    <row r="7" spans="1:29" x14ac:dyDescent="0.25">
      <c r="A7" s="399"/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400"/>
      <c r="U7" s="400"/>
    </row>
    <row r="8" spans="1:29" ht="31.5" customHeight="1" x14ac:dyDescent="0.25">
      <c r="A8" s="1621" t="s">
        <v>2</v>
      </c>
      <c r="B8" s="1623" t="s">
        <v>3</v>
      </c>
      <c r="C8" s="1624" t="s">
        <v>4</v>
      </c>
      <c r="D8" s="1623" t="s">
        <v>6</v>
      </c>
      <c r="E8" s="1623" t="s">
        <v>7</v>
      </c>
      <c r="F8" s="1598"/>
      <c r="G8" s="1598"/>
      <c r="H8" s="1598"/>
      <c r="I8" s="1598"/>
      <c r="J8" s="1598"/>
      <c r="K8" s="1598"/>
      <c r="L8" s="1598"/>
      <c r="M8" s="1598"/>
      <c r="N8" s="1598"/>
      <c r="O8" s="1598"/>
      <c r="P8" s="1598"/>
      <c r="Q8" s="1623" t="s">
        <v>8</v>
      </c>
      <c r="R8" s="1623"/>
      <c r="S8" s="1623"/>
      <c r="T8" s="1623"/>
      <c r="U8" s="1626" t="s">
        <v>9</v>
      </c>
      <c r="V8" s="1626"/>
      <c r="W8" s="1626"/>
      <c r="X8" s="1626"/>
      <c r="Y8" s="1626" t="s">
        <v>10</v>
      </c>
      <c r="Z8" s="1626"/>
      <c r="AA8" s="1626"/>
      <c r="AB8" s="1626"/>
      <c r="AC8" s="1626" t="s">
        <v>12</v>
      </c>
    </row>
    <row r="9" spans="1:29" ht="33" customHeight="1" x14ac:dyDescent="0.25">
      <c r="A9" s="1621"/>
      <c r="B9" s="1623"/>
      <c r="C9" s="1625"/>
      <c r="D9" s="1623"/>
      <c r="E9" s="1623" t="s">
        <v>15</v>
      </c>
      <c r="F9" s="1623"/>
      <c r="G9" s="1623"/>
      <c r="H9" s="1623"/>
      <c r="I9" s="1623"/>
      <c r="J9" s="1623"/>
      <c r="K9" s="1623" t="s">
        <v>16</v>
      </c>
      <c r="L9" s="1623"/>
      <c r="M9" s="1623"/>
      <c r="N9" s="1623"/>
      <c r="O9" s="1623"/>
      <c r="P9" s="1623"/>
      <c r="Q9" s="1623"/>
      <c r="R9" s="1623"/>
      <c r="S9" s="1623"/>
      <c r="T9" s="1623"/>
      <c r="U9" s="1626"/>
      <c r="V9" s="1626"/>
      <c r="W9" s="1626"/>
      <c r="X9" s="1626"/>
      <c r="Y9" s="1626"/>
      <c r="Z9" s="1626"/>
      <c r="AA9" s="1626"/>
      <c r="AB9" s="1626"/>
      <c r="AC9" s="1626"/>
    </row>
    <row r="10" spans="1:29" ht="15.75" x14ac:dyDescent="0.25">
      <c r="A10" s="1621"/>
      <c r="B10" s="1623"/>
      <c r="C10" s="1625"/>
      <c r="D10" s="1623"/>
      <c r="E10" s="1628">
        <v>1000.4166666666666</v>
      </c>
      <c r="F10" s="1628"/>
      <c r="G10" s="1628"/>
      <c r="H10" s="1628">
        <v>1000.7916666666666</v>
      </c>
      <c r="I10" s="1628"/>
      <c r="J10" s="1628"/>
      <c r="K10" s="1628">
        <v>1000.4166666666666</v>
      </c>
      <c r="L10" s="1628"/>
      <c r="M10" s="1628"/>
      <c r="N10" s="1628">
        <v>1000.7916666666666</v>
      </c>
      <c r="O10" s="1628"/>
      <c r="P10" s="1628"/>
      <c r="Q10" s="1623" t="s">
        <v>15</v>
      </c>
      <c r="R10" s="1623"/>
      <c r="S10" s="1623" t="s">
        <v>16</v>
      </c>
      <c r="T10" s="1623"/>
      <c r="U10" s="1626" t="s">
        <v>15</v>
      </c>
      <c r="V10" s="1626"/>
      <c r="W10" s="1626" t="s">
        <v>16</v>
      </c>
      <c r="X10" s="1626"/>
      <c r="Y10" s="1626" t="s">
        <v>15</v>
      </c>
      <c r="Z10" s="1626"/>
      <c r="AA10" s="1626" t="s">
        <v>16</v>
      </c>
      <c r="AB10" s="1626"/>
      <c r="AC10" s="1626"/>
    </row>
    <row r="11" spans="1:29" ht="16.5" thickBot="1" x14ac:dyDescent="0.3">
      <c r="A11" s="1622"/>
      <c r="B11" s="1624"/>
      <c r="C11" s="1625"/>
      <c r="D11" s="1624"/>
      <c r="E11" s="403" t="s">
        <v>17</v>
      </c>
      <c r="F11" s="404" t="s">
        <v>18</v>
      </c>
      <c r="G11" s="405" t="s">
        <v>19</v>
      </c>
      <c r="H11" s="403" t="s">
        <v>17</v>
      </c>
      <c r="I11" s="404" t="s">
        <v>18</v>
      </c>
      <c r="J11" s="405" t="s">
        <v>19</v>
      </c>
      <c r="K11" s="403" t="s">
        <v>17</v>
      </c>
      <c r="L11" s="404" t="s">
        <v>18</v>
      </c>
      <c r="M11" s="405" t="s">
        <v>19</v>
      </c>
      <c r="N11" s="403" t="s">
        <v>17</v>
      </c>
      <c r="O11" s="404" t="s">
        <v>18</v>
      </c>
      <c r="P11" s="405" t="s">
        <v>19</v>
      </c>
      <c r="Q11" s="406">
        <v>1000.4166666666666</v>
      </c>
      <c r="R11" s="406">
        <v>1000.7916666666666</v>
      </c>
      <c r="S11" s="406">
        <v>1000.4166666666666</v>
      </c>
      <c r="T11" s="406">
        <v>1000.7916666666666</v>
      </c>
      <c r="U11" s="407">
        <v>1000.4166666666666</v>
      </c>
      <c r="V11" s="407">
        <v>1000.7916666666666</v>
      </c>
      <c r="W11" s="407">
        <v>1000.4166666666666</v>
      </c>
      <c r="X11" s="407">
        <v>1000.7916666666666</v>
      </c>
      <c r="Y11" s="407">
        <v>1000.4166666666666</v>
      </c>
      <c r="Z11" s="407">
        <v>1000.7916666666666</v>
      </c>
      <c r="AA11" s="407">
        <v>1000.4166666666666</v>
      </c>
      <c r="AB11" s="407">
        <v>1000.7916666666666</v>
      </c>
      <c r="AC11" s="1627"/>
    </row>
    <row r="12" spans="1:29" ht="18.75" x14ac:dyDescent="0.25">
      <c r="A12" s="408">
        <v>1</v>
      </c>
      <c r="B12" s="1595" t="s">
        <v>28</v>
      </c>
      <c r="C12" s="1598" t="s">
        <v>103</v>
      </c>
      <c r="D12" s="409" t="s">
        <v>981</v>
      </c>
      <c r="E12" s="410"/>
      <c r="F12" s="410"/>
      <c r="G12" s="410"/>
      <c r="H12" s="410"/>
      <c r="I12" s="410"/>
      <c r="J12" s="410"/>
      <c r="K12" s="410">
        <v>29.6</v>
      </c>
      <c r="L12" s="410">
        <v>7.1</v>
      </c>
      <c r="M12" s="410">
        <v>2.9</v>
      </c>
      <c r="N12" s="410">
        <v>61.3</v>
      </c>
      <c r="O12" s="410">
        <v>1.6</v>
      </c>
      <c r="P12" s="410">
        <v>8</v>
      </c>
      <c r="Q12" s="411">
        <v>220</v>
      </c>
      <c r="R12" s="411">
        <v>220</v>
      </c>
      <c r="S12" s="411">
        <v>220</v>
      </c>
      <c r="T12" s="412">
        <v>220</v>
      </c>
      <c r="U12" s="413">
        <f t="shared" ref="U12:U75" si="0">IF(AND(E12=0,F12=0,G12=0),0,IF(AND(E12=0,F12=0),G12,IF(AND(E12=0,G12=0),F12,IF(AND(F12=0,G12=0),E12,IF(E12=0,(F12+G12)/2,IF(F12=0,(E12+G12)/2,IF(G12=0,(E12+F12)/2,(E12+F12+G12)/3)))))))</f>
        <v>0</v>
      </c>
      <c r="V12" s="414">
        <f t="shared" ref="V12:V75" si="1">IF(AND(H12=0,I12=0,J12=0),0,IF(AND(H12=0,I12=0),J12,IF(AND(H12=0,J12=0),I12,IF(AND(I12=0,J12=0),H12,IF(H12=0,(I12+J12)/2,IF(I12=0,(H12+J12)/2,IF(J12=0,(H12+I12)/2,(H12+I12+J12)/3)))))))</f>
        <v>0</v>
      </c>
      <c r="W12" s="414">
        <f t="shared" ref="W12:W75" si="2">IF(AND(K12=0,L12=0,M12=0),0,IF(AND(K12=0,L12=0),M12,IF(AND(K12=0,M12=0),L12,IF(AND(L12=0,M12=0),K12,IF(K12=0,(L12+M12)/2,IF(L12=0,(K12+M12)/2,IF(M12=0,(K12+L12)/2,(K12+L12+M12)/3)))))))</f>
        <v>13.200000000000001</v>
      </c>
      <c r="X12" s="415">
        <f t="shared" ref="X12:X75" si="3">IF(AND(N12=0,O12=0,P12=0),0,IF(AND(N12=0,O12=0),P12,IF(AND(N12=0,P12=0),O12,IF(AND(O12=0,P12=0),N12,IF(N12=0,(O12+P12)/2,IF(O12=0,(N12+P12)/2,IF(P12=0,(N12+O12)/2,(N12+O12+P12)/3)))))))</f>
        <v>23.633333333333336</v>
      </c>
      <c r="Y12" s="1600">
        <f>SUM(U12:U31)</f>
        <v>0</v>
      </c>
      <c r="Z12" s="1603">
        <f>SUM(V12:V31)</f>
        <v>0</v>
      </c>
      <c r="AA12" s="1603">
        <f>SUM(W12:W31)</f>
        <v>31.966666666666669</v>
      </c>
      <c r="AB12" s="1603">
        <f>SUM(X12:X31)</f>
        <v>51.5</v>
      </c>
      <c r="AC12" s="1606">
        <f>MAX(Y12:AB31)</f>
        <v>51.5</v>
      </c>
    </row>
    <row r="13" spans="1:29" ht="18.75" x14ac:dyDescent="0.25">
      <c r="A13" s="416"/>
      <c r="B13" s="1596"/>
      <c r="C13" s="1598"/>
      <c r="D13" s="417" t="s">
        <v>982</v>
      </c>
      <c r="E13" s="418"/>
      <c r="F13" s="418"/>
      <c r="G13" s="418"/>
      <c r="H13" s="418"/>
      <c r="I13" s="418"/>
      <c r="J13" s="418"/>
      <c r="K13" s="418">
        <v>23</v>
      </c>
      <c r="L13" s="418">
        <v>7.8</v>
      </c>
      <c r="M13" s="418">
        <v>25.5</v>
      </c>
      <c r="N13" s="418">
        <v>24.4</v>
      </c>
      <c r="O13" s="418">
        <v>28.8</v>
      </c>
      <c r="P13" s="418">
        <v>30.4</v>
      </c>
      <c r="Q13" s="419">
        <v>220</v>
      </c>
      <c r="R13" s="419">
        <v>220</v>
      </c>
      <c r="S13" s="419">
        <v>220</v>
      </c>
      <c r="T13" s="420">
        <v>220</v>
      </c>
      <c r="U13" s="421">
        <f t="shared" si="0"/>
        <v>0</v>
      </c>
      <c r="V13" s="422">
        <f t="shared" si="1"/>
        <v>0</v>
      </c>
      <c r="W13" s="422">
        <f t="shared" si="2"/>
        <v>18.766666666666666</v>
      </c>
      <c r="X13" s="423">
        <f t="shared" si="3"/>
        <v>27.866666666666664</v>
      </c>
      <c r="Y13" s="1601"/>
      <c r="Z13" s="1604"/>
      <c r="AA13" s="1604"/>
      <c r="AB13" s="1604"/>
      <c r="AC13" s="1607"/>
    </row>
    <row r="14" spans="1:29" ht="18.75" x14ac:dyDescent="0.25">
      <c r="A14" s="416"/>
      <c r="B14" s="1596"/>
      <c r="C14" s="1598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5"/>
      <c r="R14" s="425"/>
      <c r="S14" s="425"/>
      <c r="T14" s="426"/>
      <c r="U14" s="427">
        <f t="shared" si="0"/>
        <v>0</v>
      </c>
      <c r="V14" s="422">
        <f t="shared" si="1"/>
        <v>0</v>
      </c>
      <c r="W14" s="422">
        <f t="shared" si="2"/>
        <v>0</v>
      </c>
      <c r="X14" s="423">
        <f t="shared" si="3"/>
        <v>0</v>
      </c>
      <c r="Y14" s="1601"/>
      <c r="Z14" s="1604"/>
      <c r="AA14" s="1604"/>
      <c r="AB14" s="1604"/>
      <c r="AC14" s="1607"/>
    </row>
    <row r="15" spans="1:29" ht="18.75" x14ac:dyDescent="0.25">
      <c r="A15" s="416"/>
      <c r="B15" s="1596"/>
      <c r="C15" s="1598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9"/>
      <c r="R15" s="419"/>
      <c r="S15" s="419"/>
      <c r="T15" s="420"/>
      <c r="U15" s="427">
        <f t="shared" si="0"/>
        <v>0</v>
      </c>
      <c r="V15" s="422">
        <f t="shared" si="1"/>
        <v>0</v>
      </c>
      <c r="W15" s="422">
        <f t="shared" si="2"/>
        <v>0</v>
      </c>
      <c r="X15" s="423">
        <f t="shared" si="3"/>
        <v>0</v>
      </c>
      <c r="Y15" s="1601"/>
      <c r="Z15" s="1604"/>
      <c r="AA15" s="1604"/>
      <c r="AB15" s="1604"/>
      <c r="AC15" s="1607"/>
    </row>
    <row r="16" spans="1:29" ht="18.75" x14ac:dyDescent="0.25">
      <c r="A16" s="416"/>
      <c r="B16" s="1596"/>
      <c r="C16" s="1598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5"/>
      <c r="R16" s="425"/>
      <c r="S16" s="425"/>
      <c r="T16" s="426"/>
      <c r="U16" s="427">
        <f t="shared" si="0"/>
        <v>0</v>
      </c>
      <c r="V16" s="422">
        <f t="shared" si="1"/>
        <v>0</v>
      </c>
      <c r="W16" s="422">
        <f t="shared" si="2"/>
        <v>0</v>
      </c>
      <c r="X16" s="423">
        <f t="shared" si="3"/>
        <v>0</v>
      </c>
      <c r="Y16" s="1601"/>
      <c r="Z16" s="1604"/>
      <c r="AA16" s="1604"/>
      <c r="AB16" s="1604"/>
      <c r="AC16" s="1607"/>
    </row>
    <row r="17" spans="1:29" ht="18.75" x14ac:dyDescent="0.25">
      <c r="A17" s="416"/>
      <c r="B17" s="1596"/>
      <c r="C17" s="1598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9"/>
      <c r="R17" s="419"/>
      <c r="S17" s="419"/>
      <c r="T17" s="420"/>
      <c r="U17" s="427">
        <f t="shared" si="0"/>
        <v>0</v>
      </c>
      <c r="V17" s="422">
        <f t="shared" si="1"/>
        <v>0</v>
      </c>
      <c r="W17" s="422">
        <f t="shared" si="2"/>
        <v>0</v>
      </c>
      <c r="X17" s="423">
        <f t="shared" si="3"/>
        <v>0</v>
      </c>
      <c r="Y17" s="1601"/>
      <c r="Z17" s="1604"/>
      <c r="AA17" s="1604"/>
      <c r="AB17" s="1604"/>
      <c r="AC17" s="1607"/>
    </row>
    <row r="18" spans="1:29" ht="18.75" x14ac:dyDescent="0.25">
      <c r="A18" s="416"/>
      <c r="B18" s="1596"/>
      <c r="C18" s="1598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5"/>
      <c r="R18" s="425"/>
      <c r="S18" s="425"/>
      <c r="T18" s="426"/>
      <c r="U18" s="427">
        <f t="shared" si="0"/>
        <v>0</v>
      </c>
      <c r="V18" s="422">
        <f t="shared" si="1"/>
        <v>0</v>
      </c>
      <c r="W18" s="422">
        <f t="shared" si="2"/>
        <v>0</v>
      </c>
      <c r="X18" s="423">
        <f t="shared" si="3"/>
        <v>0</v>
      </c>
      <c r="Y18" s="1601"/>
      <c r="Z18" s="1604"/>
      <c r="AA18" s="1604"/>
      <c r="AB18" s="1604"/>
      <c r="AC18" s="1607"/>
    </row>
    <row r="19" spans="1:29" ht="18.75" x14ac:dyDescent="0.25">
      <c r="A19" s="416"/>
      <c r="B19" s="1596"/>
      <c r="C19" s="1598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9"/>
      <c r="R19" s="419"/>
      <c r="S19" s="419"/>
      <c r="T19" s="420"/>
      <c r="U19" s="427">
        <f t="shared" si="0"/>
        <v>0</v>
      </c>
      <c r="V19" s="422">
        <f t="shared" si="1"/>
        <v>0</v>
      </c>
      <c r="W19" s="422">
        <f t="shared" si="2"/>
        <v>0</v>
      </c>
      <c r="X19" s="423">
        <f t="shared" si="3"/>
        <v>0</v>
      </c>
      <c r="Y19" s="1601"/>
      <c r="Z19" s="1604"/>
      <c r="AA19" s="1604"/>
      <c r="AB19" s="1604"/>
      <c r="AC19" s="1607"/>
    </row>
    <row r="20" spans="1:29" ht="18.75" x14ac:dyDescent="0.25">
      <c r="A20" s="416"/>
      <c r="B20" s="1596"/>
      <c r="C20" s="1598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5"/>
      <c r="R20" s="425"/>
      <c r="S20" s="425"/>
      <c r="T20" s="426"/>
      <c r="U20" s="427">
        <f t="shared" si="0"/>
        <v>0</v>
      </c>
      <c r="V20" s="422">
        <f t="shared" si="1"/>
        <v>0</v>
      </c>
      <c r="W20" s="422">
        <f t="shared" si="2"/>
        <v>0</v>
      </c>
      <c r="X20" s="423">
        <f t="shared" si="3"/>
        <v>0</v>
      </c>
      <c r="Y20" s="1601"/>
      <c r="Z20" s="1604"/>
      <c r="AA20" s="1604"/>
      <c r="AB20" s="1604"/>
      <c r="AC20" s="1607"/>
    </row>
    <row r="21" spans="1:29" ht="18.75" x14ac:dyDescent="0.25">
      <c r="A21" s="416"/>
      <c r="B21" s="1596"/>
      <c r="C21" s="1599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9"/>
      <c r="R21" s="419"/>
      <c r="S21" s="419"/>
      <c r="T21" s="420"/>
      <c r="U21" s="427">
        <f t="shared" si="0"/>
        <v>0</v>
      </c>
      <c r="V21" s="422">
        <f t="shared" si="1"/>
        <v>0</v>
      </c>
      <c r="W21" s="422">
        <f t="shared" si="2"/>
        <v>0</v>
      </c>
      <c r="X21" s="423">
        <f t="shared" si="3"/>
        <v>0</v>
      </c>
      <c r="Y21" s="1601"/>
      <c r="Z21" s="1604"/>
      <c r="AA21" s="1604"/>
      <c r="AB21" s="1604"/>
      <c r="AC21" s="1607"/>
    </row>
    <row r="22" spans="1:29" ht="18.75" x14ac:dyDescent="0.25">
      <c r="A22" s="416"/>
      <c r="B22" s="1596"/>
      <c r="C22" s="1609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5"/>
      <c r="R22" s="425"/>
      <c r="S22" s="425"/>
      <c r="T22" s="426"/>
      <c r="U22" s="427">
        <f t="shared" si="0"/>
        <v>0</v>
      </c>
      <c r="V22" s="422">
        <f t="shared" si="1"/>
        <v>0</v>
      </c>
      <c r="W22" s="422">
        <f t="shared" si="2"/>
        <v>0</v>
      </c>
      <c r="X22" s="423">
        <f t="shared" si="3"/>
        <v>0</v>
      </c>
      <c r="Y22" s="1601"/>
      <c r="Z22" s="1604"/>
      <c r="AA22" s="1604"/>
      <c r="AB22" s="1604"/>
      <c r="AC22" s="1607"/>
    </row>
    <row r="23" spans="1:29" ht="18.75" x14ac:dyDescent="0.25">
      <c r="A23" s="416"/>
      <c r="B23" s="1596"/>
      <c r="C23" s="1598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9"/>
      <c r="R23" s="419"/>
      <c r="S23" s="419"/>
      <c r="T23" s="420"/>
      <c r="U23" s="427">
        <f t="shared" si="0"/>
        <v>0</v>
      </c>
      <c r="V23" s="422">
        <f t="shared" si="1"/>
        <v>0</v>
      </c>
      <c r="W23" s="422">
        <f t="shared" si="2"/>
        <v>0</v>
      </c>
      <c r="X23" s="423">
        <f t="shared" si="3"/>
        <v>0</v>
      </c>
      <c r="Y23" s="1601"/>
      <c r="Z23" s="1604"/>
      <c r="AA23" s="1604"/>
      <c r="AB23" s="1604"/>
      <c r="AC23" s="1607"/>
    </row>
    <row r="24" spans="1:29" ht="18.75" x14ac:dyDescent="0.25">
      <c r="A24" s="416"/>
      <c r="B24" s="1596"/>
      <c r="C24" s="1598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5"/>
      <c r="R24" s="425"/>
      <c r="S24" s="425"/>
      <c r="T24" s="426"/>
      <c r="U24" s="427">
        <f t="shared" si="0"/>
        <v>0</v>
      </c>
      <c r="V24" s="422">
        <f t="shared" si="1"/>
        <v>0</v>
      </c>
      <c r="W24" s="422">
        <f t="shared" si="2"/>
        <v>0</v>
      </c>
      <c r="X24" s="423">
        <f t="shared" si="3"/>
        <v>0</v>
      </c>
      <c r="Y24" s="1601"/>
      <c r="Z24" s="1604"/>
      <c r="AA24" s="1604"/>
      <c r="AB24" s="1604"/>
      <c r="AC24" s="1607"/>
    </row>
    <row r="25" spans="1:29" ht="18.75" x14ac:dyDescent="0.25">
      <c r="A25" s="416"/>
      <c r="B25" s="1596"/>
      <c r="C25" s="1598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9"/>
      <c r="R25" s="419"/>
      <c r="S25" s="419"/>
      <c r="T25" s="420"/>
      <c r="U25" s="427">
        <f t="shared" si="0"/>
        <v>0</v>
      </c>
      <c r="V25" s="422">
        <f t="shared" si="1"/>
        <v>0</v>
      </c>
      <c r="W25" s="422">
        <f t="shared" si="2"/>
        <v>0</v>
      </c>
      <c r="X25" s="423">
        <f t="shared" si="3"/>
        <v>0</v>
      </c>
      <c r="Y25" s="1601"/>
      <c r="Z25" s="1604"/>
      <c r="AA25" s="1604"/>
      <c r="AB25" s="1604"/>
      <c r="AC25" s="1607"/>
    </row>
    <row r="26" spans="1:29" ht="18.75" x14ac:dyDescent="0.25">
      <c r="A26" s="416"/>
      <c r="B26" s="1596"/>
      <c r="C26" s="1598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25"/>
      <c r="R26" s="425"/>
      <c r="S26" s="425"/>
      <c r="T26" s="426"/>
      <c r="U26" s="427">
        <f t="shared" si="0"/>
        <v>0</v>
      </c>
      <c r="V26" s="422">
        <f t="shared" si="1"/>
        <v>0</v>
      </c>
      <c r="W26" s="422">
        <f t="shared" si="2"/>
        <v>0</v>
      </c>
      <c r="X26" s="423">
        <f t="shared" si="3"/>
        <v>0</v>
      </c>
      <c r="Y26" s="1601"/>
      <c r="Z26" s="1604"/>
      <c r="AA26" s="1604"/>
      <c r="AB26" s="1604"/>
      <c r="AC26" s="1607"/>
    </row>
    <row r="27" spans="1:29" ht="18.75" x14ac:dyDescent="0.25">
      <c r="A27" s="416"/>
      <c r="B27" s="1596"/>
      <c r="C27" s="1598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9"/>
      <c r="R27" s="419"/>
      <c r="S27" s="419"/>
      <c r="T27" s="420"/>
      <c r="U27" s="427">
        <f t="shared" si="0"/>
        <v>0</v>
      </c>
      <c r="V27" s="422">
        <f t="shared" si="1"/>
        <v>0</v>
      </c>
      <c r="W27" s="422">
        <f t="shared" si="2"/>
        <v>0</v>
      </c>
      <c r="X27" s="423">
        <f t="shared" si="3"/>
        <v>0</v>
      </c>
      <c r="Y27" s="1601"/>
      <c r="Z27" s="1604"/>
      <c r="AA27" s="1604"/>
      <c r="AB27" s="1604"/>
      <c r="AC27" s="1607"/>
    </row>
    <row r="28" spans="1:29" ht="18.75" x14ac:dyDescent="0.25">
      <c r="A28" s="416"/>
      <c r="B28" s="1596"/>
      <c r="C28" s="1598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5"/>
      <c r="R28" s="425"/>
      <c r="S28" s="425"/>
      <c r="T28" s="426"/>
      <c r="U28" s="427">
        <f t="shared" si="0"/>
        <v>0</v>
      </c>
      <c r="V28" s="422">
        <f t="shared" si="1"/>
        <v>0</v>
      </c>
      <c r="W28" s="422">
        <f t="shared" si="2"/>
        <v>0</v>
      </c>
      <c r="X28" s="423">
        <f t="shared" si="3"/>
        <v>0</v>
      </c>
      <c r="Y28" s="1601"/>
      <c r="Z28" s="1604"/>
      <c r="AA28" s="1604"/>
      <c r="AB28" s="1604"/>
      <c r="AC28" s="1607"/>
    </row>
    <row r="29" spans="1:29" ht="18.75" x14ac:dyDescent="0.25">
      <c r="A29" s="416"/>
      <c r="B29" s="1596"/>
      <c r="C29" s="1598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9"/>
      <c r="R29" s="419"/>
      <c r="S29" s="419"/>
      <c r="T29" s="420"/>
      <c r="U29" s="427">
        <f t="shared" si="0"/>
        <v>0</v>
      </c>
      <c r="V29" s="422">
        <f t="shared" si="1"/>
        <v>0</v>
      </c>
      <c r="W29" s="422">
        <f t="shared" si="2"/>
        <v>0</v>
      </c>
      <c r="X29" s="423">
        <f t="shared" si="3"/>
        <v>0</v>
      </c>
      <c r="Y29" s="1601"/>
      <c r="Z29" s="1604"/>
      <c r="AA29" s="1604"/>
      <c r="AB29" s="1604"/>
      <c r="AC29" s="1607"/>
    </row>
    <row r="30" spans="1:29" ht="18.75" x14ac:dyDescent="0.25">
      <c r="A30" s="416"/>
      <c r="B30" s="1596"/>
      <c r="C30" s="1598"/>
      <c r="D30" s="424"/>
      <c r="E30" s="424"/>
      <c r="F30" s="424"/>
      <c r="G30" s="424"/>
      <c r="H30" s="424"/>
      <c r="I30" s="424"/>
      <c r="J30" s="424"/>
      <c r="K30" s="424"/>
      <c r="L30" s="424"/>
      <c r="M30" s="424"/>
      <c r="N30" s="424"/>
      <c r="O30" s="424"/>
      <c r="P30" s="424"/>
      <c r="Q30" s="425"/>
      <c r="R30" s="425"/>
      <c r="S30" s="425"/>
      <c r="T30" s="426"/>
      <c r="U30" s="427">
        <f t="shared" si="0"/>
        <v>0</v>
      </c>
      <c r="V30" s="422">
        <f t="shared" si="1"/>
        <v>0</v>
      </c>
      <c r="W30" s="422">
        <f t="shared" si="2"/>
        <v>0</v>
      </c>
      <c r="X30" s="423">
        <f t="shared" si="3"/>
        <v>0</v>
      </c>
      <c r="Y30" s="1601"/>
      <c r="Z30" s="1604"/>
      <c r="AA30" s="1604"/>
      <c r="AB30" s="1604"/>
      <c r="AC30" s="1607"/>
    </row>
    <row r="31" spans="1:29" ht="19.5" thickBot="1" x14ac:dyDescent="0.3">
      <c r="A31" s="428"/>
      <c r="B31" s="1597"/>
      <c r="C31" s="1598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30"/>
      <c r="R31" s="430"/>
      <c r="S31" s="430"/>
      <c r="T31" s="431"/>
      <c r="U31" s="432">
        <f t="shared" si="0"/>
        <v>0</v>
      </c>
      <c r="V31" s="433">
        <f t="shared" si="1"/>
        <v>0</v>
      </c>
      <c r="W31" s="433">
        <f t="shared" si="2"/>
        <v>0</v>
      </c>
      <c r="X31" s="434">
        <f t="shared" si="3"/>
        <v>0</v>
      </c>
      <c r="Y31" s="1602"/>
      <c r="Z31" s="1605"/>
      <c r="AA31" s="1605"/>
      <c r="AB31" s="1605"/>
      <c r="AC31" s="1608"/>
    </row>
    <row r="32" spans="1:29" ht="18.75" x14ac:dyDescent="0.25">
      <c r="A32" s="1610">
        <v>2</v>
      </c>
      <c r="B32" s="1595" t="s">
        <v>144</v>
      </c>
      <c r="C32" s="435"/>
      <c r="D32" s="409" t="s">
        <v>981</v>
      </c>
      <c r="E32" s="410"/>
      <c r="F32" s="410"/>
      <c r="G32" s="410"/>
      <c r="H32" s="410"/>
      <c r="I32" s="410"/>
      <c r="J32" s="410"/>
      <c r="K32" s="410">
        <v>62.2</v>
      </c>
      <c r="L32" s="410">
        <v>42.1</v>
      </c>
      <c r="M32" s="410">
        <v>15.7</v>
      </c>
      <c r="N32" s="410">
        <v>17.399999999999999</v>
      </c>
      <c r="O32" s="410">
        <v>5.2</v>
      </c>
      <c r="P32" s="410">
        <v>5.7</v>
      </c>
      <c r="Q32" s="411">
        <v>220</v>
      </c>
      <c r="R32" s="411">
        <v>220</v>
      </c>
      <c r="S32" s="411">
        <v>220</v>
      </c>
      <c r="T32" s="412">
        <v>220</v>
      </c>
      <c r="U32" s="413">
        <f t="shared" si="0"/>
        <v>0</v>
      </c>
      <c r="V32" s="436">
        <f t="shared" si="1"/>
        <v>0</v>
      </c>
      <c r="W32" s="436">
        <f t="shared" si="2"/>
        <v>40.000000000000007</v>
      </c>
      <c r="X32" s="437">
        <f t="shared" si="3"/>
        <v>9.4333333333333318</v>
      </c>
      <c r="Y32" s="1600">
        <f>SUM(U32:U51)</f>
        <v>0</v>
      </c>
      <c r="Z32" s="1603">
        <f>SUM(V32:V51)</f>
        <v>0</v>
      </c>
      <c r="AA32" s="1603">
        <f>SUM(W32:W51)</f>
        <v>134.16666666666669</v>
      </c>
      <c r="AB32" s="1603">
        <f>SUM(X32:X51)</f>
        <v>113.53333333333333</v>
      </c>
      <c r="AC32" s="1606">
        <f>MAX(Y32:AB51)</f>
        <v>134.16666666666669</v>
      </c>
    </row>
    <row r="33" spans="1:29" ht="18.75" x14ac:dyDescent="0.25">
      <c r="A33" s="1611"/>
      <c r="B33" s="1596"/>
      <c r="C33" s="435"/>
      <c r="D33" s="417" t="s">
        <v>982</v>
      </c>
      <c r="E33" s="418"/>
      <c r="F33" s="418"/>
      <c r="G33" s="418"/>
      <c r="H33" s="418"/>
      <c r="I33" s="418"/>
      <c r="J33" s="418"/>
      <c r="K33" s="418">
        <v>35</v>
      </c>
      <c r="L33" s="418">
        <v>29.9</v>
      </c>
      <c r="M33" s="418">
        <v>67.900000000000006</v>
      </c>
      <c r="N33" s="418">
        <v>65.8</v>
      </c>
      <c r="O33" s="418">
        <v>28</v>
      </c>
      <c r="P33" s="418">
        <v>53</v>
      </c>
      <c r="Q33" s="419">
        <v>220</v>
      </c>
      <c r="R33" s="419">
        <v>220</v>
      </c>
      <c r="S33" s="419">
        <v>220</v>
      </c>
      <c r="T33" s="420">
        <v>220</v>
      </c>
      <c r="U33" s="427">
        <f t="shared" si="0"/>
        <v>0</v>
      </c>
      <c r="V33" s="422">
        <f t="shared" si="1"/>
        <v>0</v>
      </c>
      <c r="W33" s="422">
        <f t="shared" si="2"/>
        <v>44.266666666666673</v>
      </c>
      <c r="X33" s="423">
        <f t="shared" si="3"/>
        <v>48.933333333333337</v>
      </c>
      <c r="Y33" s="1601"/>
      <c r="Z33" s="1604"/>
      <c r="AA33" s="1604"/>
      <c r="AB33" s="1604"/>
      <c r="AC33" s="1607"/>
    </row>
    <row r="34" spans="1:29" ht="18.75" x14ac:dyDescent="0.25">
      <c r="A34" s="1611"/>
      <c r="B34" s="1596"/>
      <c r="C34" s="435"/>
      <c r="D34" s="424" t="s">
        <v>983</v>
      </c>
      <c r="E34" s="424"/>
      <c r="F34" s="424"/>
      <c r="G34" s="424"/>
      <c r="H34" s="424"/>
      <c r="I34" s="424"/>
      <c r="J34" s="424"/>
      <c r="K34" s="424">
        <v>40.799999999999997</v>
      </c>
      <c r="L34" s="424">
        <v>27.8</v>
      </c>
      <c r="M34" s="424">
        <v>13.4</v>
      </c>
      <c r="N34" s="424">
        <v>47.8</v>
      </c>
      <c r="O34" s="424">
        <v>52.8</v>
      </c>
      <c r="P34" s="424">
        <v>21.4</v>
      </c>
      <c r="Q34" s="425">
        <v>220</v>
      </c>
      <c r="R34" s="425">
        <v>220</v>
      </c>
      <c r="S34" s="425">
        <v>220</v>
      </c>
      <c r="T34" s="426">
        <v>220</v>
      </c>
      <c r="U34" s="427">
        <f t="shared" si="0"/>
        <v>0</v>
      </c>
      <c r="V34" s="422">
        <f t="shared" si="1"/>
        <v>0</v>
      </c>
      <c r="W34" s="422">
        <f t="shared" si="2"/>
        <v>27.333333333333332</v>
      </c>
      <c r="X34" s="423">
        <f t="shared" si="3"/>
        <v>40.666666666666664</v>
      </c>
      <c r="Y34" s="1601"/>
      <c r="Z34" s="1604"/>
      <c r="AA34" s="1604"/>
      <c r="AB34" s="1604"/>
      <c r="AC34" s="1607"/>
    </row>
    <row r="35" spans="1:29" ht="18.75" x14ac:dyDescent="0.25">
      <c r="A35" s="1611"/>
      <c r="B35" s="1596"/>
      <c r="C35" s="435"/>
      <c r="D35" s="417" t="s">
        <v>984</v>
      </c>
      <c r="E35" s="417"/>
      <c r="F35" s="417"/>
      <c r="G35" s="417"/>
      <c r="H35" s="417"/>
      <c r="I35" s="417"/>
      <c r="J35" s="417"/>
      <c r="K35" s="417">
        <v>21.5</v>
      </c>
      <c r="L35" s="417">
        <v>27.5</v>
      </c>
      <c r="M35" s="417">
        <v>18.7</v>
      </c>
      <c r="N35" s="417">
        <v>18.2</v>
      </c>
      <c r="O35" s="417">
        <v>19.399999999999999</v>
      </c>
      <c r="P35" s="417">
        <v>5.9</v>
      </c>
      <c r="Q35" s="419">
        <v>220</v>
      </c>
      <c r="R35" s="419">
        <v>220</v>
      </c>
      <c r="S35" s="419">
        <v>220</v>
      </c>
      <c r="T35" s="420">
        <v>220</v>
      </c>
      <c r="U35" s="427">
        <f t="shared" si="0"/>
        <v>0</v>
      </c>
      <c r="V35" s="422">
        <f t="shared" si="1"/>
        <v>0</v>
      </c>
      <c r="W35" s="422">
        <f t="shared" si="2"/>
        <v>22.566666666666666</v>
      </c>
      <c r="X35" s="423">
        <f t="shared" si="3"/>
        <v>14.499999999999998</v>
      </c>
      <c r="Y35" s="1601"/>
      <c r="Z35" s="1604"/>
      <c r="AA35" s="1604"/>
      <c r="AB35" s="1604"/>
      <c r="AC35" s="1607"/>
    </row>
    <row r="36" spans="1:29" ht="18.75" x14ac:dyDescent="0.25">
      <c r="A36" s="1611"/>
      <c r="B36" s="1596"/>
      <c r="C36" s="435"/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5"/>
      <c r="R36" s="425"/>
      <c r="S36" s="425"/>
      <c r="T36" s="426"/>
      <c r="U36" s="427">
        <f t="shared" si="0"/>
        <v>0</v>
      </c>
      <c r="V36" s="422">
        <f t="shared" si="1"/>
        <v>0</v>
      </c>
      <c r="W36" s="422">
        <f t="shared" si="2"/>
        <v>0</v>
      </c>
      <c r="X36" s="423">
        <f t="shared" si="3"/>
        <v>0</v>
      </c>
      <c r="Y36" s="1601"/>
      <c r="Z36" s="1604"/>
      <c r="AA36" s="1604"/>
      <c r="AB36" s="1604"/>
      <c r="AC36" s="1607"/>
    </row>
    <row r="37" spans="1:29" ht="18.75" x14ac:dyDescent="0.25">
      <c r="A37" s="1611"/>
      <c r="B37" s="1596"/>
      <c r="C37" s="435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9"/>
      <c r="R37" s="419"/>
      <c r="S37" s="419"/>
      <c r="T37" s="420"/>
      <c r="U37" s="427">
        <f t="shared" si="0"/>
        <v>0</v>
      </c>
      <c r="V37" s="422">
        <f t="shared" si="1"/>
        <v>0</v>
      </c>
      <c r="W37" s="422">
        <f t="shared" si="2"/>
        <v>0</v>
      </c>
      <c r="X37" s="423">
        <f t="shared" si="3"/>
        <v>0</v>
      </c>
      <c r="Y37" s="1601"/>
      <c r="Z37" s="1604"/>
      <c r="AA37" s="1604"/>
      <c r="AB37" s="1604"/>
      <c r="AC37" s="1607"/>
    </row>
    <row r="38" spans="1:29" ht="18.75" x14ac:dyDescent="0.25">
      <c r="A38" s="1611"/>
      <c r="B38" s="1596"/>
      <c r="C38" s="435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5"/>
      <c r="R38" s="425"/>
      <c r="S38" s="425"/>
      <c r="T38" s="426"/>
      <c r="U38" s="427">
        <f t="shared" si="0"/>
        <v>0</v>
      </c>
      <c r="V38" s="422">
        <f t="shared" si="1"/>
        <v>0</v>
      </c>
      <c r="W38" s="422">
        <f t="shared" si="2"/>
        <v>0</v>
      </c>
      <c r="X38" s="423">
        <f t="shared" si="3"/>
        <v>0</v>
      </c>
      <c r="Y38" s="1601"/>
      <c r="Z38" s="1604"/>
      <c r="AA38" s="1604"/>
      <c r="AB38" s="1604"/>
      <c r="AC38" s="1607"/>
    </row>
    <row r="39" spans="1:29" ht="18.75" x14ac:dyDescent="0.25">
      <c r="A39" s="1611"/>
      <c r="B39" s="1596"/>
      <c r="C39" s="435" t="s">
        <v>60</v>
      </c>
      <c r="D39" s="417"/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7"/>
      <c r="P39" s="417"/>
      <c r="Q39" s="419"/>
      <c r="R39" s="419"/>
      <c r="S39" s="419"/>
      <c r="T39" s="420"/>
      <c r="U39" s="427">
        <f t="shared" si="0"/>
        <v>0</v>
      </c>
      <c r="V39" s="422">
        <f t="shared" si="1"/>
        <v>0</v>
      </c>
      <c r="W39" s="422">
        <f t="shared" si="2"/>
        <v>0</v>
      </c>
      <c r="X39" s="423">
        <f t="shared" si="3"/>
        <v>0</v>
      </c>
      <c r="Y39" s="1601"/>
      <c r="Z39" s="1604"/>
      <c r="AA39" s="1604"/>
      <c r="AB39" s="1604"/>
      <c r="AC39" s="1607"/>
    </row>
    <row r="40" spans="1:29" ht="18.75" x14ac:dyDescent="0.25">
      <c r="A40" s="1611"/>
      <c r="B40" s="1596"/>
      <c r="C40" s="435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5"/>
      <c r="R40" s="425"/>
      <c r="S40" s="425"/>
      <c r="T40" s="426"/>
      <c r="U40" s="427">
        <f t="shared" si="0"/>
        <v>0</v>
      </c>
      <c r="V40" s="422">
        <f t="shared" si="1"/>
        <v>0</v>
      </c>
      <c r="W40" s="422">
        <f t="shared" si="2"/>
        <v>0</v>
      </c>
      <c r="X40" s="423">
        <f t="shared" si="3"/>
        <v>0</v>
      </c>
      <c r="Y40" s="1601"/>
      <c r="Z40" s="1604"/>
      <c r="AA40" s="1604"/>
      <c r="AB40" s="1604"/>
      <c r="AC40" s="1607"/>
    </row>
    <row r="41" spans="1:29" ht="18.75" x14ac:dyDescent="0.25">
      <c r="A41" s="1611"/>
      <c r="B41" s="1596"/>
      <c r="C41" s="435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9"/>
      <c r="R41" s="419"/>
      <c r="S41" s="419"/>
      <c r="T41" s="420"/>
      <c r="U41" s="427">
        <f t="shared" si="0"/>
        <v>0</v>
      </c>
      <c r="V41" s="422">
        <f t="shared" si="1"/>
        <v>0</v>
      </c>
      <c r="W41" s="422">
        <f t="shared" si="2"/>
        <v>0</v>
      </c>
      <c r="X41" s="423">
        <f t="shared" si="3"/>
        <v>0</v>
      </c>
      <c r="Y41" s="1601"/>
      <c r="Z41" s="1604"/>
      <c r="AA41" s="1604"/>
      <c r="AB41" s="1604"/>
      <c r="AC41" s="1607"/>
    </row>
    <row r="42" spans="1:29" ht="18.75" x14ac:dyDescent="0.25">
      <c r="A42" s="1611"/>
      <c r="B42" s="1596"/>
      <c r="C42" s="435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5"/>
      <c r="R42" s="425"/>
      <c r="S42" s="425"/>
      <c r="T42" s="426"/>
      <c r="U42" s="427">
        <f t="shared" si="0"/>
        <v>0</v>
      </c>
      <c r="V42" s="422">
        <f t="shared" si="1"/>
        <v>0</v>
      </c>
      <c r="W42" s="422">
        <f t="shared" si="2"/>
        <v>0</v>
      </c>
      <c r="X42" s="423">
        <f t="shared" si="3"/>
        <v>0</v>
      </c>
      <c r="Y42" s="1601"/>
      <c r="Z42" s="1604"/>
      <c r="AA42" s="1604"/>
      <c r="AB42" s="1604"/>
      <c r="AC42" s="1607"/>
    </row>
    <row r="43" spans="1:29" ht="18.75" x14ac:dyDescent="0.25">
      <c r="A43" s="1611"/>
      <c r="B43" s="1596"/>
      <c r="C43" s="435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9"/>
      <c r="R43" s="419"/>
      <c r="S43" s="419"/>
      <c r="T43" s="420"/>
      <c r="U43" s="427">
        <f t="shared" si="0"/>
        <v>0</v>
      </c>
      <c r="V43" s="422">
        <f t="shared" si="1"/>
        <v>0</v>
      </c>
      <c r="W43" s="422">
        <f t="shared" si="2"/>
        <v>0</v>
      </c>
      <c r="X43" s="423">
        <f t="shared" si="3"/>
        <v>0</v>
      </c>
      <c r="Y43" s="1601"/>
      <c r="Z43" s="1604"/>
      <c r="AA43" s="1604"/>
      <c r="AB43" s="1604"/>
      <c r="AC43" s="1607"/>
    </row>
    <row r="44" spans="1:29" ht="18.75" x14ac:dyDescent="0.25">
      <c r="A44" s="1611"/>
      <c r="B44" s="1596"/>
      <c r="C44" s="435"/>
      <c r="D44" s="424"/>
      <c r="E44" s="424"/>
      <c r="F44" s="424"/>
      <c r="G44" s="424"/>
      <c r="H44" s="424"/>
      <c r="I44" s="424"/>
      <c r="J44" s="424"/>
      <c r="K44" s="424"/>
      <c r="L44" s="424"/>
      <c r="M44" s="424"/>
      <c r="N44" s="424"/>
      <c r="O44" s="424"/>
      <c r="P44" s="424"/>
      <c r="Q44" s="425"/>
      <c r="R44" s="425"/>
      <c r="S44" s="425"/>
      <c r="T44" s="426"/>
      <c r="U44" s="427">
        <f t="shared" si="0"/>
        <v>0</v>
      </c>
      <c r="V44" s="422">
        <f t="shared" si="1"/>
        <v>0</v>
      </c>
      <c r="W44" s="422">
        <f t="shared" si="2"/>
        <v>0</v>
      </c>
      <c r="X44" s="423">
        <f t="shared" si="3"/>
        <v>0</v>
      </c>
      <c r="Y44" s="1601"/>
      <c r="Z44" s="1604"/>
      <c r="AA44" s="1604"/>
      <c r="AB44" s="1604"/>
      <c r="AC44" s="1607"/>
    </row>
    <row r="45" spans="1:29" ht="18.75" x14ac:dyDescent="0.25">
      <c r="A45" s="1611"/>
      <c r="B45" s="1596"/>
      <c r="C45" s="435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9"/>
      <c r="R45" s="419"/>
      <c r="S45" s="419"/>
      <c r="T45" s="420"/>
      <c r="U45" s="427">
        <f t="shared" si="0"/>
        <v>0</v>
      </c>
      <c r="V45" s="422">
        <f t="shared" si="1"/>
        <v>0</v>
      </c>
      <c r="W45" s="422">
        <f t="shared" si="2"/>
        <v>0</v>
      </c>
      <c r="X45" s="423">
        <f t="shared" si="3"/>
        <v>0</v>
      </c>
      <c r="Y45" s="1601"/>
      <c r="Z45" s="1604"/>
      <c r="AA45" s="1604"/>
      <c r="AB45" s="1604"/>
      <c r="AC45" s="1607"/>
    </row>
    <row r="46" spans="1:29" ht="18.75" x14ac:dyDescent="0.25">
      <c r="A46" s="1611"/>
      <c r="B46" s="1596"/>
      <c r="C46" s="435"/>
      <c r="D46" s="424"/>
      <c r="E46" s="424"/>
      <c r="F46" s="424"/>
      <c r="G46" s="424"/>
      <c r="H46" s="424"/>
      <c r="I46" s="424"/>
      <c r="J46" s="424"/>
      <c r="K46" s="424"/>
      <c r="L46" s="424"/>
      <c r="M46" s="424"/>
      <c r="N46" s="424"/>
      <c r="O46" s="424"/>
      <c r="P46" s="424"/>
      <c r="Q46" s="425"/>
      <c r="R46" s="425"/>
      <c r="S46" s="425"/>
      <c r="T46" s="426"/>
      <c r="U46" s="427">
        <f t="shared" si="0"/>
        <v>0</v>
      </c>
      <c r="V46" s="422">
        <f t="shared" si="1"/>
        <v>0</v>
      </c>
      <c r="W46" s="422">
        <f t="shared" si="2"/>
        <v>0</v>
      </c>
      <c r="X46" s="423">
        <f t="shared" si="3"/>
        <v>0</v>
      </c>
      <c r="Y46" s="1601"/>
      <c r="Z46" s="1604"/>
      <c r="AA46" s="1604"/>
      <c r="AB46" s="1604"/>
      <c r="AC46" s="1607"/>
    </row>
    <row r="47" spans="1:29" ht="18.75" x14ac:dyDescent="0.25">
      <c r="A47" s="1611"/>
      <c r="B47" s="1596"/>
      <c r="C47" s="435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9"/>
      <c r="R47" s="419"/>
      <c r="S47" s="419"/>
      <c r="T47" s="420"/>
      <c r="U47" s="427">
        <f t="shared" si="0"/>
        <v>0</v>
      </c>
      <c r="V47" s="422">
        <f t="shared" si="1"/>
        <v>0</v>
      </c>
      <c r="W47" s="422">
        <f t="shared" si="2"/>
        <v>0</v>
      </c>
      <c r="X47" s="423">
        <f t="shared" si="3"/>
        <v>0</v>
      </c>
      <c r="Y47" s="1601"/>
      <c r="Z47" s="1604"/>
      <c r="AA47" s="1604"/>
      <c r="AB47" s="1604"/>
      <c r="AC47" s="1607"/>
    </row>
    <row r="48" spans="1:29" ht="18.75" x14ac:dyDescent="0.25">
      <c r="A48" s="1611"/>
      <c r="B48" s="1596"/>
      <c r="C48" s="435"/>
      <c r="D48" s="424"/>
      <c r="E48" s="424"/>
      <c r="F48" s="424"/>
      <c r="G48" s="424"/>
      <c r="H48" s="424"/>
      <c r="I48" s="424"/>
      <c r="J48" s="424"/>
      <c r="K48" s="424"/>
      <c r="L48" s="424"/>
      <c r="M48" s="424"/>
      <c r="N48" s="424"/>
      <c r="O48" s="424"/>
      <c r="P48" s="424"/>
      <c r="Q48" s="425"/>
      <c r="R48" s="425"/>
      <c r="S48" s="425"/>
      <c r="T48" s="426"/>
      <c r="U48" s="427">
        <f t="shared" si="0"/>
        <v>0</v>
      </c>
      <c r="V48" s="422">
        <f t="shared" si="1"/>
        <v>0</v>
      </c>
      <c r="W48" s="422">
        <f t="shared" si="2"/>
        <v>0</v>
      </c>
      <c r="X48" s="423">
        <f t="shared" si="3"/>
        <v>0</v>
      </c>
      <c r="Y48" s="1601"/>
      <c r="Z48" s="1604"/>
      <c r="AA48" s="1604"/>
      <c r="AB48" s="1604"/>
      <c r="AC48" s="1607"/>
    </row>
    <row r="49" spans="1:29" ht="18.75" x14ac:dyDescent="0.25">
      <c r="A49" s="1611"/>
      <c r="B49" s="1596"/>
      <c r="C49" s="435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9"/>
      <c r="R49" s="419"/>
      <c r="S49" s="419"/>
      <c r="T49" s="420"/>
      <c r="U49" s="427">
        <f t="shared" si="0"/>
        <v>0</v>
      </c>
      <c r="V49" s="422">
        <f t="shared" si="1"/>
        <v>0</v>
      </c>
      <c r="W49" s="422">
        <f t="shared" si="2"/>
        <v>0</v>
      </c>
      <c r="X49" s="423">
        <f t="shared" si="3"/>
        <v>0</v>
      </c>
      <c r="Y49" s="1601"/>
      <c r="Z49" s="1604"/>
      <c r="AA49" s="1604"/>
      <c r="AB49" s="1604"/>
      <c r="AC49" s="1607"/>
    </row>
    <row r="50" spans="1:29" ht="18.75" x14ac:dyDescent="0.25">
      <c r="A50" s="1611"/>
      <c r="B50" s="1596"/>
      <c r="C50" s="435"/>
      <c r="D50" s="424"/>
      <c r="E50" s="424"/>
      <c r="F50" s="424"/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5"/>
      <c r="R50" s="425"/>
      <c r="S50" s="425"/>
      <c r="T50" s="426"/>
      <c r="U50" s="427">
        <f t="shared" si="0"/>
        <v>0</v>
      </c>
      <c r="V50" s="422">
        <f t="shared" si="1"/>
        <v>0</v>
      </c>
      <c r="W50" s="422">
        <f t="shared" si="2"/>
        <v>0</v>
      </c>
      <c r="X50" s="423">
        <f t="shared" si="3"/>
        <v>0</v>
      </c>
      <c r="Y50" s="1601"/>
      <c r="Z50" s="1604"/>
      <c r="AA50" s="1604"/>
      <c r="AB50" s="1604"/>
      <c r="AC50" s="1607"/>
    </row>
    <row r="51" spans="1:29" ht="19.5" thickBot="1" x14ac:dyDescent="0.3">
      <c r="A51" s="1612"/>
      <c r="B51" s="1597"/>
      <c r="C51" s="438"/>
      <c r="D51" s="429"/>
      <c r="E51" s="429"/>
      <c r="F51" s="429"/>
      <c r="G51" s="429"/>
      <c r="H51" s="429"/>
      <c r="I51" s="429"/>
      <c r="J51" s="429"/>
      <c r="K51" s="429"/>
      <c r="L51" s="429"/>
      <c r="M51" s="429"/>
      <c r="N51" s="429"/>
      <c r="O51" s="429"/>
      <c r="P51" s="429"/>
      <c r="Q51" s="430"/>
      <c r="R51" s="430"/>
      <c r="S51" s="430"/>
      <c r="T51" s="431"/>
      <c r="U51" s="432">
        <f t="shared" si="0"/>
        <v>0</v>
      </c>
      <c r="V51" s="433">
        <f t="shared" si="1"/>
        <v>0</v>
      </c>
      <c r="W51" s="433">
        <f t="shared" si="2"/>
        <v>0</v>
      </c>
      <c r="X51" s="434">
        <f t="shared" si="3"/>
        <v>0</v>
      </c>
      <c r="Y51" s="1602"/>
      <c r="Z51" s="1605"/>
      <c r="AA51" s="1605"/>
      <c r="AB51" s="1605"/>
      <c r="AC51" s="1608"/>
    </row>
    <row r="52" spans="1:29" ht="18.75" x14ac:dyDescent="0.25">
      <c r="A52" s="1589">
        <v>3</v>
      </c>
      <c r="B52" s="1592"/>
      <c r="C52" s="439"/>
      <c r="D52" s="440"/>
      <c r="E52" s="441"/>
      <c r="F52" s="441"/>
      <c r="G52" s="441"/>
      <c r="H52" s="441"/>
      <c r="I52" s="441"/>
      <c r="J52" s="441"/>
      <c r="K52" s="441"/>
      <c r="L52" s="441"/>
      <c r="M52" s="441"/>
      <c r="N52" s="441"/>
      <c r="O52" s="441"/>
      <c r="P52" s="441"/>
      <c r="Q52" s="442"/>
      <c r="R52" s="442"/>
      <c r="S52" s="442"/>
      <c r="T52" s="443"/>
      <c r="U52" s="444">
        <f t="shared" si="0"/>
        <v>0</v>
      </c>
      <c r="V52" s="445">
        <f t="shared" si="1"/>
        <v>0</v>
      </c>
      <c r="W52" s="445">
        <f t="shared" si="2"/>
        <v>0</v>
      </c>
      <c r="X52" s="446">
        <f t="shared" si="3"/>
        <v>0</v>
      </c>
      <c r="Y52" s="1583">
        <f>SUM(U52:U71)</f>
        <v>0</v>
      </c>
      <c r="Z52" s="1586">
        <f>SUM(V52:V71)</f>
        <v>0</v>
      </c>
      <c r="AA52" s="1586">
        <f>SUM(W52:W71)</f>
        <v>0</v>
      </c>
      <c r="AB52" s="1586">
        <f>SUM(X52:X71)</f>
        <v>0</v>
      </c>
      <c r="AC52" s="1574">
        <f>MAX(Y52:AB71)</f>
        <v>0</v>
      </c>
    </row>
    <row r="53" spans="1:29" ht="18.75" x14ac:dyDescent="0.25">
      <c r="A53" s="1590"/>
      <c r="B53" s="1593"/>
      <c r="C53" s="447"/>
      <c r="D53" s="448"/>
      <c r="E53" s="449"/>
      <c r="F53" s="449"/>
      <c r="G53" s="449"/>
      <c r="H53" s="449"/>
      <c r="I53" s="449"/>
      <c r="J53" s="449"/>
      <c r="K53" s="449"/>
      <c r="L53" s="449"/>
      <c r="M53" s="449"/>
      <c r="N53" s="449"/>
      <c r="O53" s="449"/>
      <c r="P53" s="449"/>
      <c r="Q53" s="450"/>
      <c r="R53" s="450"/>
      <c r="S53" s="450"/>
      <c r="T53" s="451"/>
      <c r="U53" s="452">
        <f t="shared" si="0"/>
        <v>0</v>
      </c>
      <c r="V53" s="453">
        <f t="shared" si="1"/>
        <v>0</v>
      </c>
      <c r="W53" s="453">
        <f t="shared" si="2"/>
        <v>0</v>
      </c>
      <c r="X53" s="454">
        <f t="shared" si="3"/>
        <v>0</v>
      </c>
      <c r="Y53" s="1584"/>
      <c r="Z53" s="1587"/>
      <c r="AA53" s="1587"/>
      <c r="AB53" s="1587"/>
      <c r="AC53" s="1575"/>
    </row>
    <row r="54" spans="1:29" ht="18.75" x14ac:dyDescent="0.25">
      <c r="A54" s="1590"/>
      <c r="B54" s="1593"/>
      <c r="C54" s="447"/>
      <c r="D54" s="455"/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6"/>
      <c r="R54" s="456"/>
      <c r="S54" s="456"/>
      <c r="T54" s="457"/>
      <c r="U54" s="452">
        <f t="shared" si="0"/>
        <v>0</v>
      </c>
      <c r="V54" s="453">
        <f t="shared" si="1"/>
        <v>0</v>
      </c>
      <c r="W54" s="453">
        <f t="shared" si="2"/>
        <v>0</v>
      </c>
      <c r="X54" s="454">
        <f t="shared" si="3"/>
        <v>0</v>
      </c>
      <c r="Y54" s="1584"/>
      <c r="Z54" s="1587"/>
      <c r="AA54" s="1587"/>
      <c r="AB54" s="1587"/>
      <c r="AC54" s="1575"/>
    </row>
    <row r="55" spans="1:29" ht="18.75" x14ac:dyDescent="0.25">
      <c r="A55" s="1590"/>
      <c r="B55" s="1593"/>
      <c r="C55" s="447"/>
      <c r="D55" s="448"/>
      <c r="E55" s="448"/>
      <c r="F55" s="448"/>
      <c r="G55" s="448"/>
      <c r="H55" s="448"/>
      <c r="I55" s="448"/>
      <c r="J55" s="448"/>
      <c r="K55" s="448"/>
      <c r="L55" s="448"/>
      <c r="M55" s="448"/>
      <c r="N55" s="448"/>
      <c r="O55" s="448"/>
      <c r="P55" s="448"/>
      <c r="Q55" s="450"/>
      <c r="R55" s="450"/>
      <c r="S55" s="450"/>
      <c r="T55" s="451"/>
      <c r="U55" s="452">
        <f t="shared" si="0"/>
        <v>0</v>
      </c>
      <c r="V55" s="453">
        <f t="shared" si="1"/>
        <v>0</v>
      </c>
      <c r="W55" s="453">
        <f t="shared" si="2"/>
        <v>0</v>
      </c>
      <c r="X55" s="454">
        <f t="shared" si="3"/>
        <v>0</v>
      </c>
      <c r="Y55" s="1584"/>
      <c r="Z55" s="1587"/>
      <c r="AA55" s="1587"/>
      <c r="AB55" s="1587"/>
      <c r="AC55" s="1575"/>
    </row>
    <row r="56" spans="1:29" ht="18.75" x14ac:dyDescent="0.25">
      <c r="A56" s="1590"/>
      <c r="B56" s="1593"/>
      <c r="C56" s="447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6"/>
      <c r="R56" s="456"/>
      <c r="S56" s="456"/>
      <c r="T56" s="457"/>
      <c r="U56" s="452">
        <f t="shared" si="0"/>
        <v>0</v>
      </c>
      <c r="V56" s="453">
        <f t="shared" si="1"/>
        <v>0</v>
      </c>
      <c r="W56" s="453">
        <f t="shared" si="2"/>
        <v>0</v>
      </c>
      <c r="X56" s="454">
        <f t="shared" si="3"/>
        <v>0</v>
      </c>
      <c r="Y56" s="1584"/>
      <c r="Z56" s="1587"/>
      <c r="AA56" s="1587"/>
      <c r="AB56" s="1587"/>
      <c r="AC56" s="1575"/>
    </row>
    <row r="57" spans="1:29" ht="18.75" x14ac:dyDescent="0.25">
      <c r="A57" s="1590"/>
      <c r="B57" s="1593"/>
      <c r="C57" s="447"/>
      <c r="D57" s="448"/>
      <c r="E57" s="448"/>
      <c r="F57" s="448"/>
      <c r="G57" s="448"/>
      <c r="H57" s="448"/>
      <c r="I57" s="448"/>
      <c r="J57" s="448"/>
      <c r="K57" s="448"/>
      <c r="L57" s="448"/>
      <c r="M57" s="448"/>
      <c r="N57" s="448"/>
      <c r="O57" s="448"/>
      <c r="P57" s="448"/>
      <c r="Q57" s="450"/>
      <c r="R57" s="450"/>
      <c r="S57" s="450"/>
      <c r="T57" s="451"/>
      <c r="U57" s="452">
        <f t="shared" si="0"/>
        <v>0</v>
      </c>
      <c r="V57" s="453">
        <f t="shared" si="1"/>
        <v>0</v>
      </c>
      <c r="W57" s="453">
        <f t="shared" si="2"/>
        <v>0</v>
      </c>
      <c r="X57" s="454">
        <f t="shared" si="3"/>
        <v>0</v>
      </c>
      <c r="Y57" s="1584"/>
      <c r="Z57" s="1587"/>
      <c r="AA57" s="1587"/>
      <c r="AB57" s="1587"/>
      <c r="AC57" s="1575"/>
    </row>
    <row r="58" spans="1:29" ht="18.75" x14ac:dyDescent="0.25">
      <c r="A58" s="1590"/>
      <c r="B58" s="1593"/>
      <c r="C58" s="447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6"/>
      <c r="R58" s="456"/>
      <c r="S58" s="456"/>
      <c r="T58" s="457"/>
      <c r="U58" s="452">
        <f t="shared" si="0"/>
        <v>0</v>
      </c>
      <c r="V58" s="453">
        <f t="shared" si="1"/>
        <v>0</v>
      </c>
      <c r="W58" s="453">
        <f t="shared" si="2"/>
        <v>0</v>
      </c>
      <c r="X58" s="454">
        <f t="shared" si="3"/>
        <v>0</v>
      </c>
      <c r="Y58" s="1584"/>
      <c r="Z58" s="1587"/>
      <c r="AA58" s="1587"/>
      <c r="AB58" s="1587"/>
      <c r="AC58" s="1575"/>
    </row>
    <row r="59" spans="1:29" ht="18.75" x14ac:dyDescent="0.25">
      <c r="A59" s="1590"/>
      <c r="B59" s="1593"/>
      <c r="C59" s="447"/>
      <c r="D59" s="448"/>
      <c r="E59" s="448"/>
      <c r="F59" s="448"/>
      <c r="G59" s="448"/>
      <c r="H59" s="448"/>
      <c r="I59" s="448"/>
      <c r="J59" s="448"/>
      <c r="K59" s="448"/>
      <c r="L59" s="448"/>
      <c r="M59" s="448"/>
      <c r="N59" s="448"/>
      <c r="O59" s="448"/>
      <c r="P59" s="448"/>
      <c r="Q59" s="450"/>
      <c r="R59" s="450"/>
      <c r="S59" s="450"/>
      <c r="T59" s="451"/>
      <c r="U59" s="452">
        <f t="shared" si="0"/>
        <v>0</v>
      </c>
      <c r="V59" s="453">
        <f t="shared" si="1"/>
        <v>0</v>
      </c>
      <c r="W59" s="453">
        <f t="shared" si="2"/>
        <v>0</v>
      </c>
      <c r="X59" s="454">
        <f t="shared" si="3"/>
        <v>0</v>
      </c>
      <c r="Y59" s="1584"/>
      <c r="Z59" s="1587"/>
      <c r="AA59" s="1587"/>
      <c r="AB59" s="1587"/>
      <c r="AC59" s="1575"/>
    </row>
    <row r="60" spans="1:29" ht="18.75" x14ac:dyDescent="0.25">
      <c r="A60" s="1590"/>
      <c r="B60" s="1593"/>
      <c r="C60" s="447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6"/>
      <c r="R60" s="456"/>
      <c r="S60" s="456"/>
      <c r="T60" s="457"/>
      <c r="U60" s="452">
        <f t="shared" si="0"/>
        <v>0</v>
      </c>
      <c r="V60" s="453">
        <f t="shared" si="1"/>
        <v>0</v>
      </c>
      <c r="W60" s="453">
        <f t="shared" si="2"/>
        <v>0</v>
      </c>
      <c r="X60" s="454">
        <f t="shared" si="3"/>
        <v>0</v>
      </c>
      <c r="Y60" s="1584"/>
      <c r="Z60" s="1587"/>
      <c r="AA60" s="1587"/>
      <c r="AB60" s="1587"/>
      <c r="AC60" s="1575"/>
    </row>
    <row r="61" spans="1:29" ht="18.75" x14ac:dyDescent="0.25">
      <c r="A61" s="1590"/>
      <c r="B61" s="1593"/>
      <c r="C61" s="447"/>
      <c r="D61" s="448"/>
      <c r="E61" s="448"/>
      <c r="F61" s="448"/>
      <c r="G61" s="448"/>
      <c r="H61" s="448"/>
      <c r="I61" s="448"/>
      <c r="J61" s="448"/>
      <c r="K61" s="448"/>
      <c r="L61" s="448"/>
      <c r="M61" s="448"/>
      <c r="N61" s="448"/>
      <c r="O61" s="448"/>
      <c r="P61" s="448"/>
      <c r="Q61" s="450"/>
      <c r="R61" s="450"/>
      <c r="S61" s="450"/>
      <c r="T61" s="451"/>
      <c r="U61" s="452">
        <f t="shared" si="0"/>
        <v>0</v>
      </c>
      <c r="V61" s="453">
        <f t="shared" si="1"/>
        <v>0</v>
      </c>
      <c r="W61" s="453">
        <f t="shared" si="2"/>
        <v>0</v>
      </c>
      <c r="X61" s="454">
        <f t="shared" si="3"/>
        <v>0</v>
      </c>
      <c r="Y61" s="1584"/>
      <c r="Z61" s="1587"/>
      <c r="AA61" s="1587"/>
      <c r="AB61" s="1587"/>
      <c r="AC61" s="1575"/>
    </row>
    <row r="62" spans="1:29" ht="18.75" x14ac:dyDescent="0.25">
      <c r="A62" s="1590"/>
      <c r="B62" s="1593"/>
      <c r="C62" s="447"/>
      <c r="D62" s="455"/>
      <c r="E62" s="455"/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6"/>
      <c r="R62" s="456"/>
      <c r="S62" s="456"/>
      <c r="T62" s="457"/>
      <c r="U62" s="452">
        <f t="shared" si="0"/>
        <v>0</v>
      </c>
      <c r="V62" s="453">
        <f t="shared" si="1"/>
        <v>0</v>
      </c>
      <c r="W62" s="453">
        <f t="shared" si="2"/>
        <v>0</v>
      </c>
      <c r="X62" s="454">
        <f t="shared" si="3"/>
        <v>0</v>
      </c>
      <c r="Y62" s="1584"/>
      <c r="Z62" s="1587"/>
      <c r="AA62" s="1587"/>
      <c r="AB62" s="1587"/>
      <c r="AC62" s="1575"/>
    </row>
    <row r="63" spans="1:29" ht="18.75" x14ac:dyDescent="0.25">
      <c r="A63" s="1590"/>
      <c r="B63" s="1593"/>
      <c r="C63" s="447"/>
      <c r="D63" s="448"/>
      <c r="E63" s="448"/>
      <c r="F63" s="448"/>
      <c r="G63" s="448"/>
      <c r="H63" s="448"/>
      <c r="I63" s="448"/>
      <c r="J63" s="448"/>
      <c r="K63" s="448"/>
      <c r="L63" s="448"/>
      <c r="M63" s="448"/>
      <c r="N63" s="448"/>
      <c r="O63" s="448"/>
      <c r="P63" s="448"/>
      <c r="Q63" s="450"/>
      <c r="R63" s="450"/>
      <c r="S63" s="450"/>
      <c r="T63" s="451"/>
      <c r="U63" s="452">
        <f t="shared" si="0"/>
        <v>0</v>
      </c>
      <c r="V63" s="453">
        <f t="shared" si="1"/>
        <v>0</v>
      </c>
      <c r="W63" s="453">
        <f t="shared" si="2"/>
        <v>0</v>
      </c>
      <c r="X63" s="454">
        <f t="shared" si="3"/>
        <v>0</v>
      </c>
      <c r="Y63" s="1584"/>
      <c r="Z63" s="1587"/>
      <c r="AA63" s="1587"/>
      <c r="AB63" s="1587"/>
      <c r="AC63" s="1575"/>
    </row>
    <row r="64" spans="1:29" ht="18.75" x14ac:dyDescent="0.25">
      <c r="A64" s="1590"/>
      <c r="B64" s="1593"/>
      <c r="C64" s="447"/>
      <c r="D64" s="455"/>
      <c r="E64" s="455"/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6"/>
      <c r="R64" s="456"/>
      <c r="S64" s="456"/>
      <c r="T64" s="457"/>
      <c r="U64" s="452">
        <f t="shared" si="0"/>
        <v>0</v>
      </c>
      <c r="V64" s="453">
        <f t="shared" si="1"/>
        <v>0</v>
      </c>
      <c r="W64" s="453">
        <f t="shared" si="2"/>
        <v>0</v>
      </c>
      <c r="X64" s="454">
        <f t="shared" si="3"/>
        <v>0</v>
      </c>
      <c r="Y64" s="1584"/>
      <c r="Z64" s="1587"/>
      <c r="AA64" s="1587"/>
      <c r="AB64" s="1587"/>
      <c r="AC64" s="1575"/>
    </row>
    <row r="65" spans="1:29" ht="18.75" x14ac:dyDescent="0.25">
      <c r="A65" s="1590"/>
      <c r="B65" s="1593"/>
      <c r="C65" s="447"/>
      <c r="D65" s="448"/>
      <c r="E65" s="448"/>
      <c r="F65" s="448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50"/>
      <c r="R65" s="450"/>
      <c r="S65" s="450"/>
      <c r="T65" s="451"/>
      <c r="U65" s="452">
        <f t="shared" si="0"/>
        <v>0</v>
      </c>
      <c r="V65" s="453">
        <f t="shared" si="1"/>
        <v>0</v>
      </c>
      <c r="W65" s="453">
        <f t="shared" si="2"/>
        <v>0</v>
      </c>
      <c r="X65" s="454">
        <f t="shared" si="3"/>
        <v>0</v>
      </c>
      <c r="Y65" s="1584"/>
      <c r="Z65" s="1587"/>
      <c r="AA65" s="1587"/>
      <c r="AB65" s="1587"/>
      <c r="AC65" s="1575"/>
    </row>
    <row r="66" spans="1:29" ht="18.75" x14ac:dyDescent="0.25">
      <c r="A66" s="1590"/>
      <c r="B66" s="1593"/>
      <c r="C66" s="447"/>
      <c r="D66" s="455"/>
      <c r="E66" s="455"/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6"/>
      <c r="R66" s="456"/>
      <c r="S66" s="456"/>
      <c r="T66" s="457"/>
      <c r="U66" s="452">
        <f t="shared" si="0"/>
        <v>0</v>
      </c>
      <c r="V66" s="453">
        <f t="shared" si="1"/>
        <v>0</v>
      </c>
      <c r="W66" s="453">
        <f t="shared" si="2"/>
        <v>0</v>
      </c>
      <c r="X66" s="454">
        <f t="shared" si="3"/>
        <v>0</v>
      </c>
      <c r="Y66" s="1584"/>
      <c r="Z66" s="1587"/>
      <c r="AA66" s="1587"/>
      <c r="AB66" s="1587"/>
      <c r="AC66" s="1575"/>
    </row>
    <row r="67" spans="1:29" ht="18.75" x14ac:dyDescent="0.25">
      <c r="A67" s="1590"/>
      <c r="B67" s="1593"/>
      <c r="C67" s="447"/>
      <c r="D67" s="448"/>
      <c r="E67" s="448"/>
      <c r="F67" s="448"/>
      <c r="G67" s="448"/>
      <c r="H67" s="448"/>
      <c r="I67" s="448"/>
      <c r="J67" s="448"/>
      <c r="K67" s="448"/>
      <c r="L67" s="448"/>
      <c r="M67" s="448"/>
      <c r="N67" s="448"/>
      <c r="O67" s="448"/>
      <c r="P67" s="448"/>
      <c r="Q67" s="450"/>
      <c r="R67" s="450"/>
      <c r="S67" s="450"/>
      <c r="T67" s="451"/>
      <c r="U67" s="452">
        <f t="shared" si="0"/>
        <v>0</v>
      </c>
      <c r="V67" s="453">
        <f t="shared" si="1"/>
        <v>0</v>
      </c>
      <c r="W67" s="453">
        <f t="shared" si="2"/>
        <v>0</v>
      </c>
      <c r="X67" s="454">
        <f t="shared" si="3"/>
        <v>0</v>
      </c>
      <c r="Y67" s="1584"/>
      <c r="Z67" s="1587"/>
      <c r="AA67" s="1587"/>
      <c r="AB67" s="1587"/>
      <c r="AC67" s="1575"/>
    </row>
    <row r="68" spans="1:29" ht="18.75" x14ac:dyDescent="0.25">
      <c r="A68" s="1590"/>
      <c r="B68" s="1593"/>
      <c r="C68" s="447"/>
      <c r="D68" s="455"/>
      <c r="E68" s="455"/>
      <c r="F68" s="455"/>
      <c r="G68" s="455"/>
      <c r="H68" s="455"/>
      <c r="I68" s="455"/>
      <c r="J68" s="455"/>
      <c r="K68" s="455"/>
      <c r="L68" s="455"/>
      <c r="M68" s="455"/>
      <c r="N68" s="455"/>
      <c r="O68" s="455"/>
      <c r="P68" s="455"/>
      <c r="Q68" s="456"/>
      <c r="R68" s="456"/>
      <c r="S68" s="456"/>
      <c r="T68" s="457"/>
      <c r="U68" s="452">
        <f t="shared" si="0"/>
        <v>0</v>
      </c>
      <c r="V68" s="453">
        <f t="shared" si="1"/>
        <v>0</v>
      </c>
      <c r="W68" s="453">
        <f t="shared" si="2"/>
        <v>0</v>
      </c>
      <c r="X68" s="454">
        <f t="shared" si="3"/>
        <v>0</v>
      </c>
      <c r="Y68" s="1584"/>
      <c r="Z68" s="1587"/>
      <c r="AA68" s="1587"/>
      <c r="AB68" s="1587"/>
      <c r="AC68" s="1575"/>
    </row>
    <row r="69" spans="1:29" ht="18.75" x14ac:dyDescent="0.25">
      <c r="A69" s="1590"/>
      <c r="B69" s="1593"/>
      <c r="C69" s="447"/>
      <c r="D69" s="448"/>
      <c r="E69" s="448"/>
      <c r="F69" s="448"/>
      <c r="G69" s="448"/>
      <c r="H69" s="448"/>
      <c r="I69" s="448"/>
      <c r="J69" s="448"/>
      <c r="K69" s="448"/>
      <c r="L69" s="448"/>
      <c r="M69" s="448"/>
      <c r="N69" s="448"/>
      <c r="O69" s="448"/>
      <c r="P69" s="448"/>
      <c r="Q69" s="450"/>
      <c r="R69" s="450"/>
      <c r="S69" s="450"/>
      <c r="T69" s="451"/>
      <c r="U69" s="452">
        <f t="shared" si="0"/>
        <v>0</v>
      </c>
      <c r="V69" s="453">
        <f t="shared" si="1"/>
        <v>0</v>
      </c>
      <c r="W69" s="453">
        <f t="shared" si="2"/>
        <v>0</v>
      </c>
      <c r="X69" s="454">
        <f t="shared" si="3"/>
        <v>0</v>
      </c>
      <c r="Y69" s="1584"/>
      <c r="Z69" s="1587"/>
      <c r="AA69" s="1587"/>
      <c r="AB69" s="1587"/>
      <c r="AC69" s="1575"/>
    </row>
    <row r="70" spans="1:29" ht="18.75" x14ac:dyDescent="0.25">
      <c r="A70" s="1590"/>
      <c r="B70" s="1593"/>
      <c r="C70" s="447"/>
      <c r="D70" s="455"/>
      <c r="E70" s="455"/>
      <c r="F70" s="455"/>
      <c r="G70" s="455"/>
      <c r="H70" s="455"/>
      <c r="I70" s="455"/>
      <c r="J70" s="455"/>
      <c r="K70" s="455"/>
      <c r="L70" s="455"/>
      <c r="M70" s="455"/>
      <c r="N70" s="455"/>
      <c r="O70" s="455"/>
      <c r="P70" s="455"/>
      <c r="Q70" s="456"/>
      <c r="R70" s="456"/>
      <c r="S70" s="456"/>
      <c r="T70" s="457"/>
      <c r="U70" s="452">
        <f t="shared" si="0"/>
        <v>0</v>
      </c>
      <c r="V70" s="453">
        <f t="shared" si="1"/>
        <v>0</v>
      </c>
      <c r="W70" s="453">
        <f t="shared" si="2"/>
        <v>0</v>
      </c>
      <c r="X70" s="454">
        <f t="shared" si="3"/>
        <v>0</v>
      </c>
      <c r="Y70" s="1584"/>
      <c r="Z70" s="1587"/>
      <c r="AA70" s="1587"/>
      <c r="AB70" s="1587"/>
      <c r="AC70" s="1575"/>
    </row>
    <row r="71" spans="1:29" ht="19.5" thickBot="1" x14ac:dyDescent="0.3">
      <c r="A71" s="1591"/>
      <c r="B71" s="1594"/>
      <c r="C71" s="458"/>
      <c r="D71" s="459"/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60"/>
      <c r="R71" s="460"/>
      <c r="S71" s="460"/>
      <c r="T71" s="461"/>
      <c r="U71" s="462">
        <f t="shared" si="0"/>
        <v>0</v>
      </c>
      <c r="V71" s="463">
        <f t="shared" si="1"/>
        <v>0</v>
      </c>
      <c r="W71" s="463">
        <f t="shared" si="2"/>
        <v>0</v>
      </c>
      <c r="X71" s="464">
        <f t="shared" si="3"/>
        <v>0</v>
      </c>
      <c r="Y71" s="1585"/>
      <c r="Z71" s="1588"/>
      <c r="AA71" s="1588"/>
      <c r="AB71" s="1588"/>
      <c r="AC71" s="1576"/>
    </row>
    <row r="72" spans="1:29" ht="18.75" x14ac:dyDescent="0.25">
      <c r="A72" s="1589">
        <v>4</v>
      </c>
      <c r="B72" s="1592"/>
      <c r="C72" s="439"/>
      <c r="D72" s="440"/>
      <c r="E72" s="441"/>
      <c r="F72" s="441"/>
      <c r="G72" s="441"/>
      <c r="H72" s="441"/>
      <c r="I72" s="441"/>
      <c r="J72" s="441"/>
      <c r="K72" s="441"/>
      <c r="L72" s="441"/>
      <c r="M72" s="441"/>
      <c r="N72" s="441"/>
      <c r="O72" s="441"/>
      <c r="P72" s="441"/>
      <c r="Q72" s="442"/>
      <c r="R72" s="442"/>
      <c r="S72" s="442"/>
      <c r="T72" s="443"/>
      <c r="U72" s="444">
        <f t="shared" si="0"/>
        <v>0</v>
      </c>
      <c r="V72" s="445">
        <f t="shared" si="1"/>
        <v>0</v>
      </c>
      <c r="W72" s="445">
        <f t="shared" si="2"/>
        <v>0</v>
      </c>
      <c r="X72" s="446">
        <f t="shared" si="3"/>
        <v>0</v>
      </c>
      <c r="Y72" s="1583">
        <f>SUM(U72:U91)</f>
        <v>0</v>
      </c>
      <c r="Z72" s="1586">
        <f>SUM(V72:V91)</f>
        <v>0</v>
      </c>
      <c r="AA72" s="1586">
        <f>SUM(W72:W91)</f>
        <v>0</v>
      </c>
      <c r="AB72" s="1586">
        <f>SUM(X72:X91)</f>
        <v>0</v>
      </c>
      <c r="AC72" s="1574">
        <f>MAX(Y72:AB91)</f>
        <v>0</v>
      </c>
    </row>
    <row r="73" spans="1:29" ht="18.75" x14ac:dyDescent="0.25">
      <c r="A73" s="1590"/>
      <c r="B73" s="1593"/>
      <c r="C73" s="447"/>
      <c r="D73" s="448"/>
      <c r="E73" s="449"/>
      <c r="F73" s="449"/>
      <c r="G73" s="449"/>
      <c r="H73" s="449"/>
      <c r="I73" s="449"/>
      <c r="J73" s="449"/>
      <c r="K73" s="449"/>
      <c r="L73" s="449"/>
      <c r="M73" s="449"/>
      <c r="N73" s="449"/>
      <c r="O73" s="449"/>
      <c r="P73" s="449"/>
      <c r="Q73" s="450"/>
      <c r="R73" s="450"/>
      <c r="S73" s="450"/>
      <c r="T73" s="451"/>
      <c r="U73" s="452">
        <f t="shared" si="0"/>
        <v>0</v>
      </c>
      <c r="V73" s="453">
        <f t="shared" si="1"/>
        <v>0</v>
      </c>
      <c r="W73" s="453">
        <f t="shared" si="2"/>
        <v>0</v>
      </c>
      <c r="X73" s="454">
        <f t="shared" si="3"/>
        <v>0</v>
      </c>
      <c r="Y73" s="1584"/>
      <c r="Z73" s="1587"/>
      <c r="AA73" s="1587"/>
      <c r="AB73" s="1587"/>
      <c r="AC73" s="1575"/>
    </row>
    <row r="74" spans="1:29" ht="18.75" x14ac:dyDescent="0.25">
      <c r="A74" s="1590"/>
      <c r="B74" s="1593"/>
      <c r="C74" s="447"/>
      <c r="D74" s="455"/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6"/>
      <c r="R74" s="456"/>
      <c r="S74" s="456"/>
      <c r="T74" s="457"/>
      <c r="U74" s="452">
        <f t="shared" si="0"/>
        <v>0</v>
      </c>
      <c r="V74" s="453">
        <f t="shared" si="1"/>
        <v>0</v>
      </c>
      <c r="W74" s="453">
        <f t="shared" si="2"/>
        <v>0</v>
      </c>
      <c r="X74" s="454">
        <f t="shared" si="3"/>
        <v>0</v>
      </c>
      <c r="Y74" s="1584"/>
      <c r="Z74" s="1587"/>
      <c r="AA74" s="1587"/>
      <c r="AB74" s="1587"/>
      <c r="AC74" s="1575"/>
    </row>
    <row r="75" spans="1:29" ht="18.75" x14ac:dyDescent="0.25">
      <c r="A75" s="1590"/>
      <c r="B75" s="1593"/>
      <c r="C75" s="447"/>
      <c r="D75" s="448"/>
      <c r="E75" s="448"/>
      <c r="F75" s="448"/>
      <c r="G75" s="448"/>
      <c r="H75" s="448"/>
      <c r="I75" s="448"/>
      <c r="J75" s="448"/>
      <c r="K75" s="448"/>
      <c r="L75" s="448"/>
      <c r="M75" s="448"/>
      <c r="N75" s="448"/>
      <c r="O75" s="448"/>
      <c r="P75" s="448"/>
      <c r="Q75" s="450"/>
      <c r="R75" s="450"/>
      <c r="S75" s="450"/>
      <c r="T75" s="451"/>
      <c r="U75" s="452">
        <f t="shared" si="0"/>
        <v>0</v>
      </c>
      <c r="V75" s="453">
        <f t="shared" si="1"/>
        <v>0</v>
      </c>
      <c r="W75" s="453">
        <f t="shared" si="2"/>
        <v>0</v>
      </c>
      <c r="X75" s="454">
        <f t="shared" si="3"/>
        <v>0</v>
      </c>
      <c r="Y75" s="1584"/>
      <c r="Z75" s="1587"/>
      <c r="AA75" s="1587"/>
      <c r="AB75" s="1587"/>
      <c r="AC75" s="1575"/>
    </row>
    <row r="76" spans="1:29" ht="18.75" x14ac:dyDescent="0.25">
      <c r="A76" s="1590"/>
      <c r="B76" s="1593"/>
      <c r="C76" s="447"/>
      <c r="D76" s="455"/>
      <c r="E76" s="455"/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6"/>
      <c r="R76" s="456"/>
      <c r="S76" s="456"/>
      <c r="T76" s="457"/>
      <c r="U76" s="452">
        <f t="shared" ref="U76:U139" si="4">IF(AND(E76=0,F76=0,G76=0),0,IF(AND(E76=0,F76=0),G76,IF(AND(E76=0,G76=0),F76,IF(AND(F76=0,G76=0),E76,IF(E76=0,(F76+G76)/2,IF(F76=0,(E76+G76)/2,IF(G76=0,(E76+F76)/2,(E76+F76+G76)/3)))))))</f>
        <v>0</v>
      </c>
      <c r="V76" s="453">
        <f t="shared" ref="V76:V139" si="5">IF(AND(H76=0,I76=0,J76=0),0,IF(AND(H76=0,I76=0),J76,IF(AND(H76=0,J76=0),I76,IF(AND(I76=0,J76=0),H76,IF(H76=0,(I76+J76)/2,IF(I76=0,(H76+J76)/2,IF(J76=0,(H76+I76)/2,(H76+I76+J76)/3)))))))</f>
        <v>0</v>
      </c>
      <c r="W76" s="453">
        <f t="shared" ref="W76:W139" si="6">IF(AND(K76=0,L76=0,M76=0),0,IF(AND(K76=0,L76=0),M76,IF(AND(K76=0,M76=0),L76,IF(AND(L76=0,M76=0),K76,IF(K76=0,(L76+M76)/2,IF(L76=0,(K76+M76)/2,IF(M76=0,(K76+L76)/2,(K76+L76+M76)/3)))))))</f>
        <v>0</v>
      </c>
      <c r="X76" s="454">
        <f t="shared" ref="X76:X139" si="7">IF(AND(N76=0,O76=0,P76=0),0,IF(AND(N76=0,O76=0),P76,IF(AND(N76=0,P76=0),O76,IF(AND(O76=0,P76=0),N76,IF(N76=0,(O76+P76)/2,IF(O76=0,(N76+P76)/2,IF(P76=0,(N76+O76)/2,(N76+O76+P76)/3)))))))</f>
        <v>0</v>
      </c>
      <c r="Y76" s="1584"/>
      <c r="Z76" s="1587"/>
      <c r="AA76" s="1587"/>
      <c r="AB76" s="1587"/>
      <c r="AC76" s="1575"/>
    </row>
    <row r="77" spans="1:29" ht="18.75" x14ac:dyDescent="0.25">
      <c r="A77" s="1590"/>
      <c r="B77" s="1593"/>
      <c r="C77" s="447"/>
      <c r="D77" s="448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50"/>
      <c r="R77" s="450"/>
      <c r="S77" s="450"/>
      <c r="T77" s="451"/>
      <c r="U77" s="452">
        <f t="shared" si="4"/>
        <v>0</v>
      </c>
      <c r="V77" s="453">
        <f t="shared" si="5"/>
        <v>0</v>
      </c>
      <c r="W77" s="453">
        <f t="shared" si="6"/>
        <v>0</v>
      </c>
      <c r="X77" s="454">
        <f t="shared" si="7"/>
        <v>0</v>
      </c>
      <c r="Y77" s="1584"/>
      <c r="Z77" s="1587"/>
      <c r="AA77" s="1587"/>
      <c r="AB77" s="1587"/>
      <c r="AC77" s="1575"/>
    </row>
    <row r="78" spans="1:29" ht="18.75" x14ac:dyDescent="0.25">
      <c r="A78" s="1590"/>
      <c r="B78" s="1593"/>
      <c r="C78" s="447"/>
      <c r="D78" s="455"/>
      <c r="E78" s="455"/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456"/>
      <c r="R78" s="456"/>
      <c r="S78" s="456"/>
      <c r="T78" s="457"/>
      <c r="U78" s="452">
        <f t="shared" si="4"/>
        <v>0</v>
      </c>
      <c r="V78" s="453">
        <f t="shared" si="5"/>
        <v>0</v>
      </c>
      <c r="W78" s="453">
        <f t="shared" si="6"/>
        <v>0</v>
      </c>
      <c r="X78" s="454">
        <f t="shared" si="7"/>
        <v>0</v>
      </c>
      <c r="Y78" s="1584"/>
      <c r="Z78" s="1587"/>
      <c r="AA78" s="1587"/>
      <c r="AB78" s="1587"/>
      <c r="AC78" s="1575"/>
    </row>
    <row r="79" spans="1:29" ht="18.75" x14ac:dyDescent="0.25">
      <c r="A79" s="1590"/>
      <c r="B79" s="1593"/>
      <c r="C79" s="447"/>
      <c r="D79" s="448"/>
      <c r="E79" s="448"/>
      <c r="F79" s="448"/>
      <c r="G79" s="448"/>
      <c r="H79" s="448"/>
      <c r="I79" s="448"/>
      <c r="J79" s="448"/>
      <c r="K79" s="448"/>
      <c r="L79" s="448"/>
      <c r="M79" s="448"/>
      <c r="N79" s="448"/>
      <c r="O79" s="448"/>
      <c r="P79" s="448"/>
      <c r="Q79" s="450"/>
      <c r="R79" s="450"/>
      <c r="S79" s="450"/>
      <c r="T79" s="451"/>
      <c r="U79" s="452">
        <f t="shared" si="4"/>
        <v>0</v>
      </c>
      <c r="V79" s="453">
        <f t="shared" si="5"/>
        <v>0</v>
      </c>
      <c r="W79" s="453">
        <f t="shared" si="6"/>
        <v>0</v>
      </c>
      <c r="X79" s="454">
        <f t="shared" si="7"/>
        <v>0</v>
      </c>
      <c r="Y79" s="1584"/>
      <c r="Z79" s="1587"/>
      <c r="AA79" s="1587"/>
      <c r="AB79" s="1587"/>
      <c r="AC79" s="1575"/>
    </row>
    <row r="80" spans="1:29" ht="18.75" x14ac:dyDescent="0.25">
      <c r="A80" s="1590"/>
      <c r="B80" s="1593"/>
      <c r="C80" s="447"/>
      <c r="D80" s="455"/>
      <c r="E80" s="455"/>
      <c r="F80" s="455"/>
      <c r="G80" s="455"/>
      <c r="H80" s="455"/>
      <c r="I80" s="455"/>
      <c r="J80" s="455"/>
      <c r="K80" s="455"/>
      <c r="L80" s="455"/>
      <c r="M80" s="455"/>
      <c r="N80" s="455"/>
      <c r="O80" s="455"/>
      <c r="P80" s="455"/>
      <c r="Q80" s="456"/>
      <c r="R80" s="456"/>
      <c r="S80" s="456"/>
      <c r="T80" s="457"/>
      <c r="U80" s="452">
        <f t="shared" si="4"/>
        <v>0</v>
      </c>
      <c r="V80" s="453">
        <f t="shared" si="5"/>
        <v>0</v>
      </c>
      <c r="W80" s="453">
        <f t="shared" si="6"/>
        <v>0</v>
      </c>
      <c r="X80" s="454">
        <f t="shared" si="7"/>
        <v>0</v>
      </c>
      <c r="Y80" s="1584"/>
      <c r="Z80" s="1587"/>
      <c r="AA80" s="1587"/>
      <c r="AB80" s="1587"/>
      <c r="AC80" s="1575"/>
    </row>
    <row r="81" spans="1:29" ht="18.75" x14ac:dyDescent="0.25">
      <c r="A81" s="1590"/>
      <c r="B81" s="1593"/>
      <c r="C81" s="447"/>
      <c r="D81" s="448"/>
      <c r="E81" s="448"/>
      <c r="F81" s="448"/>
      <c r="G81" s="448"/>
      <c r="H81" s="448"/>
      <c r="I81" s="448"/>
      <c r="J81" s="448"/>
      <c r="K81" s="448"/>
      <c r="L81" s="448"/>
      <c r="M81" s="448"/>
      <c r="N81" s="448"/>
      <c r="O81" s="448"/>
      <c r="P81" s="448"/>
      <c r="Q81" s="450"/>
      <c r="R81" s="450"/>
      <c r="S81" s="450"/>
      <c r="T81" s="451"/>
      <c r="U81" s="452">
        <f t="shared" si="4"/>
        <v>0</v>
      </c>
      <c r="V81" s="453">
        <f t="shared" si="5"/>
        <v>0</v>
      </c>
      <c r="W81" s="453">
        <f t="shared" si="6"/>
        <v>0</v>
      </c>
      <c r="X81" s="454">
        <f t="shared" si="7"/>
        <v>0</v>
      </c>
      <c r="Y81" s="1584"/>
      <c r="Z81" s="1587"/>
      <c r="AA81" s="1587"/>
      <c r="AB81" s="1587"/>
      <c r="AC81" s="1575"/>
    </row>
    <row r="82" spans="1:29" ht="18.75" x14ac:dyDescent="0.25">
      <c r="A82" s="1590"/>
      <c r="B82" s="1593"/>
      <c r="C82" s="447"/>
      <c r="D82" s="455"/>
      <c r="E82" s="455"/>
      <c r="F82" s="455"/>
      <c r="G82" s="455"/>
      <c r="H82" s="455"/>
      <c r="I82" s="455"/>
      <c r="J82" s="455"/>
      <c r="K82" s="455"/>
      <c r="L82" s="455"/>
      <c r="M82" s="455"/>
      <c r="N82" s="455"/>
      <c r="O82" s="455"/>
      <c r="P82" s="455"/>
      <c r="Q82" s="456"/>
      <c r="R82" s="456"/>
      <c r="S82" s="456"/>
      <c r="T82" s="457"/>
      <c r="U82" s="452">
        <f t="shared" si="4"/>
        <v>0</v>
      </c>
      <c r="V82" s="453">
        <f t="shared" si="5"/>
        <v>0</v>
      </c>
      <c r="W82" s="453">
        <f t="shared" si="6"/>
        <v>0</v>
      </c>
      <c r="X82" s="454">
        <f t="shared" si="7"/>
        <v>0</v>
      </c>
      <c r="Y82" s="1584"/>
      <c r="Z82" s="1587"/>
      <c r="AA82" s="1587"/>
      <c r="AB82" s="1587"/>
      <c r="AC82" s="1575"/>
    </row>
    <row r="83" spans="1:29" ht="18.75" x14ac:dyDescent="0.25">
      <c r="A83" s="1590"/>
      <c r="B83" s="1593"/>
      <c r="C83" s="447"/>
      <c r="D83" s="448"/>
      <c r="E83" s="448"/>
      <c r="F83" s="448"/>
      <c r="G83" s="448"/>
      <c r="H83" s="448"/>
      <c r="I83" s="448"/>
      <c r="J83" s="448"/>
      <c r="K83" s="448"/>
      <c r="L83" s="448"/>
      <c r="M83" s="448"/>
      <c r="N83" s="448"/>
      <c r="O83" s="448"/>
      <c r="P83" s="448"/>
      <c r="Q83" s="450"/>
      <c r="R83" s="450"/>
      <c r="S83" s="450"/>
      <c r="T83" s="451"/>
      <c r="U83" s="452">
        <f t="shared" si="4"/>
        <v>0</v>
      </c>
      <c r="V83" s="453">
        <f t="shared" si="5"/>
        <v>0</v>
      </c>
      <c r="W83" s="453">
        <f t="shared" si="6"/>
        <v>0</v>
      </c>
      <c r="X83" s="454">
        <f t="shared" si="7"/>
        <v>0</v>
      </c>
      <c r="Y83" s="1584"/>
      <c r="Z83" s="1587"/>
      <c r="AA83" s="1587"/>
      <c r="AB83" s="1587"/>
      <c r="AC83" s="1575"/>
    </row>
    <row r="84" spans="1:29" ht="18.75" x14ac:dyDescent="0.25">
      <c r="A84" s="1590"/>
      <c r="B84" s="1593"/>
      <c r="C84" s="447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5"/>
      <c r="Q84" s="456"/>
      <c r="R84" s="456"/>
      <c r="S84" s="456"/>
      <c r="T84" s="457"/>
      <c r="U84" s="452">
        <f t="shared" si="4"/>
        <v>0</v>
      </c>
      <c r="V84" s="453">
        <f t="shared" si="5"/>
        <v>0</v>
      </c>
      <c r="W84" s="453">
        <f t="shared" si="6"/>
        <v>0</v>
      </c>
      <c r="X84" s="454">
        <f t="shared" si="7"/>
        <v>0</v>
      </c>
      <c r="Y84" s="1584"/>
      <c r="Z84" s="1587"/>
      <c r="AA84" s="1587"/>
      <c r="AB84" s="1587"/>
      <c r="AC84" s="1575"/>
    </row>
    <row r="85" spans="1:29" ht="18.75" x14ac:dyDescent="0.25">
      <c r="A85" s="1590"/>
      <c r="B85" s="1593"/>
      <c r="C85" s="447"/>
      <c r="D85" s="448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50"/>
      <c r="R85" s="450"/>
      <c r="S85" s="450"/>
      <c r="T85" s="451"/>
      <c r="U85" s="452">
        <f t="shared" si="4"/>
        <v>0</v>
      </c>
      <c r="V85" s="453">
        <f t="shared" si="5"/>
        <v>0</v>
      </c>
      <c r="W85" s="453">
        <f t="shared" si="6"/>
        <v>0</v>
      </c>
      <c r="X85" s="454">
        <f t="shared" si="7"/>
        <v>0</v>
      </c>
      <c r="Y85" s="1584"/>
      <c r="Z85" s="1587"/>
      <c r="AA85" s="1587"/>
      <c r="AB85" s="1587"/>
      <c r="AC85" s="1575"/>
    </row>
    <row r="86" spans="1:29" ht="18.75" x14ac:dyDescent="0.25">
      <c r="A86" s="1590"/>
      <c r="B86" s="1593"/>
      <c r="C86" s="447"/>
      <c r="D86" s="455"/>
      <c r="E86" s="455"/>
      <c r="F86" s="455"/>
      <c r="G86" s="455"/>
      <c r="H86" s="455"/>
      <c r="I86" s="455"/>
      <c r="J86" s="455"/>
      <c r="K86" s="455"/>
      <c r="L86" s="455"/>
      <c r="M86" s="455"/>
      <c r="N86" s="455"/>
      <c r="O86" s="455"/>
      <c r="P86" s="455"/>
      <c r="Q86" s="456"/>
      <c r="R86" s="456"/>
      <c r="S86" s="456"/>
      <c r="T86" s="457"/>
      <c r="U86" s="452">
        <f t="shared" si="4"/>
        <v>0</v>
      </c>
      <c r="V86" s="453">
        <f t="shared" si="5"/>
        <v>0</v>
      </c>
      <c r="W86" s="453">
        <f t="shared" si="6"/>
        <v>0</v>
      </c>
      <c r="X86" s="454">
        <f t="shared" si="7"/>
        <v>0</v>
      </c>
      <c r="Y86" s="1584"/>
      <c r="Z86" s="1587"/>
      <c r="AA86" s="1587"/>
      <c r="AB86" s="1587"/>
      <c r="AC86" s="1575"/>
    </row>
    <row r="87" spans="1:29" ht="18.75" x14ac:dyDescent="0.25">
      <c r="A87" s="1590"/>
      <c r="B87" s="1593"/>
      <c r="C87" s="447"/>
      <c r="D87" s="448"/>
      <c r="E87" s="448"/>
      <c r="F87" s="448"/>
      <c r="G87" s="448"/>
      <c r="H87" s="448"/>
      <c r="I87" s="448"/>
      <c r="J87" s="448"/>
      <c r="K87" s="448"/>
      <c r="L87" s="448"/>
      <c r="M87" s="448"/>
      <c r="N87" s="448"/>
      <c r="O87" s="448"/>
      <c r="P87" s="448"/>
      <c r="Q87" s="450"/>
      <c r="R87" s="450"/>
      <c r="S87" s="450"/>
      <c r="T87" s="451"/>
      <c r="U87" s="452">
        <f t="shared" si="4"/>
        <v>0</v>
      </c>
      <c r="V87" s="453">
        <f t="shared" si="5"/>
        <v>0</v>
      </c>
      <c r="W87" s="453">
        <f t="shared" si="6"/>
        <v>0</v>
      </c>
      <c r="X87" s="454">
        <f t="shared" si="7"/>
        <v>0</v>
      </c>
      <c r="Y87" s="1584"/>
      <c r="Z87" s="1587"/>
      <c r="AA87" s="1587"/>
      <c r="AB87" s="1587"/>
      <c r="AC87" s="1575"/>
    </row>
    <row r="88" spans="1:29" ht="18.75" x14ac:dyDescent="0.25">
      <c r="A88" s="1590"/>
      <c r="B88" s="1593"/>
      <c r="C88" s="447"/>
      <c r="D88" s="455"/>
      <c r="E88" s="455"/>
      <c r="F88" s="455"/>
      <c r="G88" s="455"/>
      <c r="H88" s="455"/>
      <c r="I88" s="455"/>
      <c r="J88" s="455"/>
      <c r="K88" s="455"/>
      <c r="L88" s="455"/>
      <c r="M88" s="455"/>
      <c r="N88" s="455"/>
      <c r="O88" s="455"/>
      <c r="P88" s="455"/>
      <c r="Q88" s="456"/>
      <c r="R88" s="456"/>
      <c r="S88" s="456"/>
      <c r="T88" s="457"/>
      <c r="U88" s="452">
        <f t="shared" si="4"/>
        <v>0</v>
      </c>
      <c r="V88" s="453">
        <f t="shared" si="5"/>
        <v>0</v>
      </c>
      <c r="W88" s="453">
        <f t="shared" si="6"/>
        <v>0</v>
      </c>
      <c r="X88" s="454">
        <f t="shared" si="7"/>
        <v>0</v>
      </c>
      <c r="Y88" s="1584"/>
      <c r="Z88" s="1587"/>
      <c r="AA88" s="1587"/>
      <c r="AB88" s="1587"/>
      <c r="AC88" s="1575"/>
    </row>
    <row r="89" spans="1:29" ht="18.75" x14ac:dyDescent="0.25">
      <c r="A89" s="1590"/>
      <c r="B89" s="1593"/>
      <c r="C89" s="447"/>
      <c r="D89" s="448"/>
      <c r="E89" s="448"/>
      <c r="F89" s="448"/>
      <c r="G89" s="448"/>
      <c r="H89" s="448"/>
      <c r="I89" s="448"/>
      <c r="J89" s="448"/>
      <c r="K89" s="448"/>
      <c r="L89" s="448"/>
      <c r="M89" s="448"/>
      <c r="N89" s="448"/>
      <c r="O89" s="448"/>
      <c r="P89" s="448"/>
      <c r="Q89" s="450"/>
      <c r="R89" s="450"/>
      <c r="S89" s="450"/>
      <c r="T89" s="451"/>
      <c r="U89" s="452">
        <f t="shared" si="4"/>
        <v>0</v>
      </c>
      <c r="V89" s="453">
        <f t="shared" si="5"/>
        <v>0</v>
      </c>
      <c r="W89" s="453">
        <f t="shared" si="6"/>
        <v>0</v>
      </c>
      <c r="X89" s="454">
        <f t="shared" si="7"/>
        <v>0</v>
      </c>
      <c r="Y89" s="1584"/>
      <c r="Z89" s="1587"/>
      <c r="AA89" s="1587"/>
      <c r="AB89" s="1587"/>
      <c r="AC89" s="1575"/>
    </row>
    <row r="90" spans="1:29" ht="18.75" x14ac:dyDescent="0.25">
      <c r="A90" s="1590"/>
      <c r="B90" s="1593"/>
      <c r="C90" s="447"/>
      <c r="D90" s="455"/>
      <c r="E90" s="455"/>
      <c r="F90" s="455"/>
      <c r="G90" s="455"/>
      <c r="H90" s="455"/>
      <c r="I90" s="455"/>
      <c r="J90" s="455"/>
      <c r="K90" s="455"/>
      <c r="L90" s="455"/>
      <c r="M90" s="455"/>
      <c r="N90" s="455"/>
      <c r="O90" s="455"/>
      <c r="P90" s="455"/>
      <c r="Q90" s="456"/>
      <c r="R90" s="456"/>
      <c r="S90" s="456"/>
      <c r="T90" s="457"/>
      <c r="U90" s="452">
        <f t="shared" si="4"/>
        <v>0</v>
      </c>
      <c r="V90" s="453">
        <f t="shared" si="5"/>
        <v>0</v>
      </c>
      <c r="W90" s="453">
        <f t="shared" si="6"/>
        <v>0</v>
      </c>
      <c r="X90" s="454">
        <f t="shared" si="7"/>
        <v>0</v>
      </c>
      <c r="Y90" s="1584"/>
      <c r="Z90" s="1587"/>
      <c r="AA90" s="1587"/>
      <c r="AB90" s="1587"/>
      <c r="AC90" s="1575"/>
    </row>
    <row r="91" spans="1:29" ht="19.5" thickBot="1" x14ac:dyDescent="0.3">
      <c r="A91" s="1591"/>
      <c r="B91" s="1594"/>
      <c r="C91" s="458"/>
      <c r="D91" s="459"/>
      <c r="E91" s="459"/>
      <c r="F91" s="459"/>
      <c r="G91" s="459"/>
      <c r="H91" s="459"/>
      <c r="I91" s="459"/>
      <c r="J91" s="459"/>
      <c r="K91" s="459"/>
      <c r="L91" s="459"/>
      <c r="M91" s="459"/>
      <c r="N91" s="459"/>
      <c r="O91" s="459"/>
      <c r="P91" s="459"/>
      <c r="Q91" s="460"/>
      <c r="R91" s="460"/>
      <c r="S91" s="460"/>
      <c r="T91" s="461"/>
      <c r="U91" s="462">
        <f t="shared" si="4"/>
        <v>0</v>
      </c>
      <c r="V91" s="463">
        <f t="shared" si="5"/>
        <v>0</v>
      </c>
      <c r="W91" s="463">
        <f t="shared" si="6"/>
        <v>0</v>
      </c>
      <c r="X91" s="464">
        <f t="shared" si="7"/>
        <v>0</v>
      </c>
      <c r="Y91" s="1585"/>
      <c r="Z91" s="1588"/>
      <c r="AA91" s="1588"/>
      <c r="AB91" s="1588"/>
      <c r="AC91" s="1576"/>
    </row>
    <row r="92" spans="1:29" ht="18.75" x14ac:dyDescent="0.25">
      <c r="A92" s="1589">
        <v>5</v>
      </c>
      <c r="B92" s="1592"/>
      <c r="C92" s="439"/>
      <c r="D92" s="440"/>
      <c r="E92" s="441"/>
      <c r="F92" s="441"/>
      <c r="G92" s="441"/>
      <c r="H92" s="441"/>
      <c r="I92" s="441"/>
      <c r="J92" s="441"/>
      <c r="K92" s="441"/>
      <c r="L92" s="441"/>
      <c r="M92" s="441"/>
      <c r="N92" s="441"/>
      <c r="O92" s="441"/>
      <c r="P92" s="441"/>
      <c r="Q92" s="442"/>
      <c r="R92" s="442"/>
      <c r="S92" s="442"/>
      <c r="T92" s="443"/>
      <c r="U92" s="444">
        <f t="shared" si="4"/>
        <v>0</v>
      </c>
      <c r="V92" s="445">
        <f t="shared" si="5"/>
        <v>0</v>
      </c>
      <c r="W92" s="445">
        <f t="shared" si="6"/>
        <v>0</v>
      </c>
      <c r="X92" s="446">
        <f t="shared" si="7"/>
        <v>0</v>
      </c>
      <c r="Y92" s="1583">
        <f>SUM(U92:U111)</f>
        <v>0</v>
      </c>
      <c r="Z92" s="1586">
        <f>SUM(V92:V111)</f>
        <v>0</v>
      </c>
      <c r="AA92" s="1586">
        <f>SUM(W92:W111)</f>
        <v>0</v>
      </c>
      <c r="AB92" s="1586">
        <f>SUM(X92:X111)</f>
        <v>0</v>
      </c>
      <c r="AC92" s="1574">
        <f>MAX(Y92:AB111)</f>
        <v>0</v>
      </c>
    </row>
    <row r="93" spans="1:29" ht="18.75" x14ac:dyDescent="0.25">
      <c r="A93" s="1590"/>
      <c r="B93" s="1593"/>
      <c r="C93" s="447"/>
      <c r="D93" s="448"/>
      <c r="E93" s="449"/>
      <c r="F93" s="449"/>
      <c r="G93" s="449"/>
      <c r="H93" s="449"/>
      <c r="I93" s="449"/>
      <c r="J93" s="449"/>
      <c r="K93" s="449"/>
      <c r="L93" s="449"/>
      <c r="M93" s="449"/>
      <c r="N93" s="449"/>
      <c r="O93" s="449"/>
      <c r="P93" s="449"/>
      <c r="Q93" s="450"/>
      <c r="R93" s="450"/>
      <c r="S93" s="450"/>
      <c r="T93" s="451"/>
      <c r="U93" s="452">
        <f t="shared" si="4"/>
        <v>0</v>
      </c>
      <c r="V93" s="453">
        <f t="shared" si="5"/>
        <v>0</v>
      </c>
      <c r="W93" s="453">
        <f t="shared" si="6"/>
        <v>0</v>
      </c>
      <c r="X93" s="454">
        <f t="shared" si="7"/>
        <v>0</v>
      </c>
      <c r="Y93" s="1584"/>
      <c r="Z93" s="1587"/>
      <c r="AA93" s="1587"/>
      <c r="AB93" s="1587"/>
      <c r="AC93" s="1575"/>
    </row>
    <row r="94" spans="1:29" ht="18.75" x14ac:dyDescent="0.25">
      <c r="A94" s="1590"/>
      <c r="B94" s="1593"/>
      <c r="C94" s="447"/>
      <c r="D94" s="455"/>
      <c r="E94" s="455"/>
      <c r="F94" s="455"/>
      <c r="G94" s="455"/>
      <c r="H94" s="455"/>
      <c r="I94" s="455"/>
      <c r="J94" s="455"/>
      <c r="K94" s="455"/>
      <c r="L94" s="455"/>
      <c r="M94" s="455"/>
      <c r="N94" s="455"/>
      <c r="O94" s="455"/>
      <c r="P94" s="455"/>
      <c r="Q94" s="456"/>
      <c r="R94" s="456"/>
      <c r="S94" s="456"/>
      <c r="T94" s="457"/>
      <c r="U94" s="452">
        <f t="shared" si="4"/>
        <v>0</v>
      </c>
      <c r="V94" s="453">
        <f t="shared" si="5"/>
        <v>0</v>
      </c>
      <c r="W94" s="453">
        <f t="shared" si="6"/>
        <v>0</v>
      </c>
      <c r="X94" s="454">
        <f t="shared" si="7"/>
        <v>0</v>
      </c>
      <c r="Y94" s="1584"/>
      <c r="Z94" s="1587"/>
      <c r="AA94" s="1587"/>
      <c r="AB94" s="1587"/>
      <c r="AC94" s="1575"/>
    </row>
    <row r="95" spans="1:29" ht="18.75" x14ac:dyDescent="0.25">
      <c r="A95" s="1590"/>
      <c r="B95" s="1593"/>
      <c r="C95" s="447"/>
      <c r="D95" s="448"/>
      <c r="E95" s="448"/>
      <c r="F95" s="448"/>
      <c r="G95" s="448"/>
      <c r="H95" s="448"/>
      <c r="I95" s="448"/>
      <c r="J95" s="448"/>
      <c r="K95" s="448"/>
      <c r="L95" s="448"/>
      <c r="M95" s="448"/>
      <c r="N95" s="448"/>
      <c r="O95" s="448"/>
      <c r="P95" s="448"/>
      <c r="Q95" s="450"/>
      <c r="R95" s="450"/>
      <c r="S95" s="450"/>
      <c r="T95" s="451"/>
      <c r="U95" s="452">
        <f t="shared" si="4"/>
        <v>0</v>
      </c>
      <c r="V95" s="453">
        <f t="shared" si="5"/>
        <v>0</v>
      </c>
      <c r="W95" s="453">
        <f t="shared" si="6"/>
        <v>0</v>
      </c>
      <c r="X95" s="454">
        <f t="shared" si="7"/>
        <v>0</v>
      </c>
      <c r="Y95" s="1584"/>
      <c r="Z95" s="1587"/>
      <c r="AA95" s="1587"/>
      <c r="AB95" s="1587"/>
      <c r="AC95" s="1575"/>
    </row>
    <row r="96" spans="1:29" ht="18.75" x14ac:dyDescent="0.25">
      <c r="A96" s="1590"/>
      <c r="B96" s="1593"/>
      <c r="C96" s="447"/>
      <c r="D96" s="455"/>
      <c r="E96" s="455"/>
      <c r="F96" s="455"/>
      <c r="G96" s="455"/>
      <c r="H96" s="455"/>
      <c r="I96" s="455"/>
      <c r="J96" s="455"/>
      <c r="K96" s="455"/>
      <c r="L96" s="455"/>
      <c r="M96" s="455"/>
      <c r="N96" s="455"/>
      <c r="O96" s="455"/>
      <c r="P96" s="455"/>
      <c r="Q96" s="456"/>
      <c r="R96" s="456"/>
      <c r="S96" s="456"/>
      <c r="T96" s="457"/>
      <c r="U96" s="452">
        <f t="shared" si="4"/>
        <v>0</v>
      </c>
      <c r="V96" s="453">
        <f t="shared" si="5"/>
        <v>0</v>
      </c>
      <c r="W96" s="453">
        <f t="shared" si="6"/>
        <v>0</v>
      </c>
      <c r="X96" s="454">
        <f t="shared" si="7"/>
        <v>0</v>
      </c>
      <c r="Y96" s="1584"/>
      <c r="Z96" s="1587"/>
      <c r="AA96" s="1587"/>
      <c r="AB96" s="1587"/>
      <c r="AC96" s="1575"/>
    </row>
    <row r="97" spans="1:29" ht="18.75" x14ac:dyDescent="0.25">
      <c r="A97" s="1590"/>
      <c r="B97" s="1593"/>
      <c r="C97" s="447"/>
      <c r="D97" s="448"/>
      <c r="E97" s="448"/>
      <c r="F97" s="448"/>
      <c r="G97" s="448"/>
      <c r="H97" s="448"/>
      <c r="I97" s="448"/>
      <c r="J97" s="448"/>
      <c r="K97" s="448"/>
      <c r="L97" s="448"/>
      <c r="M97" s="448"/>
      <c r="N97" s="448"/>
      <c r="O97" s="448"/>
      <c r="P97" s="448"/>
      <c r="Q97" s="450"/>
      <c r="R97" s="450"/>
      <c r="S97" s="450"/>
      <c r="T97" s="451"/>
      <c r="U97" s="452">
        <f t="shared" si="4"/>
        <v>0</v>
      </c>
      <c r="V97" s="453">
        <f t="shared" si="5"/>
        <v>0</v>
      </c>
      <c r="W97" s="453">
        <f t="shared" si="6"/>
        <v>0</v>
      </c>
      <c r="X97" s="454">
        <f t="shared" si="7"/>
        <v>0</v>
      </c>
      <c r="Y97" s="1584"/>
      <c r="Z97" s="1587"/>
      <c r="AA97" s="1587"/>
      <c r="AB97" s="1587"/>
      <c r="AC97" s="1575"/>
    </row>
    <row r="98" spans="1:29" ht="18.75" x14ac:dyDescent="0.25">
      <c r="A98" s="1590"/>
      <c r="B98" s="1593"/>
      <c r="C98" s="447"/>
      <c r="D98" s="455"/>
      <c r="E98" s="455"/>
      <c r="F98" s="455"/>
      <c r="G98" s="455"/>
      <c r="H98" s="455"/>
      <c r="I98" s="455"/>
      <c r="J98" s="455"/>
      <c r="K98" s="455"/>
      <c r="L98" s="455"/>
      <c r="M98" s="455"/>
      <c r="N98" s="455"/>
      <c r="O98" s="455"/>
      <c r="P98" s="455"/>
      <c r="Q98" s="456"/>
      <c r="R98" s="456"/>
      <c r="S98" s="456"/>
      <c r="T98" s="457"/>
      <c r="U98" s="452">
        <f t="shared" si="4"/>
        <v>0</v>
      </c>
      <c r="V98" s="453">
        <f t="shared" si="5"/>
        <v>0</v>
      </c>
      <c r="W98" s="453">
        <f t="shared" si="6"/>
        <v>0</v>
      </c>
      <c r="X98" s="454">
        <f t="shared" si="7"/>
        <v>0</v>
      </c>
      <c r="Y98" s="1584"/>
      <c r="Z98" s="1587"/>
      <c r="AA98" s="1587"/>
      <c r="AB98" s="1587"/>
      <c r="AC98" s="1575"/>
    </row>
    <row r="99" spans="1:29" ht="18.75" x14ac:dyDescent="0.25">
      <c r="A99" s="1590"/>
      <c r="B99" s="1593"/>
      <c r="C99" s="447"/>
      <c r="D99" s="448"/>
      <c r="E99" s="448"/>
      <c r="F99" s="448"/>
      <c r="G99" s="448"/>
      <c r="H99" s="448"/>
      <c r="I99" s="448"/>
      <c r="J99" s="448"/>
      <c r="K99" s="448"/>
      <c r="L99" s="448"/>
      <c r="M99" s="448"/>
      <c r="N99" s="448"/>
      <c r="O99" s="448"/>
      <c r="P99" s="448"/>
      <c r="Q99" s="450"/>
      <c r="R99" s="450"/>
      <c r="S99" s="450"/>
      <c r="T99" s="451"/>
      <c r="U99" s="452">
        <f t="shared" si="4"/>
        <v>0</v>
      </c>
      <c r="V99" s="453">
        <f t="shared" si="5"/>
        <v>0</v>
      </c>
      <c r="W99" s="453">
        <f t="shared" si="6"/>
        <v>0</v>
      </c>
      <c r="X99" s="454">
        <f t="shared" si="7"/>
        <v>0</v>
      </c>
      <c r="Y99" s="1584"/>
      <c r="Z99" s="1587"/>
      <c r="AA99" s="1587"/>
      <c r="AB99" s="1587"/>
      <c r="AC99" s="1575"/>
    </row>
    <row r="100" spans="1:29" ht="18.75" x14ac:dyDescent="0.25">
      <c r="A100" s="1590"/>
      <c r="B100" s="1593"/>
      <c r="C100" s="447"/>
      <c r="D100" s="455"/>
      <c r="E100" s="455"/>
      <c r="F100" s="455"/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56"/>
      <c r="R100" s="456"/>
      <c r="S100" s="456"/>
      <c r="T100" s="457"/>
      <c r="U100" s="452">
        <f t="shared" si="4"/>
        <v>0</v>
      </c>
      <c r="V100" s="453">
        <f t="shared" si="5"/>
        <v>0</v>
      </c>
      <c r="W100" s="453">
        <f t="shared" si="6"/>
        <v>0</v>
      </c>
      <c r="X100" s="454">
        <f t="shared" si="7"/>
        <v>0</v>
      </c>
      <c r="Y100" s="1584"/>
      <c r="Z100" s="1587"/>
      <c r="AA100" s="1587"/>
      <c r="AB100" s="1587"/>
      <c r="AC100" s="1575"/>
    </row>
    <row r="101" spans="1:29" ht="18.75" x14ac:dyDescent="0.25">
      <c r="A101" s="1590"/>
      <c r="B101" s="1593"/>
      <c r="C101" s="447"/>
      <c r="D101" s="448"/>
      <c r="E101" s="448"/>
      <c r="F101" s="448"/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50"/>
      <c r="R101" s="450"/>
      <c r="S101" s="450"/>
      <c r="T101" s="451"/>
      <c r="U101" s="452">
        <f t="shared" si="4"/>
        <v>0</v>
      </c>
      <c r="V101" s="453">
        <f t="shared" si="5"/>
        <v>0</v>
      </c>
      <c r="W101" s="453">
        <f t="shared" si="6"/>
        <v>0</v>
      </c>
      <c r="X101" s="454">
        <f t="shared" si="7"/>
        <v>0</v>
      </c>
      <c r="Y101" s="1584"/>
      <c r="Z101" s="1587"/>
      <c r="AA101" s="1587"/>
      <c r="AB101" s="1587"/>
      <c r="AC101" s="1575"/>
    </row>
    <row r="102" spans="1:29" ht="18.75" x14ac:dyDescent="0.25">
      <c r="A102" s="1590"/>
      <c r="B102" s="1593"/>
      <c r="C102" s="447"/>
      <c r="D102" s="455"/>
      <c r="E102" s="455"/>
      <c r="F102" s="455"/>
      <c r="G102" s="455"/>
      <c r="H102" s="455"/>
      <c r="I102" s="455"/>
      <c r="J102" s="455"/>
      <c r="K102" s="455"/>
      <c r="L102" s="455"/>
      <c r="M102" s="455"/>
      <c r="N102" s="455"/>
      <c r="O102" s="455"/>
      <c r="P102" s="455"/>
      <c r="Q102" s="456"/>
      <c r="R102" s="456"/>
      <c r="S102" s="456"/>
      <c r="T102" s="457"/>
      <c r="U102" s="452">
        <f t="shared" si="4"/>
        <v>0</v>
      </c>
      <c r="V102" s="453">
        <f t="shared" si="5"/>
        <v>0</v>
      </c>
      <c r="W102" s="453">
        <f t="shared" si="6"/>
        <v>0</v>
      </c>
      <c r="X102" s="454">
        <f t="shared" si="7"/>
        <v>0</v>
      </c>
      <c r="Y102" s="1584"/>
      <c r="Z102" s="1587"/>
      <c r="AA102" s="1587"/>
      <c r="AB102" s="1587"/>
      <c r="AC102" s="1575"/>
    </row>
    <row r="103" spans="1:29" ht="18.75" x14ac:dyDescent="0.25">
      <c r="A103" s="1590"/>
      <c r="B103" s="1593"/>
      <c r="C103" s="447"/>
      <c r="D103" s="448"/>
      <c r="E103" s="448"/>
      <c r="F103" s="448"/>
      <c r="G103" s="448"/>
      <c r="H103" s="448"/>
      <c r="I103" s="448"/>
      <c r="J103" s="448"/>
      <c r="K103" s="448"/>
      <c r="L103" s="448"/>
      <c r="M103" s="448"/>
      <c r="N103" s="448"/>
      <c r="O103" s="448"/>
      <c r="P103" s="448"/>
      <c r="Q103" s="450"/>
      <c r="R103" s="450"/>
      <c r="S103" s="450"/>
      <c r="T103" s="451"/>
      <c r="U103" s="452">
        <f t="shared" si="4"/>
        <v>0</v>
      </c>
      <c r="V103" s="453">
        <f t="shared" si="5"/>
        <v>0</v>
      </c>
      <c r="W103" s="453">
        <f t="shared" si="6"/>
        <v>0</v>
      </c>
      <c r="X103" s="454">
        <f t="shared" si="7"/>
        <v>0</v>
      </c>
      <c r="Y103" s="1584"/>
      <c r="Z103" s="1587"/>
      <c r="AA103" s="1587"/>
      <c r="AB103" s="1587"/>
      <c r="AC103" s="1575"/>
    </row>
    <row r="104" spans="1:29" ht="18.75" x14ac:dyDescent="0.25">
      <c r="A104" s="1590"/>
      <c r="B104" s="1593"/>
      <c r="C104" s="447"/>
      <c r="D104" s="455"/>
      <c r="E104" s="455"/>
      <c r="F104" s="455"/>
      <c r="G104" s="455"/>
      <c r="H104" s="455"/>
      <c r="I104" s="455"/>
      <c r="J104" s="455"/>
      <c r="K104" s="455"/>
      <c r="L104" s="455"/>
      <c r="M104" s="455"/>
      <c r="N104" s="455"/>
      <c r="O104" s="455"/>
      <c r="P104" s="455"/>
      <c r="Q104" s="456"/>
      <c r="R104" s="456"/>
      <c r="S104" s="456"/>
      <c r="T104" s="457"/>
      <c r="U104" s="452">
        <f t="shared" si="4"/>
        <v>0</v>
      </c>
      <c r="V104" s="453">
        <f t="shared" si="5"/>
        <v>0</v>
      </c>
      <c r="W104" s="453">
        <f t="shared" si="6"/>
        <v>0</v>
      </c>
      <c r="X104" s="454">
        <f t="shared" si="7"/>
        <v>0</v>
      </c>
      <c r="Y104" s="1584"/>
      <c r="Z104" s="1587"/>
      <c r="AA104" s="1587"/>
      <c r="AB104" s="1587"/>
      <c r="AC104" s="1575"/>
    </row>
    <row r="105" spans="1:29" ht="18.75" x14ac:dyDescent="0.25">
      <c r="A105" s="1590"/>
      <c r="B105" s="1593"/>
      <c r="C105" s="447"/>
      <c r="D105" s="448"/>
      <c r="E105" s="448"/>
      <c r="F105" s="448"/>
      <c r="G105" s="448"/>
      <c r="H105" s="448"/>
      <c r="I105" s="448"/>
      <c r="J105" s="448"/>
      <c r="K105" s="448"/>
      <c r="L105" s="448"/>
      <c r="M105" s="448"/>
      <c r="N105" s="448"/>
      <c r="O105" s="448"/>
      <c r="P105" s="448"/>
      <c r="Q105" s="450"/>
      <c r="R105" s="450"/>
      <c r="S105" s="450"/>
      <c r="T105" s="451"/>
      <c r="U105" s="452">
        <f t="shared" si="4"/>
        <v>0</v>
      </c>
      <c r="V105" s="453">
        <f t="shared" si="5"/>
        <v>0</v>
      </c>
      <c r="W105" s="453">
        <f t="shared" si="6"/>
        <v>0</v>
      </c>
      <c r="X105" s="454">
        <f t="shared" si="7"/>
        <v>0</v>
      </c>
      <c r="Y105" s="1584"/>
      <c r="Z105" s="1587"/>
      <c r="AA105" s="1587"/>
      <c r="AB105" s="1587"/>
      <c r="AC105" s="1575"/>
    </row>
    <row r="106" spans="1:29" ht="18.75" x14ac:dyDescent="0.25">
      <c r="A106" s="1590"/>
      <c r="B106" s="1593"/>
      <c r="C106" s="447"/>
      <c r="D106" s="455"/>
      <c r="E106" s="455"/>
      <c r="F106" s="455"/>
      <c r="G106" s="455"/>
      <c r="H106" s="455"/>
      <c r="I106" s="455"/>
      <c r="J106" s="455"/>
      <c r="K106" s="455"/>
      <c r="L106" s="455"/>
      <c r="M106" s="455"/>
      <c r="N106" s="455"/>
      <c r="O106" s="455"/>
      <c r="P106" s="455"/>
      <c r="Q106" s="456"/>
      <c r="R106" s="456"/>
      <c r="S106" s="456"/>
      <c r="T106" s="457"/>
      <c r="U106" s="452">
        <f t="shared" si="4"/>
        <v>0</v>
      </c>
      <c r="V106" s="453">
        <f t="shared" si="5"/>
        <v>0</v>
      </c>
      <c r="W106" s="453">
        <f t="shared" si="6"/>
        <v>0</v>
      </c>
      <c r="X106" s="454">
        <f t="shared" si="7"/>
        <v>0</v>
      </c>
      <c r="Y106" s="1584"/>
      <c r="Z106" s="1587"/>
      <c r="AA106" s="1587"/>
      <c r="AB106" s="1587"/>
      <c r="AC106" s="1575"/>
    </row>
    <row r="107" spans="1:29" ht="18.75" x14ac:dyDescent="0.25">
      <c r="A107" s="1590"/>
      <c r="B107" s="1593"/>
      <c r="C107" s="447"/>
      <c r="D107" s="448"/>
      <c r="E107" s="448"/>
      <c r="F107" s="448"/>
      <c r="G107" s="448"/>
      <c r="H107" s="448"/>
      <c r="I107" s="448"/>
      <c r="J107" s="448"/>
      <c r="K107" s="448"/>
      <c r="L107" s="448"/>
      <c r="M107" s="448"/>
      <c r="N107" s="448"/>
      <c r="O107" s="448"/>
      <c r="P107" s="448"/>
      <c r="Q107" s="450"/>
      <c r="R107" s="450"/>
      <c r="S107" s="450"/>
      <c r="T107" s="451"/>
      <c r="U107" s="452">
        <f t="shared" si="4"/>
        <v>0</v>
      </c>
      <c r="V107" s="453">
        <f t="shared" si="5"/>
        <v>0</v>
      </c>
      <c r="W107" s="453">
        <f t="shared" si="6"/>
        <v>0</v>
      </c>
      <c r="X107" s="454">
        <f t="shared" si="7"/>
        <v>0</v>
      </c>
      <c r="Y107" s="1584"/>
      <c r="Z107" s="1587"/>
      <c r="AA107" s="1587"/>
      <c r="AB107" s="1587"/>
      <c r="AC107" s="1575"/>
    </row>
    <row r="108" spans="1:29" ht="18.75" x14ac:dyDescent="0.25">
      <c r="A108" s="1590"/>
      <c r="B108" s="1593"/>
      <c r="C108" s="447"/>
      <c r="D108" s="455"/>
      <c r="E108" s="455"/>
      <c r="F108" s="455"/>
      <c r="G108" s="455"/>
      <c r="H108" s="455"/>
      <c r="I108" s="455"/>
      <c r="J108" s="455"/>
      <c r="K108" s="455"/>
      <c r="L108" s="455"/>
      <c r="M108" s="455"/>
      <c r="N108" s="455"/>
      <c r="O108" s="455"/>
      <c r="P108" s="455"/>
      <c r="Q108" s="456"/>
      <c r="R108" s="456"/>
      <c r="S108" s="456"/>
      <c r="T108" s="457"/>
      <c r="U108" s="452">
        <f t="shared" si="4"/>
        <v>0</v>
      </c>
      <c r="V108" s="453">
        <f t="shared" si="5"/>
        <v>0</v>
      </c>
      <c r="W108" s="453">
        <f t="shared" si="6"/>
        <v>0</v>
      </c>
      <c r="X108" s="454">
        <f t="shared" si="7"/>
        <v>0</v>
      </c>
      <c r="Y108" s="1584"/>
      <c r="Z108" s="1587"/>
      <c r="AA108" s="1587"/>
      <c r="AB108" s="1587"/>
      <c r="AC108" s="1575"/>
    </row>
    <row r="109" spans="1:29" ht="18.75" x14ac:dyDescent="0.25">
      <c r="A109" s="1590"/>
      <c r="B109" s="1593"/>
      <c r="C109" s="447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50"/>
      <c r="R109" s="450"/>
      <c r="S109" s="450"/>
      <c r="T109" s="451"/>
      <c r="U109" s="452">
        <f t="shared" si="4"/>
        <v>0</v>
      </c>
      <c r="V109" s="453">
        <f t="shared" si="5"/>
        <v>0</v>
      </c>
      <c r="W109" s="453">
        <f t="shared" si="6"/>
        <v>0</v>
      </c>
      <c r="X109" s="454">
        <f t="shared" si="7"/>
        <v>0</v>
      </c>
      <c r="Y109" s="1584"/>
      <c r="Z109" s="1587"/>
      <c r="AA109" s="1587"/>
      <c r="AB109" s="1587"/>
      <c r="AC109" s="1575"/>
    </row>
    <row r="110" spans="1:29" ht="18.75" x14ac:dyDescent="0.25">
      <c r="A110" s="1590"/>
      <c r="B110" s="1593"/>
      <c r="C110" s="447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6"/>
      <c r="R110" s="456"/>
      <c r="S110" s="456"/>
      <c r="T110" s="457"/>
      <c r="U110" s="452">
        <f t="shared" si="4"/>
        <v>0</v>
      </c>
      <c r="V110" s="453">
        <f t="shared" si="5"/>
        <v>0</v>
      </c>
      <c r="W110" s="453">
        <f t="shared" si="6"/>
        <v>0</v>
      </c>
      <c r="X110" s="454">
        <f t="shared" si="7"/>
        <v>0</v>
      </c>
      <c r="Y110" s="1584"/>
      <c r="Z110" s="1587"/>
      <c r="AA110" s="1587"/>
      <c r="AB110" s="1587"/>
      <c r="AC110" s="1575"/>
    </row>
    <row r="111" spans="1:29" ht="19.5" thickBot="1" x14ac:dyDescent="0.3">
      <c r="A111" s="1591"/>
      <c r="B111" s="1594"/>
      <c r="C111" s="458"/>
      <c r="D111" s="459"/>
      <c r="E111" s="459"/>
      <c r="F111" s="459"/>
      <c r="G111" s="459"/>
      <c r="H111" s="459"/>
      <c r="I111" s="459"/>
      <c r="J111" s="459"/>
      <c r="K111" s="459"/>
      <c r="L111" s="459"/>
      <c r="M111" s="459"/>
      <c r="N111" s="459"/>
      <c r="O111" s="459"/>
      <c r="P111" s="459"/>
      <c r="Q111" s="460"/>
      <c r="R111" s="460"/>
      <c r="S111" s="460"/>
      <c r="T111" s="461"/>
      <c r="U111" s="462">
        <f t="shared" si="4"/>
        <v>0</v>
      </c>
      <c r="V111" s="463">
        <f t="shared" si="5"/>
        <v>0</v>
      </c>
      <c r="W111" s="463">
        <f t="shared" si="6"/>
        <v>0</v>
      </c>
      <c r="X111" s="464">
        <f t="shared" si="7"/>
        <v>0</v>
      </c>
      <c r="Y111" s="1585"/>
      <c r="Z111" s="1588"/>
      <c r="AA111" s="1588"/>
      <c r="AB111" s="1588"/>
      <c r="AC111" s="1576"/>
    </row>
    <row r="112" spans="1:29" ht="18.75" x14ac:dyDescent="0.25">
      <c r="A112" s="1589">
        <v>6</v>
      </c>
      <c r="B112" s="1592"/>
      <c r="C112" s="439"/>
      <c r="D112" s="440"/>
      <c r="E112" s="441"/>
      <c r="F112" s="441"/>
      <c r="G112" s="441"/>
      <c r="H112" s="441"/>
      <c r="I112" s="441"/>
      <c r="J112" s="441"/>
      <c r="K112" s="441"/>
      <c r="L112" s="441"/>
      <c r="M112" s="441"/>
      <c r="N112" s="441"/>
      <c r="O112" s="441"/>
      <c r="P112" s="441"/>
      <c r="Q112" s="442"/>
      <c r="R112" s="442"/>
      <c r="S112" s="442"/>
      <c r="T112" s="443"/>
      <c r="U112" s="444">
        <f t="shared" si="4"/>
        <v>0</v>
      </c>
      <c r="V112" s="445">
        <f t="shared" si="5"/>
        <v>0</v>
      </c>
      <c r="W112" s="445">
        <f t="shared" si="6"/>
        <v>0</v>
      </c>
      <c r="X112" s="446">
        <f t="shared" si="7"/>
        <v>0</v>
      </c>
      <c r="Y112" s="1583">
        <f>SUM(U112:U131)</f>
        <v>0</v>
      </c>
      <c r="Z112" s="1586">
        <f>SUM(V112:V131)</f>
        <v>0</v>
      </c>
      <c r="AA112" s="1586">
        <f>SUM(W112:W131)</f>
        <v>0</v>
      </c>
      <c r="AB112" s="1586">
        <f>SUM(X112:X131)</f>
        <v>0</v>
      </c>
      <c r="AC112" s="1574">
        <f>MAX(Y112:AB131)</f>
        <v>0</v>
      </c>
    </row>
    <row r="113" spans="1:29" ht="18.75" x14ac:dyDescent="0.25">
      <c r="A113" s="1590"/>
      <c r="B113" s="1593"/>
      <c r="C113" s="447"/>
      <c r="D113" s="448"/>
      <c r="E113" s="449"/>
      <c r="F113" s="449"/>
      <c r="G113" s="449"/>
      <c r="H113" s="449"/>
      <c r="I113" s="449"/>
      <c r="J113" s="449"/>
      <c r="K113" s="449"/>
      <c r="L113" s="449"/>
      <c r="M113" s="449"/>
      <c r="N113" s="449"/>
      <c r="O113" s="449"/>
      <c r="P113" s="449"/>
      <c r="Q113" s="450"/>
      <c r="R113" s="450"/>
      <c r="S113" s="450"/>
      <c r="T113" s="451"/>
      <c r="U113" s="452">
        <f t="shared" si="4"/>
        <v>0</v>
      </c>
      <c r="V113" s="453">
        <f t="shared" si="5"/>
        <v>0</v>
      </c>
      <c r="W113" s="453">
        <f t="shared" si="6"/>
        <v>0</v>
      </c>
      <c r="X113" s="454">
        <f t="shared" si="7"/>
        <v>0</v>
      </c>
      <c r="Y113" s="1584"/>
      <c r="Z113" s="1587"/>
      <c r="AA113" s="1587"/>
      <c r="AB113" s="1587"/>
      <c r="AC113" s="1575"/>
    </row>
    <row r="114" spans="1:29" ht="18.75" x14ac:dyDescent="0.25">
      <c r="A114" s="1590"/>
      <c r="B114" s="1593"/>
      <c r="C114" s="447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6"/>
      <c r="R114" s="456"/>
      <c r="S114" s="456"/>
      <c r="T114" s="457"/>
      <c r="U114" s="452">
        <f t="shared" si="4"/>
        <v>0</v>
      </c>
      <c r="V114" s="453">
        <f t="shared" si="5"/>
        <v>0</v>
      </c>
      <c r="W114" s="453">
        <f t="shared" si="6"/>
        <v>0</v>
      </c>
      <c r="X114" s="454">
        <f t="shared" si="7"/>
        <v>0</v>
      </c>
      <c r="Y114" s="1584"/>
      <c r="Z114" s="1587"/>
      <c r="AA114" s="1587"/>
      <c r="AB114" s="1587"/>
      <c r="AC114" s="1575"/>
    </row>
    <row r="115" spans="1:29" ht="18.75" x14ac:dyDescent="0.25">
      <c r="A115" s="1590"/>
      <c r="B115" s="1593"/>
      <c r="C115" s="447"/>
      <c r="D115" s="448"/>
      <c r="E115" s="448"/>
      <c r="F115" s="448"/>
      <c r="G115" s="448"/>
      <c r="H115" s="448"/>
      <c r="I115" s="448"/>
      <c r="J115" s="448"/>
      <c r="K115" s="448"/>
      <c r="L115" s="448"/>
      <c r="M115" s="448"/>
      <c r="N115" s="448"/>
      <c r="O115" s="448"/>
      <c r="P115" s="448"/>
      <c r="Q115" s="450"/>
      <c r="R115" s="450"/>
      <c r="S115" s="450"/>
      <c r="T115" s="451"/>
      <c r="U115" s="452">
        <f t="shared" si="4"/>
        <v>0</v>
      </c>
      <c r="V115" s="453">
        <f t="shared" si="5"/>
        <v>0</v>
      </c>
      <c r="W115" s="453">
        <f t="shared" si="6"/>
        <v>0</v>
      </c>
      <c r="X115" s="454">
        <f t="shared" si="7"/>
        <v>0</v>
      </c>
      <c r="Y115" s="1584"/>
      <c r="Z115" s="1587"/>
      <c r="AA115" s="1587"/>
      <c r="AB115" s="1587"/>
      <c r="AC115" s="1575"/>
    </row>
    <row r="116" spans="1:29" ht="18.75" x14ac:dyDescent="0.25">
      <c r="A116" s="1590"/>
      <c r="B116" s="1593"/>
      <c r="C116" s="447"/>
      <c r="D116" s="455"/>
      <c r="E116" s="455"/>
      <c r="F116" s="455"/>
      <c r="G116" s="455"/>
      <c r="H116" s="455"/>
      <c r="I116" s="455"/>
      <c r="J116" s="455"/>
      <c r="K116" s="455"/>
      <c r="L116" s="455"/>
      <c r="M116" s="455"/>
      <c r="N116" s="455"/>
      <c r="O116" s="455"/>
      <c r="P116" s="455"/>
      <c r="Q116" s="456"/>
      <c r="R116" s="456"/>
      <c r="S116" s="456"/>
      <c r="T116" s="457"/>
      <c r="U116" s="452">
        <f t="shared" si="4"/>
        <v>0</v>
      </c>
      <c r="V116" s="453">
        <f t="shared" si="5"/>
        <v>0</v>
      </c>
      <c r="W116" s="453">
        <f t="shared" si="6"/>
        <v>0</v>
      </c>
      <c r="X116" s="454">
        <f t="shared" si="7"/>
        <v>0</v>
      </c>
      <c r="Y116" s="1584"/>
      <c r="Z116" s="1587"/>
      <c r="AA116" s="1587"/>
      <c r="AB116" s="1587"/>
      <c r="AC116" s="1575"/>
    </row>
    <row r="117" spans="1:29" ht="18.75" x14ac:dyDescent="0.25">
      <c r="A117" s="1590"/>
      <c r="B117" s="1593"/>
      <c r="C117" s="447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50"/>
      <c r="R117" s="450"/>
      <c r="S117" s="450"/>
      <c r="T117" s="451"/>
      <c r="U117" s="452">
        <f t="shared" si="4"/>
        <v>0</v>
      </c>
      <c r="V117" s="453">
        <f t="shared" si="5"/>
        <v>0</v>
      </c>
      <c r="W117" s="453">
        <f t="shared" si="6"/>
        <v>0</v>
      </c>
      <c r="X117" s="454">
        <f t="shared" si="7"/>
        <v>0</v>
      </c>
      <c r="Y117" s="1584"/>
      <c r="Z117" s="1587"/>
      <c r="AA117" s="1587"/>
      <c r="AB117" s="1587"/>
      <c r="AC117" s="1575"/>
    </row>
    <row r="118" spans="1:29" ht="18.75" x14ac:dyDescent="0.25">
      <c r="A118" s="1590"/>
      <c r="B118" s="1593"/>
      <c r="C118" s="447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Q118" s="456"/>
      <c r="R118" s="456"/>
      <c r="S118" s="456"/>
      <c r="T118" s="457"/>
      <c r="U118" s="452">
        <f t="shared" si="4"/>
        <v>0</v>
      </c>
      <c r="V118" s="453">
        <f t="shared" si="5"/>
        <v>0</v>
      </c>
      <c r="W118" s="453">
        <f t="shared" si="6"/>
        <v>0</v>
      </c>
      <c r="X118" s="454">
        <f t="shared" si="7"/>
        <v>0</v>
      </c>
      <c r="Y118" s="1584"/>
      <c r="Z118" s="1587"/>
      <c r="AA118" s="1587"/>
      <c r="AB118" s="1587"/>
      <c r="AC118" s="1575"/>
    </row>
    <row r="119" spans="1:29" ht="18.75" x14ac:dyDescent="0.25">
      <c r="A119" s="1590"/>
      <c r="B119" s="1593"/>
      <c r="C119" s="447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  <c r="O119" s="448"/>
      <c r="P119" s="448"/>
      <c r="Q119" s="450"/>
      <c r="R119" s="450"/>
      <c r="S119" s="450"/>
      <c r="T119" s="451"/>
      <c r="U119" s="452">
        <f t="shared" si="4"/>
        <v>0</v>
      </c>
      <c r="V119" s="453">
        <f t="shared" si="5"/>
        <v>0</v>
      </c>
      <c r="W119" s="453">
        <f t="shared" si="6"/>
        <v>0</v>
      </c>
      <c r="X119" s="454">
        <f t="shared" si="7"/>
        <v>0</v>
      </c>
      <c r="Y119" s="1584"/>
      <c r="Z119" s="1587"/>
      <c r="AA119" s="1587"/>
      <c r="AB119" s="1587"/>
      <c r="AC119" s="1575"/>
    </row>
    <row r="120" spans="1:29" ht="18.75" x14ac:dyDescent="0.25">
      <c r="A120" s="1590"/>
      <c r="B120" s="1593"/>
      <c r="C120" s="447"/>
      <c r="D120" s="455"/>
      <c r="E120" s="455"/>
      <c r="F120" s="455"/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56"/>
      <c r="R120" s="456"/>
      <c r="S120" s="456"/>
      <c r="T120" s="457"/>
      <c r="U120" s="452">
        <f t="shared" si="4"/>
        <v>0</v>
      </c>
      <c r="V120" s="453">
        <f t="shared" si="5"/>
        <v>0</v>
      </c>
      <c r="W120" s="453">
        <f t="shared" si="6"/>
        <v>0</v>
      </c>
      <c r="X120" s="454">
        <f t="shared" si="7"/>
        <v>0</v>
      </c>
      <c r="Y120" s="1584"/>
      <c r="Z120" s="1587"/>
      <c r="AA120" s="1587"/>
      <c r="AB120" s="1587"/>
      <c r="AC120" s="1575"/>
    </row>
    <row r="121" spans="1:29" ht="18.75" x14ac:dyDescent="0.25">
      <c r="A121" s="1590"/>
      <c r="B121" s="1593"/>
      <c r="C121" s="447"/>
      <c r="D121" s="448"/>
      <c r="E121" s="448"/>
      <c r="F121" s="448"/>
      <c r="G121" s="448"/>
      <c r="H121" s="448"/>
      <c r="I121" s="448"/>
      <c r="J121" s="448"/>
      <c r="K121" s="448"/>
      <c r="L121" s="448"/>
      <c r="M121" s="448"/>
      <c r="N121" s="448"/>
      <c r="O121" s="448"/>
      <c r="P121" s="448"/>
      <c r="Q121" s="450"/>
      <c r="R121" s="450"/>
      <c r="S121" s="450"/>
      <c r="T121" s="451"/>
      <c r="U121" s="452">
        <f t="shared" si="4"/>
        <v>0</v>
      </c>
      <c r="V121" s="453">
        <f t="shared" si="5"/>
        <v>0</v>
      </c>
      <c r="W121" s="453">
        <f t="shared" si="6"/>
        <v>0</v>
      </c>
      <c r="X121" s="454">
        <f t="shared" si="7"/>
        <v>0</v>
      </c>
      <c r="Y121" s="1584"/>
      <c r="Z121" s="1587"/>
      <c r="AA121" s="1587"/>
      <c r="AB121" s="1587"/>
      <c r="AC121" s="1575"/>
    </row>
    <row r="122" spans="1:29" ht="18.75" x14ac:dyDescent="0.25">
      <c r="A122" s="1590"/>
      <c r="B122" s="1593"/>
      <c r="C122" s="447"/>
      <c r="D122" s="455"/>
      <c r="E122" s="455"/>
      <c r="F122" s="455"/>
      <c r="G122" s="455"/>
      <c r="H122" s="455"/>
      <c r="I122" s="455"/>
      <c r="J122" s="455"/>
      <c r="K122" s="455"/>
      <c r="L122" s="455"/>
      <c r="M122" s="455"/>
      <c r="N122" s="455"/>
      <c r="O122" s="455"/>
      <c r="P122" s="455"/>
      <c r="Q122" s="456"/>
      <c r="R122" s="456"/>
      <c r="S122" s="456"/>
      <c r="T122" s="457"/>
      <c r="U122" s="452">
        <f t="shared" si="4"/>
        <v>0</v>
      </c>
      <c r="V122" s="453">
        <f t="shared" si="5"/>
        <v>0</v>
      </c>
      <c r="W122" s="453">
        <f t="shared" si="6"/>
        <v>0</v>
      </c>
      <c r="X122" s="454">
        <f t="shared" si="7"/>
        <v>0</v>
      </c>
      <c r="Y122" s="1584"/>
      <c r="Z122" s="1587"/>
      <c r="AA122" s="1587"/>
      <c r="AB122" s="1587"/>
      <c r="AC122" s="1575"/>
    </row>
    <row r="123" spans="1:29" ht="18.75" x14ac:dyDescent="0.25">
      <c r="A123" s="1590"/>
      <c r="B123" s="1593"/>
      <c r="C123" s="447"/>
      <c r="D123" s="448"/>
      <c r="E123" s="448"/>
      <c r="F123" s="448"/>
      <c r="G123" s="448"/>
      <c r="H123" s="448"/>
      <c r="I123" s="448"/>
      <c r="J123" s="448"/>
      <c r="K123" s="448"/>
      <c r="L123" s="448"/>
      <c r="M123" s="448"/>
      <c r="N123" s="448"/>
      <c r="O123" s="448"/>
      <c r="P123" s="448"/>
      <c r="Q123" s="450"/>
      <c r="R123" s="450"/>
      <c r="S123" s="450"/>
      <c r="T123" s="451"/>
      <c r="U123" s="452">
        <f t="shared" si="4"/>
        <v>0</v>
      </c>
      <c r="V123" s="453">
        <f t="shared" si="5"/>
        <v>0</v>
      </c>
      <c r="W123" s="453">
        <f t="shared" si="6"/>
        <v>0</v>
      </c>
      <c r="X123" s="454">
        <f t="shared" si="7"/>
        <v>0</v>
      </c>
      <c r="Y123" s="1584"/>
      <c r="Z123" s="1587"/>
      <c r="AA123" s="1587"/>
      <c r="AB123" s="1587"/>
      <c r="AC123" s="1575"/>
    </row>
    <row r="124" spans="1:29" ht="18.75" x14ac:dyDescent="0.25">
      <c r="A124" s="1590"/>
      <c r="B124" s="1593"/>
      <c r="C124" s="447"/>
      <c r="D124" s="455"/>
      <c r="E124" s="455"/>
      <c r="F124" s="455"/>
      <c r="G124" s="455"/>
      <c r="H124" s="455"/>
      <c r="I124" s="455"/>
      <c r="J124" s="455"/>
      <c r="K124" s="455"/>
      <c r="L124" s="455"/>
      <c r="M124" s="455"/>
      <c r="N124" s="455"/>
      <c r="O124" s="455"/>
      <c r="P124" s="455"/>
      <c r="Q124" s="456"/>
      <c r="R124" s="456"/>
      <c r="S124" s="456"/>
      <c r="T124" s="457"/>
      <c r="U124" s="452">
        <f t="shared" si="4"/>
        <v>0</v>
      </c>
      <c r="V124" s="453">
        <f t="shared" si="5"/>
        <v>0</v>
      </c>
      <c r="W124" s="453">
        <f t="shared" si="6"/>
        <v>0</v>
      </c>
      <c r="X124" s="454">
        <f t="shared" si="7"/>
        <v>0</v>
      </c>
      <c r="Y124" s="1584"/>
      <c r="Z124" s="1587"/>
      <c r="AA124" s="1587"/>
      <c r="AB124" s="1587"/>
      <c r="AC124" s="1575"/>
    </row>
    <row r="125" spans="1:29" ht="18.75" x14ac:dyDescent="0.25">
      <c r="A125" s="1590"/>
      <c r="B125" s="1593"/>
      <c r="C125" s="447"/>
      <c r="D125" s="448"/>
      <c r="E125" s="448"/>
      <c r="F125" s="448"/>
      <c r="G125" s="448"/>
      <c r="H125" s="448"/>
      <c r="I125" s="448"/>
      <c r="J125" s="448"/>
      <c r="K125" s="448"/>
      <c r="L125" s="448"/>
      <c r="M125" s="448"/>
      <c r="N125" s="448"/>
      <c r="O125" s="448"/>
      <c r="P125" s="448"/>
      <c r="Q125" s="450"/>
      <c r="R125" s="450"/>
      <c r="S125" s="450"/>
      <c r="T125" s="451"/>
      <c r="U125" s="452">
        <f t="shared" si="4"/>
        <v>0</v>
      </c>
      <c r="V125" s="453">
        <f t="shared" si="5"/>
        <v>0</v>
      </c>
      <c r="W125" s="453">
        <f t="shared" si="6"/>
        <v>0</v>
      </c>
      <c r="X125" s="454">
        <f t="shared" si="7"/>
        <v>0</v>
      </c>
      <c r="Y125" s="1584"/>
      <c r="Z125" s="1587"/>
      <c r="AA125" s="1587"/>
      <c r="AB125" s="1587"/>
      <c r="AC125" s="1575"/>
    </row>
    <row r="126" spans="1:29" ht="18.75" x14ac:dyDescent="0.25">
      <c r="A126" s="1590"/>
      <c r="B126" s="1593"/>
      <c r="C126" s="447"/>
      <c r="D126" s="455"/>
      <c r="E126" s="455"/>
      <c r="F126" s="455"/>
      <c r="G126" s="455"/>
      <c r="H126" s="455"/>
      <c r="I126" s="455"/>
      <c r="J126" s="455"/>
      <c r="K126" s="455"/>
      <c r="L126" s="455"/>
      <c r="M126" s="455"/>
      <c r="N126" s="455"/>
      <c r="O126" s="455"/>
      <c r="P126" s="455"/>
      <c r="Q126" s="456"/>
      <c r="R126" s="456"/>
      <c r="S126" s="456"/>
      <c r="T126" s="457"/>
      <c r="U126" s="452">
        <f t="shared" si="4"/>
        <v>0</v>
      </c>
      <c r="V126" s="453">
        <f t="shared" si="5"/>
        <v>0</v>
      </c>
      <c r="W126" s="453">
        <f t="shared" si="6"/>
        <v>0</v>
      </c>
      <c r="X126" s="454">
        <f t="shared" si="7"/>
        <v>0</v>
      </c>
      <c r="Y126" s="1584"/>
      <c r="Z126" s="1587"/>
      <c r="AA126" s="1587"/>
      <c r="AB126" s="1587"/>
      <c r="AC126" s="1575"/>
    </row>
    <row r="127" spans="1:29" ht="18.75" x14ac:dyDescent="0.25">
      <c r="A127" s="1590"/>
      <c r="B127" s="1593"/>
      <c r="C127" s="447"/>
      <c r="D127" s="448"/>
      <c r="E127" s="448"/>
      <c r="F127" s="448"/>
      <c r="G127" s="448"/>
      <c r="H127" s="448"/>
      <c r="I127" s="448"/>
      <c r="J127" s="448"/>
      <c r="K127" s="448"/>
      <c r="L127" s="448"/>
      <c r="M127" s="448"/>
      <c r="N127" s="448"/>
      <c r="O127" s="448"/>
      <c r="P127" s="448"/>
      <c r="Q127" s="450"/>
      <c r="R127" s="450"/>
      <c r="S127" s="450"/>
      <c r="T127" s="451"/>
      <c r="U127" s="452">
        <f t="shared" si="4"/>
        <v>0</v>
      </c>
      <c r="V127" s="453">
        <f t="shared" si="5"/>
        <v>0</v>
      </c>
      <c r="W127" s="453">
        <f t="shared" si="6"/>
        <v>0</v>
      </c>
      <c r="X127" s="454">
        <f t="shared" si="7"/>
        <v>0</v>
      </c>
      <c r="Y127" s="1584"/>
      <c r="Z127" s="1587"/>
      <c r="AA127" s="1587"/>
      <c r="AB127" s="1587"/>
      <c r="AC127" s="1575"/>
    </row>
    <row r="128" spans="1:29" ht="18.75" x14ac:dyDescent="0.25">
      <c r="A128" s="1590"/>
      <c r="B128" s="1593"/>
      <c r="C128" s="447"/>
      <c r="D128" s="455"/>
      <c r="E128" s="455"/>
      <c r="F128" s="455"/>
      <c r="G128" s="455"/>
      <c r="H128" s="455"/>
      <c r="I128" s="455"/>
      <c r="J128" s="455"/>
      <c r="K128" s="455"/>
      <c r="L128" s="455"/>
      <c r="M128" s="455"/>
      <c r="N128" s="455"/>
      <c r="O128" s="455"/>
      <c r="P128" s="455"/>
      <c r="Q128" s="456"/>
      <c r="R128" s="456"/>
      <c r="S128" s="456"/>
      <c r="T128" s="457"/>
      <c r="U128" s="452">
        <f t="shared" si="4"/>
        <v>0</v>
      </c>
      <c r="V128" s="453">
        <f t="shared" si="5"/>
        <v>0</v>
      </c>
      <c r="W128" s="453">
        <f t="shared" si="6"/>
        <v>0</v>
      </c>
      <c r="X128" s="454">
        <f t="shared" si="7"/>
        <v>0</v>
      </c>
      <c r="Y128" s="1584"/>
      <c r="Z128" s="1587"/>
      <c r="AA128" s="1587"/>
      <c r="AB128" s="1587"/>
      <c r="AC128" s="1575"/>
    </row>
    <row r="129" spans="1:29" ht="18.75" x14ac:dyDescent="0.25">
      <c r="A129" s="1590"/>
      <c r="B129" s="1593"/>
      <c r="C129" s="447"/>
      <c r="D129" s="448"/>
      <c r="E129" s="448"/>
      <c r="F129" s="448"/>
      <c r="G129" s="448"/>
      <c r="H129" s="448"/>
      <c r="I129" s="448"/>
      <c r="J129" s="448"/>
      <c r="K129" s="448"/>
      <c r="L129" s="448"/>
      <c r="M129" s="448"/>
      <c r="N129" s="448"/>
      <c r="O129" s="448"/>
      <c r="P129" s="448"/>
      <c r="Q129" s="450"/>
      <c r="R129" s="450"/>
      <c r="S129" s="450"/>
      <c r="T129" s="451"/>
      <c r="U129" s="452">
        <f t="shared" si="4"/>
        <v>0</v>
      </c>
      <c r="V129" s="453">
        <f t="shared" si="5"/>
        <v>0</v>
      </c>
      <c r="W129" s="453">
        <f t="shared" si="6"/>
        <v>0</v>
      </c>
      <c r="X129" s="454">
        <f t="shared" si="7"/>
        <v>0</v>
      </c>
      <c r="Y129" s="1584"/>
      <c r="Z129" s="1587"/>
      <c r="AA129" s="1587"/>
      <c r="AB129" s="1587"/>
      <c r="AC129" s="1575"/>
    </row>
    <row r="130" spans="1:29" ht="18.75" x14ac:dyDescent="0.25">
      <c r="A130" s="1590"/>
      <c r="B130" s="1593"/>
      <c r="C130" s="447"/>
      <c r="D130" s="455"/>
      <c r="E130" s="455"/>
      <c r="F130" s="455"/>
      <c r="G130" s="455"/>
      <c r="H130" s="455"/>
      <c r="I130" s="455"/>
      <c r="J130" s="455"/>
      <c r="K130" s="455"/>
      <c r="L130" s="455"/>
      <c r="M130" s="455"/>
      <c r="N130" s="455"/>
      <c r="O130" s="455"/>
      <c r="P130" s="455"/>
      <c r="Q130" s="456"/>
      <c r="R130" s="456"/>
      <c r="S130" s="456"/>
      <c r="T130" s="457"/>
      <c r="U130" s="452">
        <f t="shared" si="4"/>
        <v>0</v>
      </c>
      <c r="V130" s="453">
        <f t="shared" si="5"/>
        <v>0</v>
      </c>
      <c r="W130" s="453">
        <f t="shared" si="6"/>
        <v>0</v>
      </c>
      <c r="X130" s="454">
        <f t="shared" si="7"/>
        <v>0</v>
      </c>
      <c r="Y130" s="1584"/>
      <c r="Z130" s="1587"/>
      <c r="AA130" s="1587"/>
      <c r="AB130" s="1587"/>
      <c r="AC130" s="1575"/>
    </row>
    <row r="131" spans="1:29" ht="19.5" thickBot="1" x14ac:dyDescent="0.3">
      <c r="A131" s="1591"/>
      <c r="B131" s="1594"/>
      <c r="C131" s="458"/>
      <c r="D131" s="459"/>
      <c r="E131" s="459"/>
      <c r="F131" s="459"/>
      <c r="G131" s="459"/>
      <c r="H131" s="459"/>
      <c r="I131" s="459"/>
      <c r="J131" s="459"/>
      <c r="K131" s="459"/>
      <c r="L131" s="459"/>
      <c r="M131" s="459"/>
      <c r="N131" s="459"/>
      <c r="O131" s="459"/>
      <c r="P131" s="459"/>
      <c r="Q131" s="460"/>
      <c r="R131" s="460"/>
      <c r="S131" s="460"/>
      <c r="T131" s="461"/>
      <c r="U131" s="462">
        <f t="shared" si="4"/>
        <v>0</v>
      </c>
      <c r="V131" s="463">
        <f t="shared" si="5"/>
        <v>0</v>
      </c>
      <c r="W131" s="463">
        <f t="shared" si="6"/>
        <v>0</v>
      </c>
      <c r="X131" s="464">
        <f t="shared" si="7"/>
        <v>0</v>
      </c>
      <c r="Y131" s="1585"/>
      <c r="Z131" s="1588"/>
      <c r="AA131" s="1588"/>
      <c r="AB131" s="1588"/>
      <c r="AC131" s="1576"/>
    </row>
    <row r="132" spans="1:29" ht="18.75" x14ac:dyDescent="0.25">
      <c r="A132" s="1589">
        <v>7</v>
      </c>
      <c r="B132" s="1592"/>
      <c r="C132" s="439"/>
      <c r="D132" s="440"/>
      <c r="E132" s="441"/>
      <c r="F132" s="441"/>
      <c r="G132" s="441"/>
      <c r="H132" s="441"/>
      <c r="I132" s="441"/>
      <c r="J132" s="441"/>
      <c r="K132" s="441"/>
      <c r="L132" s="441"/>
      <c r="M132" s="441"/>
      <c r="N132" s="441"/>
      <c r="O132" s="441"/>
      <c r="P132" s="441"/>
      <c r="Q132" s="442"/>
      <c r="R132" s="442"/>
      <c r="S132" s="442"/>
      <c r="T132" s="443"/>
      <c r="U132" s="444">
        <f t="shared" si="4"/>
        <v>0</v>
      </c>
      <c r="V132" s="445">
        <f t="shared" si="5"/>
        <v>0</v>
      </c>
      <c r="W132" s="445">
        <f t="shared" si="6"/>
        <v>0</v>
      </c>
      <c r="X132" s="446">
        <f t="shared" si="7"/>
        <v>0</v>
      </c>
      <c r="Y132" s="1583">
        <f>SUM(U132:U151)</f>
        <v>0</v>
      </c>
      <c r="Z132" s="1586">
        <f>SUM(V132:V151)</f>
        <v>0</v>
      </c>
      <c r="AA132" s="1586">
        <f>SUM(W132:W151)</f>
        <v>0</v>
      </c>
      <c r="AB132" s="1586">
        <f>SUM(X132:X151)</f>
        <v>0</v>
      </c>
      <c r="AC132" s="1574">
        <f>MAX(Y132:AB151)</f>
        <v>0</v>
      </c>
    </row>
    <row r="133" spans="1:29" ht="18.75" x14ac:dyDescent="0.25">
      <c r="A133" s="1590"/>
      <c r="B133" s="1593"/>
      <c r="C133" s="447"/>
      <c r="D133" s="448"/>
      <c r="E133" s="449"/>
      <c r="F133" s="449"/>
      <c r="G133" s="449"/>
      <c r="H133" s="449"/>
      <c r="I133" s="449"/>
      <c r="J133" s="449"/>
      <c r="K133" s="449"/>
      <c r="L133" s="449"/>
      <c r="M133" s="449"/>
      <c r="N133" s="449"/>
      <c r="O133" s="449"/>
      <c r="P133" s="449"/>
      <c r="Q133" s="450"/>
      <c r="R133" s="450"/>
      <c r="S133" s="450"/>
      <c r="T133" s="451"/>
      <c r="U133" s="452">
        <f t="shared" si="4"/>
        <v>0</v>
      </c>
      <c r="V133" s="453">
        <f t="shared" si="5"/>
        <v>0</v>
      </c>
      <c r="W133" s="453">
        <f t="shared" si="6"/>
        <v>0</v>
      </c>
      <c r="X133" s="454">
        <f t="shared" si="7"/>
        <v>0</v>
      </c>
      <c r="Y133" s="1584"/>
      <c r="Z133" s="1587"/>
      <c r="AA133" s="1587"/>
      <c r="AB133" s="1587"/>
      <c r="AC133" s="1575"/>
    </row>
    <row r="134" spans="1:29" ht="18.75" x14ac:dyDescent="0.25">
      <c r="A134" s="1590"/>
      <c r="B134" s="1593"/>
      <c r="C134" s="447"/>
      <c r="D134" s="455"/>
      <c r="E134" s="455"/>
      <c r="F134" s="455"/>
      <c r="G134" s="455"/>
      <c r="H134" s="455"/>
      <c r="I134" s="455"/>
      <c r="J134" s="455"/>
      <c r="K134" s="455"/>
      <c r="L134" s="455"/>
      <c r="M134" s="455"/>
      <c r="N134" s="455"/>
      <c r="O134" s="455"/>
      <c r="P134" s="455"/>
      <c r="Q134" s="456"/>
      <c r="R134" s="456"/>
      <c r="S134" s="456"/>
      <c r="T134" s="457"/>
      <c r="U134" s="452">
        <f t="shared" si="4"/>
        <v>0</v>
      </c>
      <c r="V134" s="453">
        <f t="shared" si="5"/>
        <v>0</v>
      </c>
      <c r="W134" s="453">
        <f t="shared" si="6"/>
        <v>0</v>
      </c>
      <c r="X134" s="454">
        <f t="shared" si="7"/>
        <v>0</v>
      </c>
      <c r="Y134" s="1584"/>
      <c r="Z134" s="1587"/>
      <c r="AA134" s="1587"/>
      <c r="AB134" s="1587"/>
      <c r="AC134" s="1575"/>
    </row>
    <row r="135" spans="1:29" ht="18.75" x14ac:dyDescent="0.25">
      <c r="A135" s="1590"/>
      <c r="B135" s="1593"/>
      <c r="C135" s="447"/>
      <c r="D135" s="448"/>
      <c r="E135" s="448"/>
      <c r="F135" s="448"/>
      <c r="G135" s="448"/>
      <c r="H135" s="448"/>
      <c r="I135" s="448"/>
      <c r="J135" s="448"/>
      <c r="K135" s="448"/>
      <c r="L135" s="448"/>
      <c r="M135" s="448"/>
      <c r="N135" s="448"/>
      <c r="O135" s="448"/>
      <c r="P135" s="448"/>
      <c r="Q135" s="450"/>
      <c r="R135" s="450"/>
      <c r="S135" s="450"/>
      <c r="T135" s="451"/>
      <c r="U135" s="452">
        <f t="shared" si="4"/>
        <v>0</v>
      </c>
      <c r="V135" s="453">
        <f t="shared" si="5"/>
        <v>0</v>
      </c>
      <c r="W135" s="453">
        <f t="shared" si="6"/>
        <v>0</v>
      </c>
      <c r="X135" s="454">
        <f t="shared" si="7"/>
        <v>0</v>
      </c>
      <c r="Y135" s="1584"/>
      <c r="Z135" s="1587"/>
      <c r="AA135" s="1587"/>
      <c r="AB135" s="1587"/>
      <c r="AC135" s="1575"/>
    </row>
    <row r="136" spans="1:29" ht="18.75" x14ac:dyDescent="0.25">
      <c r="A136" s="1590"/>
      <c r="B136" s="1593"/>
      <c r="C136" s="447"/>
      <c r="D136" s="455"/>
      <c r="E136" s="455"/>
      <c r="F136" s="455"/>
      <c r="G136" s="455"/>
      <c r="H136" s="455"/>
      <c r="I136" s="455"/>
      <c r="J136" s="455"/>
      <c r="K136" s="455"/>
      <c r="L136" s="455"/>
      <c r="M136" s="455"/>
      <c r="N136" s="455"/>
      <c r="O136" s="455"/>
      <c r="P136" s="455"/>
      <c r="Q136" s="456"/>
      <c r="R136" s="456"/>
      <c r="S136" s="456"/>
      <c r="T136" s="457"/>
      <c r="U136" s="452">
        <f t="shared" si="4"/>
        <v>0</v>
      </c>
      <c r="V136" s="453">
        <f t="shared" si="5"/>
        <v>0</v>
      </c>
      <c r="W136" s="453">
        <f t="shared" si="6"/>
        <v>0</v>
      </c>
      <c r="X136" s="454">
        <f t="shared" si="7"/>
        <v>0</v>
      </c>
      <c r="Y136" s="1584"/>
      <c r="Z136" s="1587"/>
      <c r="AA136" s="1587"/>
      <c r="AB136" s="1587"/>
      <c r="AC136" s="1575"/>
    </row>
    <row r="137" spans="1:29" ht="18.75" x14ac:dyDescent="0.25">
      <c r="A137" s="1590"/>
      <c r="B137" s="1593"/>
      <c r="C137" s="447"/>
      <c r="D137" s="448"/>
      <c r="E137" s="448"/>
      <c r="F137" s="448"/>
      <c r="G137" s="448"/>
      <c r="H137" s="448"/>
      <c r="I137" s="448"/>
      <c r="J137" s="448"/>
      <c r="K137" s="448"/>
      <c r="L137" s="448"/>
      <c r="M137" s="448"/>
      <c r="N137" s="448"/>
      <c r="O137" s="448"/>
      <c r="P137" s="448"/>
      <c r="Q137" s="450"/>
      <c r="R137" s="450"/>
      <c r="S137" s="450"/>
      <c r="T137" s="451"/>
      <c r="U137" s="452">
        <f t="shared" si="4"/>
        <v>0</v>
      </c>
      <c r="V137" s="453">
        <f t="shared" si="5"/>
        <v>0</v>
      </c>
      <c r="W137" s="453">
        <f t="shared" si="6"/>
        <v>0</v>
      </c>
      <c r="X137" s="454">
        <f t="shared" si="7"/>
        <v>0</v>
      </c>
      <c r="Y137" s="1584"/>
      <c r="Z137" s="1587"/>
      <c r="AA137" s="1587"/>
      <c r="AB137" s="1587"/>
      <c r="AC137" s="1575"/>
    </row>
    <row r="138" spans="1:29" ht="18.75" x14ac:dyDescent="0.25">
      <c r="A138" s="1590"/>
      <c r="B138" s="1593"/>
      <c r="C138" s="447"/>
      <c r="D138" s="455"/>
      <c r="E138" s="455"/>
      <c r="F138" s="455"/>
      <c r="G138" s="455"/>
      <c r="H138" s="455"/>
      <c r="I138" s="455"/>
      <c r="J138" s="455"/>
      <c r="K138" s="455"/>
      <c r="L138" s="455"/>
      <c r="M138" s="455"/>
      <c r="N138" s="455"/>
      <c r="O138" s="455"/>
      <c r="P138" s="455"/>
      <c r="Q138" s="456"/>
      <c r="R138" s="456"/>
      <c r="S138" s="456"/>
      <c r="T138" s="457"/>
      <c r="U138" s="452">
        <f t="shared" si="4"/>
        <v>0</v>
      </c>
      <c r="V138" s="453">
        <f t="shared" si="5"/>
        <v>0</v>
      </c>
      <c r="W138" s="453">
        <f t="shared" si="6"/>
        <v>0</v>
      </c>
      <c r="X138" s="454">
        <f t="shared" si="7"/>
        <v>0</v>
      </c>
      <c r="Y138" s="1584"/>
      <c r="Z138" s="1587"/>
      <c r="AA138" s="1587"/>
      <c r="AB138" s="1587"/>
      <c r="AC138" s="1575"/>
    </row>
    <row r="139" spans="1:29" ht="18.75" x14ac:dyDescent="0.25">
      <c r="A139" s="1590"/>
      <c r="B139" s="1593"/>
      <c r="C139" s="447"/>
      <c r="D139" s="448"/>
      <c r="E139" s="448"/>
      <c r="F139" s="448"/>
      <c r="G139" s="448"/>
      <c r="H139" s="448"/>
      <c r="I139" s="448"/>
      <c r="J139" s="448"/>
      <c r="K139" s="448"/>
      <c r="L139" s="448"/>
      <c r="M139" s="448"/>
      <c r="N139" s="448"/>
      <c r="O139" s="448"/>
      <c r="P139" s="448"/>
      <c r="Q139" s="450"/>
      <c r="R139" s="450"/>
      <c r="S139" s="450"/>
      <c r="T139" s="451"/>
      <c r="U139" s="452">
        <f t="shared" si="4"/>
        <v>0</v>
      </c>
      <c r="V139" s="453">
        <f t="shared" si="5"/>
        <v>0</v>
      </c>
      <c r="W139" s="453">
        <f t="shared" si="6"/>
        <v>0</v>
      </c>
      <c r="X139" s="454">
        <f t="shared" si="7"/>
        <v>0</v>
      </c>
      <c r="Y139" s="1584"/>
      <c r="Z139" s="1587"/>
      <c r="AA139" s="1587"/>
      <c r="AB139" s="1587"/>
      <c r="AC139" s="1575"/>
    </row>
    <row r="140" spans="1:29" ht="18.75" x14ac:dyDescent="0.25">
      <c r="A140" s="1590"/>
      <c r="B140" s="1593"/>
      <c r="C140" s="447"/>
      <c r="D140" s="455"/>
      <c r="E140" s="455"/>
      <c r="F140" s="455"/>
      <c r="G140" s="455"/>
      <c r="H140" s="455"/>
      <c r="I140" s="455"/>
      <c r="J140" s="455"/>
      <c r="K140" s="455"/>
      <c r="L140" s="455"/>
      <c r="M140" s="455"/>
      <c r="N140" s="455"/>
      <c r="O140" s="455"/>
      <c r="P140" s="455"/>
      <c r="Q140" s="456"/>
      <c r="R140" s="456"/>
      <c r="S140" s="456"/>
      <c r="T140" s="457"/>
      <c r="U140" s="452">
        <f t="shared" ref="U140:U203" si="8">IF(AND(E140=0,F140=0,G140=0),0,IF(AND(E140=0,F140=0),G140,IF(AND(E140=0,G140=0),F140,IF(AND(F140=0,G140=0),E140,IF(E140=0,(F140+G140)/2,IF(F140=0,(E140+G140)/2,IF(G140=0,(E140+F140)/2,(E140+F140+G140)/3)))))))</f>
        <v>0</v>
      </c>
      <c r="V140" s="453">
        <f t="shared" ref="V140:V203" si="9">IF(AND(H140=0,I140=0,J140=0),0,IF(AND(H140=0,I140=0),J140,IF(AND(H140=0,J140=0),I140,IF(AND(I140=0,J140=0),H140,IF(H140=0,(I140+J140)/2,IF(I140=0,(H140+J140)/2,IF(J140=0,(H140+I140)/2,(H140+I140+J140)/3)))))))</f>
        <v>0</v>
      </c>
      <c r="W140" s="453">
        <f t="shared" ref="W140:W203" si="10">IF(AND(K140=0,L140=0,M140=0),0,IF(AND(K140=0,L140=0),M140,IF(AND(K140=0,M140=0),L140,IF(AND(L140=0,M140=0),K140,IF(K140=0,(L140+M140)/2,IF(L140=0,(K140+M140)/2,IF(M140=0,(K140+L140)/2,(K140+L140+M140)/3)))))))</f>
        <v>0</v>
      </c>
      <c r="X140" s="454">
        <f t="shared" ref="X140:X203" si="11">IF(AND(N140=0,O140=0,P140=0),0,IF(AND(N140=0,O140=0),P140,IF(AND(N140=0,P140=0),O140,IF(AND(O140=0,P140=0),N140,IF(N140=0,(O140+P140)/2,IF(O140=0,(N140+P140)/2,IF(P140=0,(N140+O140)/2,(N140+O140+P140)/3)))))))</f>
        <v>0</v>
      </c>
      <c r="Y140" s="1584"/>
      <c r="Z140" s="1587"/>
      <c r="AA140" s="1587"/>
      <c r="AB140" s="1587"/>
      <c r="AC140" s="1575"/>
    </row>
    <row r="141" spans="1:29" ht="18.75" x14ac:dyDescent="0.25">
      <c r="A141" s="1590"/>
      <c r="B141" s="1593"/>
      <c r="C141" s="447"/>
      <c r="D141" s="448"/>
      <c r="E141" s="448"/>
      <c r="F141" s="448"/>
      <c r="G141" s="448"/>
      <c r="H141" s="448"/>
      <c r="I141" s="448"/>
      <c r="J141" s="448"/>
      <c r="K141" s="448"/>
      <c r="L141" s="448"/>
      <c r="M141" s="448"/>
      <c r="N141" s="448"/>
      <c r="O141" s="448"/>
      <c r="P141" s="448"/>
      <c r="Q141" s="450"/>
      <c r="R141" s="450"/>
      <c r="S141" s="450"/>
      <c r="T141" s="451"/>
      <c r="U141" s="452">
        <f t="shared" si="8"/>
        <v>0</v>
      </c>
      <c r="V141" s="453">
        <f t="shared" si="9"/>
        <v>0</v>
      </c>
      <c r="W141" s="453">
        <f t="shared" si="10"/>
        <v>0</v>
      </c>
      <c r="X141" s="454">
        <f t="shared" si="11"/>
        <v>0</v>
      </c>
      <c r="Y141" s="1584"/>
      <c r="Z141" s="1587"/>
      <c r="AA141" s="1587"/>
      <c r="AB141" s="1587"/>
      <c r="AC141" s="1575"/>
    </row>
    <row r="142" spans="1:29" ht="18.75" x14ac:dyDescent="0.25">
      <c r="A142" s="1590"/>
      <c r="B142" s="1593"/>
      <c r="C142" s="447"/>
      <c r="D142" s="455"/>
      <c r="E142" s="455"/>
      <c r="F142" s="455"/>
      <c r="G142" s="455"/>
      <c r="H142" s="455"/>
      <c r="I142" s="455"/>
      <c r="J142" s="455"/>
      <c r="K142" s="455"/>
      <c r="L142" s="455"/>
      <c r="M142" s="455"/>
      <c r="N142" s="455"/>
      <c r="O142" s="455"/>
      <c r="P142" s="455"/>
      <c r="Q142" s="456"/>
      <c r="R142" s="456"/>
      <c r="S142" s="456"/>
      <c r="T142" s="457"/>
      <c r="U142" s="452">
        <f t="shared" si="8"/>
        <v>0</v>
      </c>
      <c r="V142" s="453">
        <f t="shared" si="9"/>
        <v>0</v>
      </c>
      <c r="W142" s="453">
        <f t="shared" si="10"/>
        <v>0</v>
      </c>
      <c r="X142" s="454">
        <f t="shared" si="11"/>
        <v>0</v>
      </c>
      <c r="Y142" s="1584"/>
      <c r="Z142" s="1587"/>
      <c r="AA142" s="1587"/>
      <c r="AB142" s="1587"/>
      <c r="AC142" s="1575"/>
    </row>
    <row r="143" spans="1:29" ht="18.75" x14ac:dyDescent="0.25">
      <c r="A143" s="1590"/>
      <c r="B143" s="1593"/>
      <c r="C143" s="447"/>
      <c r="D143" s="448"/>
      <c r="E143" s="448"/>
      <c r="F143" s="448"/>
      <c r="G143" s="448"/>
      <c r="H143" s="448"/>
      <c r="I143" s="448"/>
      <c r="J143" s="448"/>
      <c r="K143" s="448"/>
      <c r="L143" s="448"/>
      <c r="M143" s="448"/>
      <c r="N143" s="448"/>
      <c r="O143" s="448"/>
      <c r="P143" s="448"/>
      <c r="Q143" s="450"/>
      <c r="R143" s="450"/>
      <c r="S143" s="450"/>
      <c r="T143" s="451"/>
      <c r="U143" s="452">
        <f t="shared" si="8"/>
        <v>0</v>
      </c>
      <c r="V143" s="453">
        <f t="shared" si="9"/>
        <v>0</v>
      </c>
      <c r="W143" s="453">
        <f t="shared" si="10"/>
        <v>0</v>
      </c>
      <c r="X143" s="454">
        <f t="shared" si="11"/>
        <v>0</v>
      </c>
      <c r="Y143" s="1584"/>
      <c r="Z143" s="1587"/>
      <c r="AA143" s="1587"/>
      <c r="AB143" s="1587"/>
      <c r="AC143" s="1575"/>
    </row>
    <row r="144" spans="1:29" ht="18.75" x14ac:dyDescent="0.25">
      <c r="A144" s="1590"/>
      <c r="B144" s="1593"/>
      <c r="C144" s="447"/>
      <c r="D144" s="455"/>
      <c r="E144" s="455"/>
      <c r="F144" s="455"/>
      <c r="G144" s="455"/>
      <c r="H144" s="455"/>
      <c r="I144" s="455"/>
      <c r="J144" s="455"/>
      <c r="K144" s="455"/>
      <c r="L144" s="455"/>
      <c r="M144" s="455"/>
      <c r="N144" s="455"/>
      <c r="O144" s="455"/>
      <c r="P144" s="455"/>
      <c r="Q144" s="456"/>
      <c r="R144" s="456"/>
      <c r="S144" s="456"/>
      <c r="T144" s="457"/>
      <c r="U144" s="452">
        <f t="shared" si="8"/>
        <v>0</v>
      </c>
      <c r="V144" s="453">
        <f t="shared" si="9"/>
        <v>0</v>
      </c>
      <c r="W144" s="453">
        <f t="shared" si="10"/>
        <v>0</v>
      </c>
      <c r="X144" s="454">
        <f t="shared" si="11"/>
        <v>0</v>
      </c>
      <c r="Y144" s="1584"/>
      <c r="Z144" s="1587"/>
      <c r="AA144" s="1587"/>
      <c r="AB144" s="1587"/>
      <c r="AC144" s="1575"/>
    </row>
    <row r="145" spans="1:29" ht="18.75" x14ac:dyDescent="0.25">
      <c r="A145" s="1590"/>
      <c r="B145" s="1593"/>
      <c r="C145" s="447"/>
      <c r="D145" s="448"/>
      <c r="E145" s="448"/>
      <c r="F145" s="448"/>
      <c r="G145" s="448"/>
      <c r="H145" s="448"/>
      <c r="I145" s="448"/>
      <c r="J145" s="448"/>
      <c r="K145" s="448"/>
      <c r="L145" s="448"/>
      <c r="M145" s="448"/>
      <c r="N145" s="448"/>
      <c r="O145" s="448"/>
      <c r="P145" s="448"/>
      <c r="Q145" s="450"/>
      <c r="R145" s="450"/>
      <c r="S145" s="450"/>
      <c r="T145" s="451"/>
      <c r="U145" s="452">
        <f t="shared" si="8"/>
        <v>0</v>
      </c>
      <c r="V145" s="453">
        <f t="shared" si="9"/>
        <v>0</v>
      </c>
      <c r="W145" s="453">
        <f t="shared" si="10"/>
        <v>0</v>
      </c>
      <c r="X145" s="454">
        <f t="shared" si="11"/>
        <v>0</v>
      </c>
      <c r="Y145" s="1584"/>
      <c r="Z145" s="1587"/>
      <c r="AA145" s="1587"/>
      <c r="AB145" s="1587"/>
      <c r="AC145" s="1575"/>
    </row>
    <row r="146" spans="1:29" ht="18.75" x14ac:dyDescent="0.25">
      <c r="A146" s="1590"/>
      <c r="B146" s="1593"/>
      <c r="C146" s="447"/>
      <c r="D146" s="455"/>
      <c r="E146" s="455"/>
      <c r="F146" s="455"/>
      <c r="G146" s="455"/>
      <c r="H146" s="455"/>
      <c r="I146" s="455"/>
      <c r="J146" s="455"/>
      <c r="K146" s="455"/>
      <c r="L146" s="455"/>
      <c r="M146" s="455"/>
      <c r="N146" s="455"/>
      <c r="O146" s="455"/>
      <c r="P146" s="455"/>
      <c r="Q146" s="456"/>
      <c r="R146" s="456"/>
      <c r="S146" s="456"/>
      <c r="T146" s="457"/>
      <c r="U146" s="452">
        <f t="shared" si="8"/>
        <v>0</v>
      </c>
      <c r="V146" s="453">
        <f t="shared" si="9"/>
        <v>0</v>
      </c>
      <c r="W146" s="453">
        <f t="shared" si="10"/>
        <v>0</v>
      </c>
      <c r="X146" s="454">
        <f t="shared" si="11"/>
        <v>0</v>
      </c>
      <c r="Y146" s="1584"/>
      <c r="Z146" s="1587"/>
      <c r="AA146" s="1587"/>
      <c r="AB146" s="1587"/>
      <c r="AC146" s="1575"/>
    </row>
    <row r="147" spans="1:29" ht="18.75" x14ac:dyDescent="0.25">
      <c r="A147" s="1590"/>
      <c r="B147" s="1593"/>
      <c r="C147" s="447"/>
      <c r="D147" s="448"/>
      <c r="E147" s="448"/>
      <c r="F147" s="448"/>
      <c r="G147" s="448"/>
      <c r="H147" s="448"/>
      <c r="I147" s="448"/>
      <c r="J147" s="448"/>
      <c r="K147" s="448"/>
      <c r="L147" s="448"/>
      <c r="M147" s="448"/>
      <c r="N147" s="448"/>
      <c r="O147" s="448"/>
      <c r="P147" s="448"/>
      <c r="Q147" s="450"/>
      <c r="R147" s="450"/>
      <c r="S147" s="450"/>
      <c r="T147" s="451"/>
      <c r="U147" s="452">
        <f t="shared" si="8"/>
        <v>0</v>
      </c>
      <c r="V147" s="453">
        <f t="shared" si="9"/>
        <v>0</v>
      </c>
      <c r="W147" s="453">
        <f t="shared" si="10"/>
        <v>0</v>
      </c>
      <c r="X147" s="454">
        <f t="shared" si="11"/>
        <v>0</v>
      </c>
      <c r="Y147" s="1584"/>
      <c r="Z147" s="1587"/>
      <c r="AA147" s="1587"/>
      <c r="AB147" s="1587"/>
      <c r="AC147" s="1575"/>
    </row>
    <row r="148" spans="1:29" ht="18.75" x14ac:dyDescent="0.25">
      <c r="A148" s="1590"/>
      <c r="B148" s="1593"/>
      <c r="C148" s="447"/>
      <c r="D148" s="455"/>
      <c r="E148" s="455"/>
      <c r="F148" s="455"/>
      <c r="G148" s="455"/>
      <c r="H148" s="455"/>
      <c r="I148" s="455"/>
      <c r="J148" s="455"/>
      <c r="K148" s="455"/>
      <c r="L148" s="455"/>
      <c r="M148" s="455"/>
      <c r="N148" s="455"/>
      <c r="O148" s="455"/>
      <c r="P148" s="455"/>
      <c r="Q148" s="456"/>
      <c r="R148" s="456"/>
      <c r="S148" s="456"/>
      <c r="T148" s="457"/>
      <c r="U148" s="452">
        <f t="shared" si="8"/>
        <v>0</v>
      </c>
      <c r="V148" s="453">
        <f t="shared" si="9"/>
        <v>0</v>
      </c>
      <c r="W148" s="453">
        <f t="shared" si="10"/>
        <v>0</v>
      </c>
      <c r="X148" s="454">
        <f t="shared" si="11"/>
        <v>0</v>
      </c>
      <c r="Y148" s="1584"/>
      <c r="Z148" s="1587"/>
      <c r="AA148" s="1587"/>
      <c r="AB148" s="1587"/>
      <c r="AC148" s="1575"/>
    </row>
    <row r="149" spans="1:29" ht="18.75" x14ac:dyDescent="0.25">
      <c r="A149" s="1590"/>
      <c r="B149" s="1593"/>
      <c r="C149" s="447"/>
      <c r="D149" s="448"/>
      <c r="E149" s="448"/>
      <c r="F149" s="448"/>
      <c r="G149" s="448"/>
      <c r="H149" s="448"/>
      <c r="I149" s="448"/>
      <c r="J149" s="448"/>
      <c r="K149" s="448"/>
      <c r="L149" s="448"/>
      <c r="M149" s="448"/>
      <c r="N149" s="448"/>
      <c r="O149" s="448"/>
      <c r="P149" s="448"/>
      <c r="Q149" s="450"/>
      <c r="R149" s="450"/>
      <c r="S149" s="450"/>
      <c r="T149" s="451"/>
      <c r="U149" s="452">
        <f t="shared" si="8"/>
        <v>0</v>
      </c>
      <c r="V149" s="453">
        <f t="shared" si="9"/>
        <v>0</v>
      </c>
      <c r="W149" s="453">
        <f t="shared" si="10"/>
        <v>0</v>
      </c>
      <c r="X149" s="454">
        <f t="shared" si="11"/>
        <v>0</v>
      </c>
      <c r="Y149" s="1584"/>
      <c r="Z149" s="1587"/>
      <c r="AA149" s="1587"/>
      <c r="AB149" s="1587"/>
      <c r="AC149" s="1575"/>
    </row>
    <row r="150" spans="1:29" ht="18.75" x14ac:dyDescent="0.25">
      <c r="A150" s="1590"/>
      <c r="B150" s="1593"/>
      <c r="C150" s="447"/>
      <c r="D150" s="455"/>
      <c r="E150" s="455"/>
      <c r="F150" s="455"/>
      <c r="G150" s="455"/>
      <c r="H150" s="455"/>
      <c r="I150" s="455"/>
      <c r="J150" s="455"/>
      <c r="K150" s="455"/>
      <c r="L150" s="455"/>
      <c r="M150" s="455"/>
      <c r="N150" s="455"/>
      <c r="O150" s="455"/>
      <c r="P150" s="455"/>
      <c r="Q150" s="456"/>
      <c r="R150" s="456"/>
      <c r="S150" s="456"/>
      <c r="T150" s="457"/>
      <c r="U150" s="452">
        <f t="shared" si="8"/>
        <v>0</v>
      </c>
      <c r="V150" s="453">
        <f t="shared" si="9"/>
        <v>0</v>
      </c>
      <c r="W150" s="453">
        <f t="shared" si="10"/>
        <v>0</v>
      </c>
      <c r="X150" s="454">
        <f t="shared" si="11"/>
        <v>0</v>
      </c>
      <c r="Y150" s="1584"/>
      <c r="Z150" s="1587"/>
      <c r="AA150" s="1587"/>
      <c r="AB150" s="1587"/>
      <c r="AC150" s="1575"/>
    </row>
    <row r="151" spans="1:29" ht="19.5" thickBot="1" x14ac:dyDescent="0.3">
      <c r="A151" s="1591"/>
      <c r="B151" s="1594"/>
      <c r="C151" s="458"/>
      <c r="D151" s="459"/>
      <c r="E151" s="459"/>
      <c r="F151" s="459"/>
      <c r="G151" s="459"/>
      <c r="H151" s="459"/>
      <c r="I151" s="459"/>
      <c r="J151" s="459"/>
      <c r="K151" s="459"/>
      <c r="L151" s="459"/>
      <c r="M151" s="459"/>
      <c r="N151" s="459"/>
      <c r="O151" s="459"/>
      <c r="P151" s="459"/>
      <c r="Q151" s="460"/>
      <c r="R151" s="460"/>
      <c r="S151" s="460"/>
      <c r="T151" s="461"/>
      <c r="U151" s="462">
        <f t="shared" si="8"/>
        <v>0</v>
      </c>
      <c r="V151" s="463">
        <f t="shared" si="9"/>
        <v>0</v>
      </c>
      <c r="W151" s="463">
        <f t="shared" si="10"/>
        <v>0</v>
      </c>
      <c r="X151" s="464">
        <f t="shared" si="11"/>
        <v>0</v>
      </c>
      <c r="Y151" s="1585"/>
      <c r="Z151" s="1588"/>
      <c r="AA151" s="1588"/>
      <c r="AB151" s="1588"/>
      <c r="AC151" s="1576"/>
    </row>
    <row r="152" spans="1:29" ht="18.75" x14ac:dyDescent="0.25">
      <c r="A152" s="1577">
        <v>8</v>
      </c>
      <c r="B152" s="1580"/>
      <c r="C152" s="465"/>
      <c r="D152" s="440"/>
      <c r="E152" s="441"/>
      <c r="F152" s="441"/>
      <c r="G152" s="441"/>
      <c r="H152" s="441"/>
      <c r="I152" s="441"/>
      <c r="J152" s="441"/>
      <c r="K152" s="441"/>
      <c r="L152" s="441"/>
      <c r="M152" s="441"/>
      <c r="N152" s="441"/>
      <c r="O152" s="441"/>
      <c r="P152" s="441"/>
      <c r="Q152" s="442"/>
      <c r="R152" s="442"/>
      <c r="S152" s="442"/>
      <c r="T152" s="443"/>
      <c r="U152" s="444">
        <f t="shared" si="8"/>
        <v>0</v>
      </c>
      <c r="V152" s="445">
        <f t="shared" si="9"/>
        <v>0</v>
      </c>
      <c r="W152" s="445">
        <f t="shared" si="10"/>
        <v>0</v>
      </c>
      <c r="X152" s="446">
        <f t="shared" si="11"/>
        <v>0</v>
      </c>
      <c r="Y152" s="1583">
        <f>SUM(U152:U171)</f>
        <v>0</v>
      </c>
      <c r="Z152" s="1586">
        <f>SUM(V152:V171)</f>
        <v>0</v>
      </c>
      <c r="AA152" s="1586">
        <f>SUM(W152:W171)</f>
        <v>0</v>
      </c>
      <c r="AB152" s="1586">
        <f>SUM(X152:X171)</f>
        <v>0</v>
      </c>
      <c r="AC152" s="1574">
        <f>MAX(Y152:AB171)</f>
        <v>0</v>
      </c>
    </row>
    <row r="153" spans="1:29" ht="18.75" x14ac:dyDescent="0.25">
      <c r="A153" s="1578"/>
      <c r="B153" s="1581"/>
      <c r="C153" s="466"/>
      <c r="D153" s="448"/>
      <c r="E153" s="449"/>
      <c r="F153" s="449"/>
      <c r="G153" s="449"/>
      <c r="H153" s="449"/>
      <c r="I153" s="449"/>
      <c r="J153" s="449"/>
      <c r="K153" s="449"/>
      <c r="L153" s="449"/>
      <c r="M153" s="449"/>
      <c r="N153" s="449"/>
      <c r="O153" s="449"/>
      <c r="P153" s="449"/>
      <c r="Q153" s="450"/>
      <c r="R153" s="450"/>
      <c r="S153" s="450"/>
      <c r="T153" s="451"/>
      <c r="U153" s="452">
        <f t="shared" si="8"/>
        <v>0</v>
      </c>
      <c r="V153" s="453">
        <f t="shared" si="9"/>
        <v>0</v>
      </c>
      <c r="W153" s="453">
        <f t="shared" si="10"/>
        <v>0</v>
      </c>
      <c r="X153" s="454">
        <f t="shared" si="11"/>
        <v>0</v>
      </c>
      <c r="Y153" s="1584"/>
      <c r="Z153" s="1587"/>
      <c r="AA153" s="1587"/>
      <c r="AB153" s="1587"/>
      <c r="AC153" s="1575"/>
    </row>
    <row r="154" spans="1:29" ht="18.75" x14ac:dyDescent="0.25">
      <c r="A154" s="1578"/>
      <c r="B154" s="1581"/>
      <c r="C154" s="466"/>
      <c r="D154" s="455"/>
      <c r="E154" s="455"/>
      <c r="F154" s="455"/>
      <c r="G154" s="455"/>
      <c r="H154" s="455"/>
      <c r="I154" s="455"/>
      <c r="J154" s="455"/>
      <c r="K154" s="455"/>
      <c r="L154" s="455"/>
      <c r="M154" s="455"/>
      <c r="N154" s="455"/>
      <c r="O154" s="455"/>
      <c r="P154" s="455"/>
      <c r="Q154" s="456"/>
      <c r="R154" s="456"/>
      <c r="S154" s="456"/>
      <c r="T154" s="457"/>
      <c r="U154" s="452">
        <f t="shared" si="8"/>
        <v>0</v>
      </c>
      <c r="V154" s="453">
        <f t="shared" si="9"/>
        <v>0</v>
      </c>
      <c r="W154" s="453">
        <f t="shared" si="10"/>
        <v>0</v>
      </c>
      <c r="X154" s="454">
        <f t="shared" si="11"/>
        <v>0</v>
      </c>
      <c r="Y154" s="1584"/>
      <c r="Z154" s="1587"/>
      <c r="AA154" s="1587"/>
      <c r="AB154" s="1587"/>
      <c r="AC154" s="1575"/>
    </row>
    <row r="155" spans="1:29" ht="18.75" x14ac:dyDescent="0.25">
      <c r="A155" s="1578"/>
      <c r="B155" s="1581"/>
      <c r="C155" s="466"/>
      <c r="D155" s="448"/>
      <c r="E155" s="448"/>
      <c r="F155" s="448"/>
      <c r="G155" s="448"/>
      <c r="H155" s="448"/>
      <c r="I155" s="448"/>
      <c r="J155" s="448"/>
      <c r="K155" s="448"/>
      <c r="L155" s="448"/>
      <c r="M155" s="448"/>
      <c r="N155" s="448"/>
      <c r="O155" s="448"/>
      <c r="P155" s="448"/>
      <c r="Q155" s="450"/>
      <c r="R155" s="450"/>
      <c r="S155" s="450"/>
      <c r="T155" s="451"/>
      <c r="U155" s="452">
        <f t="shared" si="8"/>
        <v>0</v>
      </c>
      <c r="V155" s="453">
        <f t="shared" si="9"/>
        <v>0</v>
      </c>
      <c r="W155" s="453">
        <f t="shared" si="10"/>
        <v>0</v>
      </c>
      <c r="X155" s="454">
        <f t="shared" si="11"/>
        <v>0</v>
      </c>
      <c r="Y155" s="1584"/>
      <c r="Z155" s="1587"/>
      <c r="AA155" s="1587"/>
      <c r="AB155" s="1587"/>
      <c r="AC155" s="1575"/>
    </row>
    <row r="156" spans="1:29" ht="18.75" x14ac:dyDescent="0.25">
      <c r="A156" s="1578"/>
      <c r="B156" s="1581"/>
      <c r="C156" s="466"/>
      <c r="D156" s="455"/>
      <c r="E156" s="455"/>
      <c r="F156" s="455"/>
      <c r="G156" s="455"/>
      <c r="H156" s="455"/>
      <c r="I156" s="455"/>
      <c r="J156" s="455"/>
      <c r="K156" s="455"/>
      <c r="L156" s="455"/>
      <c r="M156" s="455"/>
      <c r="N156" s="455"/>
      <c r="O156" s="455"/>
      <c r="P156" s="455"/>
      <c r="Q156" s="456"/>
      <c r="R156" s="456"/>
      <c r="S156" s="456"/>
      <c r="T156" s="457"/>
      <c r="U156" s="452">
        <f t="shared" si="8"/>
        <v>0</v>
      </c>
      <c r="V156" s="453">
        <f t="shared" si="9"/>
        <v>0</v>
      </c>
      <c r="W156" s="453">
        <f t="shared" si="10"/>
        <v>0</v>
      </c>
      <c r="X156" s="454">
        <f t="shared" si="11"/>
        <v>0</v>
      </c>
      <c r="Y156" s="1584"/>
      <c r="Z156" s="1587"/>
      <c r="AA156" s="1587"/>
      <c r="AB156" s="1587"/>
      <c r="AC156" s="1575"/>
    </row>
    <row r="157" spans="1:29" ht="18.75" x14ac:dyDescent="0.25">
      <c r="A157" s="1578"/>
      <c r="B157" s="1581"/>
      <c r="C157" s="466"/>
      <c r="D157" s="448"/>
      <c r="E157" s="448"/>
      <c r="F157" s="448"/>
      <c r="G157" s="448"/>
      <c r="H157" s="448"/>
      <c r="I157" s="448"/>
      <c r="J157" s="448"/>
      <c r="K157" s="448"/>
      <c r="L157" s="448"/>
      <c r="M157" s="448"/>
      <c r="N157" s="448"/>
      <c r="O157" s="448"/>
      <c r="P157" s="448"/>
      <c r="Q157" s="450"/>
      <c r="R157" s="450"/>
      <c r="S157" s="450"/>
      <c r="T157" s="451"/>
      <c r="U157" s="452">
        <f t="shared" si="8"/>
        <v>0</v>
      </c>
      <c r="V157" s="453">
        <f t="shared" si="9"/>
        <v>0</v>
      </c>
      <c r="W157" s="453">
        <f t="shared" si="10"/>
        <v>0</v>
      </c>
      <c r="X157" s="454">
        <f t="shared" si="11"/>
        <v>0</v>
      </c>
      <c r="Y157" s="1584"/>
      <c r="Z157" s="1587"/>
      <c r="AA157" s="1587"/>
      <c r="AB157" s="1587"/>
      <c r="AC157" s="1575"/>
    </row>
    <row r="158" spans="1:29" ht="18.75" x14ac:dyDescent="0.25">
      <c r="A158" s="1578"/>
      <c r="B158" s="1581"/>
      <c r="C158" s="466"/>
      <c r="D158" s="455"/>
      <c r="E158" s="455"/>
      <c r="F158" s="455"/>
      <c r="G158" s="455"/>
      <c r="H158" s="455"/>
      <c r="I158" s="455"/>
      <c r="J158" s="455"/>
      <c r="K158" s="455"/>
      <c r="L158" s="455"/>
      <c r="M158" s="455"/>
      <c r="N158" s="455"/>
      <c r="O158" s="455"/>
      <c r="P158" s="455"/>
      <c r="Q158" s="456"/>
      <c r="R158" s="456"/>
      <c r="S158" s="456"/>
      <c r="T158" s="457"/>
      <c r="U158" s="452">
        <f t="shared" si="8"/>
        <v>0</v>
      </c>
      <c r="V158" s="453">
        <f t="shared" si="9"/>
        <v>0</v>
      </c>
      <c r="W158" s="453">
        <f t="shared" si="10"/>
        <v>0</v>
      </c>
      <c r="X158" s="454">
        <f t="shared" si="11"/>
        <v>0</v>
      </c>
      <c r="Y158" s="1584"/>
      <c r="Z158" s="1587"/>
      <c r="AA158" s="1587"/>
      <c r="AB158" s="1587"/>
      <c r="AC158" s="1575"/>
    </row>
    <row r="159" spans="1:29" ht="18.75" x14ac:dyDescent="0.25">
      <c r="A159" s="1578"/>
      <c r="B159" s="1581"/>
      <c r="C159" s="466"/>
      <c r="D159" s="448"/>
      <c r="E159" s="448"/>
      <c r="F159" s="448"/>
      <c r="G159" s="448"/>
      <c r="H159" s="448"/>
      <c r="I159" s="448"/>
      <c r="J159" s="448"/>
      <c r="K159" s="448"/>
      <c r="L159" s="448"/>
      <c r="M159" s="448"/>
      <c r="N159" s="448"/>
      <c r="O159" s="448"/>
      <c r="P159" s="448"/>
      <c r="Q159" s="450"/>
      <c r="R159" s="450"/>
      <c r="S159" s="450"/>
      <c r="T159" s="451"/>
      <c r="U159" s="452">
        <f t="shared" si="8"/>
        <v>0</v>
      </c>
      <c r="V159" s="453">
        <f t="shared" si="9"/>
        <v>0</v>
      </c>
      <c r="W159" s="453">
        <f t="shared" si="10"/>
        <v>0</v>
      </c>
      <c r="X159" s="454">
        <f t="shared" si="11"/>
        <v>0</v>
      </c>
      <c r="Y159" s="1584"/>
      <c r="Z159" s="1587"/>
      <c r="AA159" s="1587"/>
      <c r="AB159" s="1587"/>
      <c r="AC159" s="1575"/>
    </row>
    <row r="160" spans="1:29" ht="18.75" x14ac:dyDescent="0.25">
      <c r="A160" s="1578"/>
      <c r="B160" s="1581"/>
      <c r="C160" s="466"/>
      <c r="D160" s="455"/>
      <c r="E160" s="455"/>
      <c r="F160" s="455"/>
      <c r="G160" s="455"/>
      <c r="H160" s="455"/>
      <c r="I160" s="455"/>
      <c r="J160" s="455"/>
      <c r="K160" s="455"/>
      <c r="L160" s="455"/>
      <c r="M160" s="455"/>
      <c r="N160" s="455"/>
      <c r="O160" s="455"/>
      <c r="P160" s="455"/>
      <c r="Q160" s="456"/>
      <c r="R160" s="456"/>
      <c r="S160" s="456"/>
      <c r="T160" s="457"/>
      <c r="U160" s="452">
        <f t="shared" si="8"/>
        <v>0</v>
      </c>
      <c r="V160" s="453">
        <f t="shared" si="9"/>
        <v>0</v>
      </c>
      <c r="W160" s="453">
        <f t="shared" si="10"/>
        <v>0</v>
      </c>
      <c r="X160" s="454">
        <f t="shared" si="11"/>
        <v>0</v>
      </c>
      <c r="Y160" s="1584"/>
      <c r="Z160" s="1587"/>
      <c r="AA160" s="1587"/>
      <c r="AB160" s="1587"/>
      <c r="AC160" s="1575"/>
    </row>
    <row r="161" spans="1:29" ht="18.75" x14ac:dyDescent="0.25">
      <c r="A161" s="1578"/>
      <c r="B161" s="1581"/>
      <c r="C161" s="466"/>
      <c r="D161" s="448"/>
      <c r="E161" s="448"/>
      <c r="F161" s="448"/>
      <c r="G161" s="448"/>
      <c r="H161" s="448"/>
      <c r="I161" s="448"/>
      <c r="J161" s="448"/>
      <c r="K161" s="448"/>
      <c r="L161" s="448"/>
      <c r="M161" s="448"/>
      <c r="N161" s="448"/>
      <c r="O161" s="448"/>
      <c r="P161" s="448"/>
      <c r="Q161" s="450"/>
      <c r="R161" s="450"/>
      <c r="S161" s="450"/>
      <c r="T161" s="451"/>
      <c r="U161" s="452">
        <f t="shared" si="8"/>
        <v>0</v>
      </c>
      <c r="V161" s="453">
        <f t="shared" si="9"/>
        <v>0</v>
      </c>
      <c r="W161" s="453">
        <f t="shared" si="10"/>
        <v>0</v>
      </c>
      <c r="X161" s="454">
        <f t="shared" si="11"/>
        <v>0</v>
      </c>
      <c r="Y161" s="1584"/>
      <c r="Z161" s="1587"/>
      <c r="AA161" s="1587"/>
      <c r="AB161" s="1587"/>
      <c r="AC161" s="1575"/>
    </row>
    <row r="162" spans="1:29" ht="18.75" x14ac:dyDescent="0.25">
      <c r="A162" s="1578"/>
      <c r="B162" s="1581"/>
      <c r="C162" s="466"/>
      <c r="D162" s="455"/>
      <c r="E162" s="455"/>
      <c r="F162" s="455"/>
      <c r="G162" s="455"/>
      <c r="H162" s="455"/>
      <c r="I162" s="455"/>
      <c r="J162" s="455"/>
      <c r="K162" s="455"/>
      <c r="L162" s="455"/>
      <c r="M162" s="455"/>
      <c r="N162" s="455"/>
      <c r="O162" s="455"/>
      <c r="P162" s="455"/>
      <c r="Q162" s="456"/>
      <c r="R162" s="456"/>
      <c r="S162" s="456"/>
      <c r="T162" s="457"/>
      <c r="U162" s="452">
        <f t="shared" si="8"/>
        <v>0</v>
      </c>
      <c r="V162" s="453">
        <f t="shared" si="9"/>
        <v>0</v>
      </c>
      <c r="W162" s="453">
        <f t="shared" si="10"/>
        <v>0</v>
      </c>
      <c r="X162" s="454">
        <f t="shared" si="11"/>
        <v>0</v>
      </c>
      <c r="Y162" s="1584"/>
      <c r="Z162" s="1587"/>
      <c r="AA162" s="1587"/>
      <c r="AB162" s="1587"/>
      <c r="AC162" s="1575"/>
    </row>
    <row r="163" spans="1:29" ht="18.75" x14ac:dyDescent="0.25">
      <c r="A163" s="1578"/>
      <c r="B163" s="1581"/>
      <c r="C163" s="466"/>
      <c r="D163" s="448"/>
      <c r="E163" s="448"/>
      <c r="F163" s="448"/>
      <c r="G163" s="448"/>
      <c r="H163" s="448"/>
      <c r="I163" s="448"/>
      <c r="J163" s="448"/>
      <c r="K163" s="448"/>
      <c r="L163" s="448"/>
      <c r="M163" s="448"/>
      <c r="N163" s="448"/>
      <c r="O163" s="448"/>
      <c r="P163" s="448"/>
      <c r="Q163" s="450"/>
      <c r="R163" s="450"/>
      <c r="S163" s="450"/>
      <c r="T163" s="451"/>
      <c r="U163" s="452">
        <f t="shared" si="8"/>
        <v>0</v>
      </c>
      <c r="V163" s="453">
        <f t="shared" si="9"/>
        <v>0</v>
      </c>
      <c r="W163" s="453">
        <f t="shared" si="10"/>
        <v>0</v>
      </c>
      <c r="X163" s="454">
        <f t="shared" si="11"/>
        <v>0</v>
      </c>
      <c r="Y163" s="1584"/>
      <c r="Z163" s="1587"/>
      <c r="AA163" s="1587"/>
      <c r="AB163" s="1587"/>
      <c r="AC163" s="1575"/>
    </row>
    <row r="164" spans="1:29" ht="18.75" x14ac:dyDescent="0.25">
      <c r="A164" s="1578"/>
      <c r="B164" s="1581"/>
      <c r="C164" s="466"/>
      <c r="D164" s="455"/>
      <c r="E164" s="455"/>
      <c r="F164" s="455"/>
      <c r="G164" s="455"/>
      <c r="H164" s="455"/>
      <c r="I164" s="455"/>
      <c r="J164" s="455"/>
      <c r="K164" s="455"/>
      <c r="L164" s="455"/>
      <c r="M164" s="455"/>
      <c r="N164" s="455"/>
      <c r="O164" s="455"/>
      <c r="P164" s="455"/>
      <c r="Q164" s="456"/>
      <c r="R164" s="456"/>
      <c r="S164" s="456"/>
      <c r="T164" s="457"/>
      <c r="U164" s="452">
        <f t="shared" si="8"/>
        <v>0</v>
      </c>
      <c r="V164" s="453">
        <f t="shared" si="9"/>
        <v>0</v>
      </c>
      <c r="W164" s="453">
        <f t="shared" si="10"/>
        <v>0</v>
      </c>
      <c r="X164" s="454">
        <f t="shared" si="11"/>
        <v>0</v>
      </c>
      <c r="Y164" s="1584"/>
      <c r="Z164" s="1587"/>
      <c r="AA164" s="1587"/>
      <c r="AB164" s="1587"/>
      <c r="AC164" s="1575"/>
    </row>
    <row r="165" spans="1:29" ht="18.75" x14ac:dyDescent="0.25">
      <c r="A165" s="1578"/>
      <c r="B165" s="1581"/>
      <c r="C165" s="466"/>
      <c r="D165" s="448"/>
      <c r="E165" s="448"/>
      <c r="F165" s="448"/>
      <c r="G165" s="448"/>
      <c r="H165" s="448"/>
      <c r="I165" s="448"/>
      <c r="J165" s="448"/>
      <c r="K165" s="448"/>
      <c r="L165" s="448"/>
      <c r="M165" s="448"/>
      <c r="N165" s="448"/>
      <c r="O165" s="448"/>
      <c r="P165" s="448"/>
      <c r="Q165" s="450"/>
      <c r="R165" s="450"/>
      <c r="S165" s="450"/>
      <c r="T165" s="451"/>
      <c r="U165" s="452">
        <f t="shared" si="8"/>
        <v>0</v>
      </c>
      <c r="V165" s="453">
        <f t="shared" si="9"/>
        <v>0</v>
      </c>
      <c r="W165" s="453">
        <f t="shared" si="10"/>
        <v>0</v>
      </c>
      <c r="X165" s="454">
        <f t="shared" si="11"/>
        <v>0</v>
      </c>
      <c r="Y165" s="1584"/>
      <c r="Z165" s="1587"/>
      <c r="AA165" s="1587"/>
      <c r="AB165" s="1587"/>
      <c r="AC165" s="1575"/>
    </row>
    <row r="166" spans="1:29" ht="18.75" x14ac:dyDescent="0.25">
      <c r="A166" s="1578"/>
      <c r="B166" s="1581"/>
      <c r="C166" s="466"/>
      <c r="D166" s="455"/>
      <c r="E166" s="455"/>
      <c r="F166" s="455"/>
      <c r="G166" s="455"/>
      <c r="H166" s="455"/>
      <c r="I166" s="455"/>
      <c r="J166" s="455"/>
      <c r="K166" s="455"/>
      <c r="L166" s="455"/>
      <c r="M166" s="455"/>
      <c r="N166" s="455"/>
      <c r="O166" s="455"/>
      <c r="P166" s="455"/>
      <c r="Q166" s="456"/>
      <c r="R166" s="456"/>
      <c r="S166" s="456"/>
      <c r="T166" s="457"/>
      <c r="U166" s="452">
        <f t="shared" si="8"/>
        <v>0</v>
      </c>
      <c r="V166" s="453">
        <f t="shared" si="9"/>
        <v>0</v>
      </c>
      <c r="W166" s="453">
        <f t="shared" si="10"/>
        <v>0</v>
      </c>
      <c r="X166" s="454">
        <f t="shared" si="11"/>
        <v>0</v>
      </c>
      <c r="Y166" s="1584"/>
      <c r="Z166" s="1587"/>
      <c r="AA166" s="1587"/>
      <c r="AB166" s="1587"/>
      <c r="AC166" s="1575"/>
    </row>
    <row r="167" spans="1:29" ht="18.75" x14ac:dyDescent="0.25">
      <c r="A167" s="1578"/>
      <c r="B167" s="1581"/>
      <c r="C167" s="466"/>
      <c r="D167" s="448"/>
      <c r="E167" s="448"/>
      <c r="F167" s="448"/>
      <c r="G167" s="448"/>
      <c r="H167" s="448"/>
      <c r="I167" s="448"/>
      <c r="J167" s="448"/>
      <c r="K167" s="448"/>
      <c r="L167" s="448"/>
      <c r="M167" s="448"/>
      <c r="N167" s="448"/>
      <c r="O167" s="448"/>
      <c r="P167" s="448"/>
      <c r="Q167" s="450"/>
      <c r="R167" s="450"/>
      <c r="S167" s="450"/>
      <c r="T167" s="451"/>
      <c r="U167" s="452">
        <f t="shared" si="8"/>
        <v>0</v>
      </c>
      <c r="V167" s="453">
        <f t="shared" si="9"/>
        <v>0</v>
      </c>
      <c r="W167" s="453">
        <f t="shared" si="10"/>
        <v>0</v>
      </c>
      <c r="X167" s="454">
        <f t="shared" si="11"/>
        <v>0</v>
      </c>
      <c r="Y167" s="1584"/>
      <c r="Z167" s="1587"/>
      <c r="AA167" s="1587"/>
      <c r="AB167" s="1587"/>
      <c r="AC167" s="1575"/>
    </row>
    <row r="168" spans="1:29" ht="18.75" x14ac:dyDescent="0.25">
      <c r="A168" s="1578"/>
      <c r="B168" s="1581"/>
      <c r="C168" s="466"/>
      <c r="D168" s="455"/>
      <c r="E168" s="455"/>
      <c r="F168" s="455"/>
      <c r="G168" s="455"/>
      <c r="H168" s="455"/>
      <c r="I168" s="455"/>
      <c r="J168" s="455"/>
      <c r="K168" s="455"/>
      <c r="L168" s="455"/>
      <c r="M168" s="455"/>
      <c r="N168" s="455"/>
      <c r="O168" s="455"/>
      <c r="P168" s="455"/>
      <c r="Q168" s="456"/>
      <c r="R168" s="456"/>
      <c r="S168" s="456"/>
      <c r="T168" s="457"/>
      <c r="U168" s="452">
        <f t="shared" si="8"/>
        <v>0</v>
      </c>
      <c r="V168" s="453">
        <f t="shared" si="9"/>
        <v>0</v>
      </c>
      <c r="W168" s="453">
        <f t="shared" si="10"/>
        <v>0</v>
      </c>
      <c r="X168" s="454">
        <f t="shared" si="11"/>
        <v>0</v>
      </c>
      <c r="Y168" s="1584"/>
      <c r="Z168" s="1587"/>
      <c r="AA168" s="1587"/>
      <c r="AB168" s="1587"/>
      <c r="AC168" s="1575"/>
    </row>
    <row r="169" spans="1:29" ht="18.75" x14ac:dyDescent="0.25">
      <c r="A169" s="1578"/>
      <c r="B169" s="1581"/>
      <c r="C169" s="466"/>
      <c r="D169" s="448"/>
      <c r="E169" s="448"/>
      <c r="F169" s="448"/>
      <c r="G169" s="448"/>
      <c r="H169" s="448"/>
      <c r="I169" s="448"/>
      <c r="J169" s="448"/>
      <c r="K169" s="448"/>
      <c r="L169" s="448"/>
      <c r="M169" s="448"/>
      <c r="N169" s="448"/>
      <c r="O169" s="448"/>
      <c r="P169" s="448"/>
      <c r="Q169" s="450"/>
      <c r="R169" s="450"/>
      <c r="S169" s="450"/>
      <c r="T169" s="451"/>
      <c r="U169" s="452">
        <f t="shared" si="8"/>
        <v>0</v>
      </c>
      <c r="V169" s="453">
        <f t="shared" si="9"/>
        <v>0</v>
      </c>
      <c r="W169" s="453">
        <f t="shared" si="10"/>
        <v>0</v>
      </c>
      <c r="X169" s="454">
        <f t="shared" si="11"/>
        <v>0</v>
      </c>
      <c r="Y169" s="1584"/>
      <c r="Z169" s="1587"/>
      <c r="AA169" s="1587"/>
      <c r="AB169" s="1587"/>
      <c r="AC169" s="1575"/>
    </row>
    <row r="170" spans="1:29" ht="18.75" x14ac:dyDescent="0.25">
      <c r="A170" s="1578"/>
      <c r="B170" s="1581"/>
      <c r="C170" s="466"/>
      <c r="D170" s="455"/>
      <c r="E170" s="455"/>
      <c r="F170" s="455"/>
      <c r="G170" s="455"/>
      <c r="H170" s="455"/>
      <c r="I170" s="455"/>
      <c r="J170" s="455"/>
      <c r="K170" s="455"/>
      <c r="L170" s="455"/>
      <c r="M170" s="455"/>
      <c r="N170" s="455"/>
      <c r="O170" s="455"/>
      <c r="P170" s="455"/>
      <c r="Q170" s="456"/>
      <c r="R170" s="456"/>
      <c r="S170" s="456"/>
      <c r="T170" s="457"/>
      <c r="U170" s="452">
        <f t="shared" si="8"/>
        <v>0</v>
      </c>
      <c r="V170" s="453">
        <f t="shared" si="9"/>
        <v>0</v>
      </c>
      <c r="W170" s="453">
        <f t="shared" si="10"/>
        <v>0</v>
      </c>
      <c r="X170" s="454">
        <f t="shared" si="11"/>
        <v>0</v>
      </c>
      <c r="Y170" s="1584"/>
      <c r="Z170" s="1587"/>
      <c r="AA170" s="1587"/>
      <c r="AB170" s="1587"/>
      <c r="AC170" s="1575"/>
    </row>
    <row r="171" spans="1:29" ht="19.5" thickBot="1" x14ac:dyDescent="0.3">
      <c r="A171" s="1579"/>
      <c r="B171" s="1582"/>
      <c r="C171" s="467"/>
      <c r="D171" s="459"/>
      <c r="E171" s="459"/>
      <c r="F171" s="459"/>
      <c r="G171" s="459"/>
      <c r="H171" s="459"/>
      <c r="I171" s="459"/>
      <c r="J171" s="459"/>
      <c r="K171" s="459"/>
      <c r="L171" s="459"/>
      <c r="M171" s="459"/>
      <c r="N171" s="459"/>
      <c r="O171" s="459"/>
      <c r="P171" s="459"/>
      <c r="Q171" s="460"/>
      <c r="R171" s="460"/>
      <c r="S171" s="460"/>
      <c r="T171" s="461"/>
      <c r="U171" s="462">
        <f t="shared" si="8"/>
        <v>0</v>
      </c>
      <c r="V171" s="463">
        <f t="shared" si="9"/>
        <v>0</v>
      </c>
      <c r="W171" s="463">
        <f t="shared" si="10"/>
        <v>0</v>
      </c>
      <c r="X171" s="464">
        <f t="shared" si="11"/>
        <v>0</v>
      </c>
      <c r="Y171" s="1585"/>
      <c r="Z171" s="1588"/>
      <c r="AA171" s="1588"/>
      <c r="AB171" s="1588"/>
      <c r="AC171" s="1576"/>
    </row>
    <row r="172" spans="1:29" ht="18.75" x14ac:dyDescent="0.25">
      <c r="A172" s="1577">
        <v>9</v>
      </c>
      <c r="B172" s="1580"/>
      <c r="C172" s="465"/>
      <c r="D172" s="440"/>
      <c r="E172" s="441"/>
      <c r="F172" s="441"/>
      <c r="G172" s="441"/>
      <c r="H172" s="441"/>
      <c r="I172" s="441"/>
      <c r="J172" s="441"/>
      <c r="K172" s="441"/>
      <c r="L172" s="441"/>
      <c r="M172" s="441"/>
      <c r="N172" s="441"/>
      <c r="O172" s="441"/>
      <c r="P172" s="441"/>
      <c r="Q172" s="442"/>
      <c r="R172" s="442"/>
      <c r="S172" s="442"/>
      <c r="T172" s="443"/>
      <c r="U172" s="444">
        <f t="shared" si="8"/>
        <v>0</v>
      </c>
      <c r="V172" s="445">
        <f t="shared" si="9"/>
        <v>0</v>
      </c>
      <c r="W172" s="445">
        <f t="shared" si="10"/>
        <v>0</v>
      </c>
      <c r="X172" s="446">
        <f t="shared" si="11"/>
        <v>0</v>
      </c>
      <c r="Y172" s="1583">
        <f>SUM(U172:U191)</f>
        <v>0</v>
      </c>
      <c r="Z172" s="1586">
        <f>SUM(V172:V191)</f>
        <v>0</v>
      </c>
      <c r="AA172" s="1586">
        <f>SUM(W172:W191)</f>
        <v>0</v>
      </c>
      <c r="AB172" s="1586">
        <f>SUM(X172:X191)</f>
        <v>0</v>
      </c>
      <c r="AC172" s="1574">
        <f>MAX(Y172:AB191)</f>
        <v>0</v>
      </c>
    </row>
    <row r="173" spans="1:29" ht="18.75" x14ac:dyDescent="0.25">
      <c r="A173" s="1578"/>
      <c r="B173" s="1581"/>
      <c r="C173" s="466"/>
      <c r="D173" s="448"/>
      <c r="E173" s="449"/>
      <c r="F173" s="449"/>
      <c r="G173" s="449"/>
      <c r="H173" s="449"/>
      <c r="I173" s="449"/>
      <c r="J173" s="449"/>
      <c r="K173" s="449"/>
      <c r="L173" s="449"/>
      <c r="M173" s="449"/>
      <c r="N173" s="449"/>
      <c r="O173" s="449"/>
      <c r="P173" s="449"/>
      <c r="Q173" s="450"/>
      <c r="R173" s="450"/>
      <c r="S173" s="450"/>
      <c r="T173" s="451"/>
      <c r="U173" s="452">
        <f t="shared" si="8"/>
        <v>0</v>
      </c>
      <c r="V173" s="453">
        <f t="shared" si="9"/>
        <v>0</v>
      </c>
      <c r="W173" s="453">
        <f t="shared" si="10"/>
        <v>0</v>
      </c>
      <c r="X173" s="454">
        <f t="shared" si="11"/>
        <v>0</v>
      </c>
      <c r="Y173" s="1584"/>
      <c r="Z173" s="1587"/>
      <c r="AA173" s="1587"/>
      <c r="AB173" s="1587"/>
      <c r="AC173" s="1575"/>
    </row>
    <row r="174" spans="1:29" ht="18.75" x14ac:dyDescent="0.25">
      <c r="A174" s="1578"/>
      <c r="B174" s="1581"/>
      <c r="C174" s="466"/>
      <c r="D174" s="455"/>
      <c r="E174" s="455"/>
      <c r="F174" s="455"/>
      <c r="G174" s="455"/>
      <c r="H174" s="455"/>
      <c r="I174" s="455"/>
      <c r="J174" s="455"/>
      <c r="K174" s="455"/>
      <c r="L174" s="455"/>
      <c r="M174" s="455"/>
      <c r="N174" s="455"/>
      <c r="O174" s="455"/>
      <c r="P174" s="455"/>
      <c r="Q174" s="456"/>
      <c r="R174" s="456"/>
      <c r="S174" s="456"/>
      <c r="T174" s="457"/>
      <c r="U174" s="452">
        <f t="shared" si="8"/>
        <v>0</v>
      </c>
      <c r="V174" s="453">
        <f t="shared" si="9"/>
        <v>0</v>
      </c>
      <c r="W174" s="453">
        <f t="shared" si="10"/>
        <v>0</v>
      </c>
      <c r="X174" s="454">
        <f t="shared" si="11"/>
        <v>0</v>
      </c>
      <c r="Y174" s="1584"/>
      <c r="Z174" s="1587"/>
      <c r="AA174" s="1587"/>
      <c r="AB174" s="1587"/>
      <c r="AC174" s="1575"/>
    </row>
    <row r="175" spans="1:29" ht="18.75" x14ac:dyDescent="0.25">
      <c r="A175" s="1578"/>
      <c r="B175" s="1581"/>
      <c r="C175" s="466"/>
      <c r="D175" s="448"/>
      <c r="E175" s="448"/>
      <c r="F175" s="448"/>
      <c r="G175" s="448"/>
      <c r="H175" s="448"/>
      <c r="I175" s="448"/>
      <c r="J175" s="448"/>
      <c r="K175" s="448"/>
      <c r="L175" s="448"/>
      <c r="M175" s="448"/>
      <c r="N175" s="448"/>
      <c r="O175" s="448"/>
      <c r="P175" s="448"/>
      <c r="Q175" s="450"/>
      <c r="R175" s="450"/>
      <c r="S175" s="450"/>
      <c r="T175" s="451"/>
      <c r="U175" s="452">
        <f t="shared" si="8"/>
        <v>0</v>
      </c>
      <c r="V175" s="453">
        <f t="shared" si="9"/>
        <v>0</v>
      </c>
      <c r="W175" s="453">
        <f t="shared" si="10"/>
        <v>0</v>
      </c>
      <c r="X175" s="454">
        <f t="shared" si="11"/>
        <v>0</v>
      </c>
      <c r="Y175" s="1584"/>
      <c r="Z175" s="1587"/>
      <c r="AA175" s="1587"/>
      <c r="AB175" s="1587"/>
      <c r="AC175" s="1575"/>
    </row>
    <row r="176" spans="1:29" ht="18.75" x14ac:dyDescent="0.25">
      <c r="A176" s="1578"/>
      <c r="B176" s="1581"/>
      <c r="C176" s="466"/>
      <c r="D176" s="455"/>
      <c r="E176" s="455"/>
      <c r="F176" s="455"/>
      <c r="G176" s="455"/>
      <c r="H176" s="455"/>
      <c r="I176" s="455"/>
      <c r="J176" s="455"/>
      <c r="K176" s="455"/>
      <c r="L176" s="455"/>
      <c r="M176" s="455"/>
      <c r="N176" s="455"/>
      <c r="O176" s="455"/>
      <c r="P176" s="455"/>
      <c r="Q176" s="456"/>
      <c r="R176" s="456"/>
      <c r="S176" s="456"/>
      <c r="T176" s="457"/>
      <c r="U176" s="452">
        <f t="shared" si="8"/>
        <v>0</v>
      </c>
      <c r="V176" s="453">
        <f t="shared" si="9"/>
        <v>0</v>
      </c>
      <c r="W176" s="453">
        <f t="shared" si="10"/>
        <v>0</v>
      </c>
      <c r="X176" s="454">
        <f t="shared" si="11"/>
        <v>0</v>
      </c>
      <c r="Y176" s="1584"/>
      <c r="Z176" s="1587"/>
      <c r="AA176" s="1587"/>
      <c r="AB176" s="1587"/>
      <c r="AC176" s="1575"/>
    </row>
    <row r="177" spans="1:29" ht="18.75" x14ac:dyDescent="0.25">
      <c r="A177" s="1578"/>
      <c r="B177" s="1581"/>
      <c r="C177" s="466"/>
      <c r="D177" s="448"/>
      <c r="E177" s="448"/>
      <c r="F177" s="448"/>
      <c r="G177" s="448"/>
      <c r="H177" s="448"/>
      <c r="I177" s="448"/>
      <c r="J177" s="448"/>
      <c r="K177" s="448"/>
      <c r="L177" s="448"/>
      <c r="M177" s="448"/>
      <c r="N177" s="448"/>
      <c r="O177" s="448"/>
      <c r="P177" s="448"/>
      <c r="Q177" s="450"/>
      <c r="R177" s="450"/>
      <c r="S177" s="450"/>
      <c r="T177" s="451"/>
      <c r="U177" s="452">
        <f t="shared" si="8"/>
        <v>0</v>
      </c>
      <c r="V177" s="453">
        <f t="shared" si="9"/>
        <v>0</v>
      </c>
      <c r="W177" s="453">
        <f t="shared" si="10"/>
        <v>0</v>
      </c>
      <c r="X177" s="454">
        <f t="shared" si="11"/>
        <v>0</v>
      </c>
      <c r="Y177" s="1584"/>
      <c r="Z177" s="1587"/>
      <c r="AA177" s="1587"/>
      <c r="AB177" s="1587"/>
      <c r="AC177" s="1575"/>
    </row>
    <row r="178" spans="1:29" ht="18.75" x14ac:dyDescent="0.25">
      <c r="A178" s="1578"/>
      <c r="B178" s="1581"/>
      <c r="C178" s="466"/>
      <c r="D178" s="455"/>
      <c r="E178" s="455"/>
      <c r="F178" s="455"/>
      <c r="G178" s="455"/>
      <c r="H178" s="455"/>
      <c r="I178" s="455"/>
      <c r="J178" s="455"/>
      <c r="K178" s="455"/>
      <c r="L178" s="455"/>
      <c r="M178" s="455"/>
      <c r="N178" s="455"/>
      <c r="O178" s="455"/>
      <c r="P178" s="455"/>
      <c r="Q178" s="456"/>
      <c r="R178" s="456"/>
      <c r="S178" s="456"/>
      <c r="T178" s="457"/>
      <c r="U178" s="452">
        <f t="shared" si="8"/>
        <v>0</v>
      </c>
      <c r="V178" s="453">
        <f t="shared" si="9"/>
        <v>0</v>
      </c>
      <c r="W178" s="453">
        <f t="shared" si="10"/>
        <v>0</v>
      </c>
      <c r="X178" s="454">
        <f t="shared" si="11"/>
        <v>0</v>
      </c>
      <c r="Y178" s="1584"/>
      <c r="Z178" s="1587"/>
      <c r="AA178" s="1587"/>
      <c r="AB178" s="1587"/>
      <c r="AC178" s="1575"/>
    </row>
    <row r="179" spans="1:29" ht="18.75" x14ac:dyDescent="0.25">
      <c r="A179" s="1578"/>
      <c r="B179" s="1581"/>
      <c r="C179" s="466"/>
      <c r="D179" s="448"/>
      <c r="E179" s="448"/>
      <c r="F179" s="448"/>
      <c r="G179" s="448"/>
      <c r="H179" s="448"/>
      <c r="I179" s="448"/>
      <c r="J179" s="448"/>
      <c r="K179" s="448"/>
      <c r="L179" s="448"/>
      <c r="M179" s="448"/>
      <c r="N179" s="448"/>
      <c r="O179" s="448"/>
      <c r="P179" s="448"/>
      <c r="Q179" s="450"/>
      <c r="R179" s="450"/>
      <c r="S179" s="450"/>
      <c r="T179" s="451"/>
      <c r="U179" s="452">
        <f t="shared" si="8"/>
        <v>0</v>
      </c>
      <c r="V179" s="453">
        <f t="shared" si="9"/>
        <v>0</v>
      </c>
      <c r="W179" s="453">
        <f t="shared" si="10"/>
        <v>0</v>
      </c>
      <c r="X179" s="454">
        <f t="shared" si="11"/>
        <v>0</v>
      </c>
      <c r="Y179" s="1584"/>
      <c r="Z179" s="1587"/>
      <c r="AA179" s="1587"/>
      <c r="AB179" s="1587"/>
      <c r="AC179" s="1575"/>
    </row>
    <row r="180" spans="1:29" ht="18.75" x14ac:dyDescent="0.25">
      <c r="A180" s="1578"/>
      <c r="B180" s="1581"/>
      <c r="C180" s="466"/>
      <c r="D180" s="455"/>
      <c r="E180" s="455"/>
      <c r="F180" s="455"/>
      <c r="G180" s="455"/>
      <c r="H180" s="455"/>
      <c r="I180" s="455"/>
      <c r="J180" s="455"/>
      <c r="K180" s="455"/>
      <c r="L180" s="455"/>
      <c r="M180" s="455"/>
      <c r="N180" s="455"/>
      <c r="O180" s="455"/>
      <c r="P180" s="455"/>
      <c r="Q180" s="456"/>
      <c r="R180" s="456"/>
      <c r="S180" s="456"/>
      <c r="T180" s="457"/>
      <c r="U180" s="452">
        <f t="shared" si="8"/>
        <v>0</v>
      </c>
      <c r="V180" s="453">
        <f t="shared" si="9"/>
        <v>0</v>
      </c>
      <c r="W180" s="453">
        <f t="shared" si="10"/>
        <v>0</v>
      </c>
      <c r="X180" s="454">
        <f t="shared" si="11"/>
        <v>0</v>
      </c>
      <c r="Y180" s="1584"/>
      <c r="Z180" s="1587"/>
      <c r="AA180" s="1587"/>
      <c r="AB180" s="1587"/>
      <c r="AC180" s="1575"/>
    </row>
    <row r="181" spans="1:29" ht="18.75" x14ac:dyDescent="0.25">
      <c r="A181" s="1578"/>
      <c r="B181" s="1581"/>
      <c r="C181" s="466"/>
      <c r="D181" s="448"/>
      <c r="E181" s="448"/>
      <c r="F181" s="448"/>
      <c r="G181" s="448"/>
      <c r="H181" s="448"/>
      <c r="I181" s="448"/>
      <c r="J181" s="448"/>
      <c r="K181" s="448"/>
      <c r="L181" s="448"/>
      <c r="M181" s="448"/>
      <c r="N181" s="448"/>
      <c r="O181" s="448"/>
      <c r="P181" s="448"/>
      <c r="Q181" s="450"/>
      <c r="R181" s="450"/>
      <c r="S181" s="450"/>
      <c r="T181" s="451"/>
      <c r="U181" s="452">
        <f t="shared" si="8"/>
        <v>0</v>
      </c>
      <c r="V181" s="453">
        <f t="shared" si="9"/>
        <v>0</v>
      </c>
      <c r="W181" s="453">
        <f t="shared" si="10"/>
        <v>0</v>
      </c>
      <c r="X181" s="454">
        <f t="shared" si="11"/>
        <v>0</v>
      </c>
      <c r="Y181" s="1584"/>
      <c r="Z181" s="1587"/>
      <c r="AA181" s="1587"/>
      <c r="AB181" s="1587"/>
      <c r="AC181" s="1575"/>
    </row>
    <row r="182" spans="1:29" ht="18.75" x14ac:dyDescent="0.25">
      <c r="A182" s="1578"/>
      <c r="B182" s="1581"/>
      <c r="C182" s="466"/>
      <c r="D182" s="455"/>
      <c r="E182" s="455"/>
      <c r="F182" s="455"/>
      <c r="G182" s="455"/>
      <c r="H182" s="455"/>
      <c r="I182" s="455"/>
      <c r="J182" s="455"/>
      <c r="K182" s="455"/>
      <c r="L182" s="455"/>
      <c r="M182" s="455"/>
      <c r="N182" s="455"/>
      <c r="O182" s="455"/>
      <c r="P182" s="455"/>
      <c r="Q182" s="456"/>
      <c r="R182" s="456"/>
      <c r="S182" s="456"/>
      <c r="T182" s="457"/>
      <c r="U182" s="452">
        <f t="shared" si="8"/>
        <v>0</v>
      </c>
      <c r="V182" s="453">
        <f t="shared" si="9"/>
        <v>0</v>
      </c>
      <c r="W182" s="453">
        <f t="shared" si="10"/>
        <v>0</v>
      </c>
      <c r="X182" s="454">
        <f t="shared" si="11"/>
        <v>0</v>
      </c>
      <c r="Y182" s="1584"/>
      <c r="Z182" s="1587"/>
      <c r="AA182" s="1587"/>
      <c r="AB182" s="1587"/>
      <c r="AC182" s="1575"/>
    </row>
    <row r="183" spans="1:29" ht="18.75" x14ac:dyDescent="0.25">
      <c r="A183" s="1578"/>
      <c r="B183" s="1581"/>
      <c r="C183" s="466"/>
      <c r="D183" s="448"/>
      <c r="E183" s="448"/>
      <c r="F183" s="448"/>
      <c r="G183" s="448"/>
      <c r="H183" s="448"/>
      <c r="I183" s="448"/>
      <c r="J183" s="448"/>
      <c r="K183" s="448"/>
      <c r="L183" s="448"/>
      <c r="M183" s="448"/>
      <c r="N183" s="448"/>
      <c r="O183" s="448"/>
      <c r="P183" s="448"/>
      <c r="Q183" s="450"/>
      <c r="R183" s="450"/>
      <c r="S183" s="450"/>
      <c r="T183" s="451"/>
      <c r="U183" s="452">
        <f t="shared" si="8"/>
        <v>0</v>
      </c>
      <c r="V183" s="453">
        <f t="shared" si="9"/>
        <v>0</v>
      </c>
      <c r="W183" s="453">
        <f t="shared" si="10"/>
        <v>0</v>
      </c>
      <c r="X183" s="454">
        <f t="shared" si="11"/>
        <v>0</v>
      </c>
      <c r="Y183" s="1584"/>
      <c r="Z183" s="1587"/>
      <c r="AA183" s="1587"/>
      <c r="AB183" s="1587"/>
      <c r="AC183" s="1575"/>
    </row>
    <row r="184" spans="1:29" ht="18.75" x14ac:dyDescent="0.25">
      <c r="A184" s="1578"/>
      <c r="B184" s="1581"/>
      <c r="C184" s="466"/>
      <c r="D184" s="455"/>
      <c r="E184" s="455"/>
      <c r="F184" s="455"/>
      <c r="G184" s="455"/>
      <c r="H184" s="455"/>
      <c r="I184" s="455"/>
      <c r="J184" s="455"/>
      <c r="K184" s="455"/>
      <c r="L184" s="455"/>
      <c r="M184" s="455"/>
      <c r="N184" s="455"/>
      <c r="O184" s="455"/>
      <c r="P184" s="455"/>
      <c r="Q184" s="456"/>
      <c r="R184" s="456"/>
      <c r="S184" s="456"/>
      <c r="T184" s="457"/>
      <c r="U184" s="452">
        <f t="shared" si="8"/>
        <v>0</v>
      </c>
      <c r="V184" s="453">
        <f t="shared" si="9"/>
        <v>0</v>
      </c>
      <c r="W184" s="453">
        <f t="shared" si="10"/>
        <v>0</v>
      </c>
      <c r="X184" s="454">
        <f t="shared" si="11"/>
        <v>0</v>
      </c>
      <c r="Y184" s="1584"/>
      <c r="Z184" s="1587"/>
      <c r="AA184" s="1587"/>
      <c r="AB184" s="1587"/>
      <c r="AC184" s="1575"/>
    </row>
    <row r="185" spans="1:29" ht="18.75" x14ac:dyDescent="0.25">
      <c r="A185" s="1578"/>
      <c r="B185" s="1581"/>
      <c r="C185" s="466"/>
      <c r="D185" s="448"/>
      <c r="E185" s="448"/>
      <c r="F185" s="448"/>
      <c r="G185" s="448"/>
      <c r="H185" s="448"/>
      <c r="I185" s="448"/>
      <c r="J185" s="448"/>
      <c r="K185" s="448"/>
      <c r="L185" s="448"/>
      <c r="M185" s="448"/>
      <c r="N185" s="448"/>
      <c r="O185" s="448"/>
      <c r="P185" s="448"/>
      <c r="Q185" s="450"/>
      <c r="R185" s="450"/>
      <c r="S185" s="450"/>
      <c r="T185" s="451"/>
      <c r="U185" s="452">
        <f t="shared" si="8"/>
        <v>0</v>
      </c>
      <c r="V185" s="453">
        <f t="shared" si="9"/>
        <v>0</v>
      </c>
      <c r="W185" s="453">
        <f t="shared" si="10"/>
        <v>0</v>
      </c>
      <c r="X185" s="454">
        <f t="shared" si="11"/>
        <v>0</v>
      </c>
      <c r="Y185" s="1584"/>
      <c r="Z185" s="1587"/>
      <c r="AA185" s="1587"/>
      <c r="AB185" s="1587"/>
      <c r="AC185" s="1575"/>
    </row>
    <row r="186" spans="1:29" ht="18.75" x14ac:dyDescent="0.25">
      <c r="A186" s="1578"/>
      <c r="B186" s="1581"/>
      <c r="C186" s="466"/>
      <c r="D186" s="455"/>
      <c r="E186" s="455"/>
      <c r="F186" s="455"/>
      <c r="G186" s="455"/>
      <c r="H186" s="455"/>
      <c r="I186" s="455"/>
      <c r="J186" s="455"/>
      <c r="K186" s="455"/>
      <c r="L186" s="455"/>
      <c r="M186" s="455"/>
      <c r="N186" s="455"/>
      <c r="O186" s="455"/>
      <c r="P186" s="455"/>
      <c r="Q186" s="456"/>
      <c r="R186" s="456"/>
      <c r="S186" s="456"/>
      <c r="T186" s="457"/>
      <c r="U186" s="452">
        <f t="shared" si="8"/>
        <v>0</v>
      </c>
      <c r="V186" s="453">
        <f t="shared" si="9"/>
        <v>0</v>
      </c>
      <c r="W186" s="453">
        <f t="shared" si="10"/>
        <v>0</v>
      </c>
      <c r="X186" s="454">
        <f t="shared" si="11"/>
        <v>0</v>
      </c>
      <c r="Y186" s="1584"/>
      <c r="Z186" s="1587"/>
      <c r="AA186" s="1587"/>
      <c r="AB186" s="1587"/>
      <c r="AC186" s="1575"/>
    </row>
    <row r="187" spans="1:29" ht="18.75" x14ac:dyDescent="0.25">
      <c r="A187" s="1578"/>
      <c r="B187" s="1581"/>
      <c r="C187" s="466"/>
      <c r="D187" s="448"/>
      <c r="E187" s="448"/>
      <c r="F187" s="448"/>
      <c r="G187" s="448"/>
      <c r="H187" s="448"/>
      <c r="I187" s="448"/>
      <c r="J187" s="448"/>
      <c r="K187" s="448"/>
      <c r="L187" s="448"/>
      <c r="M187" s="448"/>
      <c r="N187" s="448"/>
      <c r="O187" s="448"/>
      <c r="P187" s="448"/>
      <c r="Q187" s="450"/>
      <c r="R187" s="450"/>
      <c r="S187" s="450"/>
      <c r="T187" s="451"/>
      <c r="U187" s="452">
        <f t="shared" si="8"/>
        <v>0</v>
      </c>
      <c r="V187" s="453">
        <f t="shared" si="9"/>
        <v>0</v>
      </c>
      <c r="W187" s="453">
        <f t="shared" si="10"/>
        <v>0</v>
      </c>
      <c r="X187" s="454">
        <f t="shared" si="11"/>
        <v>0</v>
      </c>
      <c r="Y187" s="1584"/>
      <c r="Z187" s="1587"/>
      <c r="AA187" s="1587"/>
      <c r="AB187" s="1587"/>
      <c r="AC187" s="1575"/>
    </row>
    <row r="188" spans="1:29" ht="18.75" x14ac:dyDescent="0.25">
      <c r="A188" s="1578"/>
      <c r="B188" s="1581"/>
      <c r="C188" s="466"/>
      <c r="D188" s="455"/>
      <c r="E188" s="455"/>
      <c r="F188" s="455"/>
      <c r="G188" s="455"/>
      <c r="H188" s="455"/>
      <c r="I188" s="455"/>
      <c r="J188" s="455"/>
      <c r="K188" s="455"/>
      <c r="L188" s="455"/>
      <c r="M188" s="455"/>
      <c r="N188" s="455"/>
      <c r="O188" s="455"/>
      <c r="P188" s="455"/>
      <c r="Q188" s="456"/>
      <c r="R188" s="456"/>
      <c r="S188" s="456"/>
      <c r="T188" s="457"/>
      <c r="U188" s="452">
        <f t="shared" si="8"/>
        <v>0</v>
      </c>
      <c r="V188" s="453">
        <f t="shared" si="9"/>
        <v>0</v>
      </c>
      <c r="W188" s="453">
        <f t="shared" si="10"/>
        <v>0</v>
      </c>
      <c r="X188" s="454">
        <f t="shared" si="11"/>
        <v>0</v>
      </c>
      <c r="Y188" s="1584"/>
      <c r="Z188" s="1587"/>
      <c r="AA188" s="1587"/>
      <c r="AB188" s="1587"/>
      <c r="AC188" s="1575"/>
    </row>
    <row r="189" spans="1:29" ht="18.75" x14ac:dyDescent="0.25">
      <c r="A189" s="1578"/>
      <c r="B189" s="1581"/>
      <c r="C189" s="466"/>
      <c r="D189" s="448"/>
      <c r="E189" s="448"/>
      <c r="F189" s="448"/>
      <c r="G189" s="448"/>
      <c r="H189" s="448"/>
      <c r="I189" s="448"/>
      <c r="J189" s="448"/>
      <c r="K189" s="448"/>
      <c r="L189" s="448"/>
      <c r="M189" s="448"/>
      <c r="N189" s="448"/>
      <c r="O189" s="448"/>
      <c r="P189" s="448"/>
      <c r="Q189" s="450"/>
      <c r="R189" s="450"/>
      <c r="S189" s="450"/>
      <c r="T189" s="451"/>
      <c r="U189" s="452">
        <f t="shared" si="8"/>
        <v>0</v>
      </c>
      <c r="V189" s="453">
        <f t="shared" si="9"/>
        <v>0</v>
      </c>
      <c r="W189" s="453">
        <f t="shared" si="10"/>
        <v>0</v>
      </c>
      <c r="X189" s="454">
        <f t="shared" si="11"/>
        <v>0</v>
      </c>
      <c r="Y189" s="1584"/>
      <c r="Z189" s="1587"/>
      <c r="AA189" s="1587"/>
      <c r="AB189" s="1587"/>
      <c r="AC189" s="1575"/>
    </row>
    <row r="190" spans="1:29" ht="18.75" x14ac:dyDescent="0.25">
      <c r="A190" s="1578"/>
      <c r="B190" s="1581"/>
      <c r="C190" s="466"/>
      <c r="D190" s="455"/>
      <c r="E190" s="455"/>
      <c r="F190" s="455"/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56"/>
      <c r="R190" s="456"/>
      <c r="S190" s="456"/>
      <c r="T190" s="457"/>
      <c r="U190" s="452">
        <f t="shared" si="8"/>
        <v>0</v>
      </c>
      <c r="V190" s="453">
        <f t="shared" si="9"/>
        <v>0</v>
      </c>
      <c r="W190" s="453">
        <f t="shared" si="10"/>
        <v>0</v>
      </c>
      <c r="X190" s="454">
        <f t="shared" si="11"/>
        <v>0</v>
      </c>
      <c r="Y190" s="1584"/>
      <c r="Z190" s="1587"/>
      <c r="AA190" s="1587"/>
      <c r="AB190" s="1587"/>
      <c r="AC190" s="1575"/>
    </row>
    <row r="191" spans="1:29" ht="19.5" thickBot="1" x14ac:dyDescent="0.3">
      <c r="A191" s="1579"/>
      <c r="B191" s="1582"/>
      <c r="C191" s="467"/>
      <c r="D191" s="459"/>
      <c r="E191" s="459"/>
      <c r="F191" s="459"/>
      <c r="G191" s="459"/>
      <c r="H191" s="459"/>
      <c r="I191" s="459"/>
      <c r="J191" s="459"/>
      <c r="K191" s="459"/>
      <c r="L191" s="459"/>
      <c r="M191" s="459"/>
      <c r="N191" s="459"/>
      <c r="O191" s="459"/>
      <c r="P191" s="459"/>
      <c r="Q191" s="460"/>
      <c r="R191" s="460"/>
      <c r="S191" s="460"/>
      <c r="T191" s="461"/>
      <c r="U191" s="462">
        <f t="shared" si="8"/>
        <v>0</v>
      </c>
      <c r="V191" s="463">
        <f t="shared" si="9"/>
        <v>0</v>
      </c>
      <c r="W191" s="463">
        <f t="shared" si="10"/>
        <v>0</v>
      </c>
      <c r="X191" s="464">
        <f t="shared" si="11"/>
        <v>0</v>
      </c>
      <c r="Y191" s="1585"/>
      <c r="Z191" s="1588"/>
      <c r="AA191" s="1588"/>
      <c r="AB191" s="1588"/>
      <c r="AC191" s="1576"/>
    </row>
    <row r="192" spans="1:29" ht="18.75" x14ac:dyDescent="0.25">
      <c r="A192" s="1577">
        <v>10</v>
      </c>
      <c r="B192" s="1580"/>
      <c r="C192" s="465"/>
      <c r="D192" s="440"/>
      <c r="E192" s="441"/>
      <c r="F192" s="441"/>
      <c r="G192" s="441"/>
      <c r="H192" s="441"/>
      <c r="I192" s="441"/>
      <c r="J192" s="441"/>
      <c r="K192" s="441"/>
      <c r="L192" s="441"/>
      <c r="M192" s="441"/>
      <c r="N192" s="441"/>
      <c r="O192" s="441"/>
      <c r="P192" s="441"/>
      <c r="Q192" s="442"/>
      <c r="R192" s="442"/>
      <c r="S192" s="442"/>
      <c r="T192" s="443"/>
      <c r="U192" s="444">
        <f t="shared" si="8"/>
        <v>0</v>
      </c>
      <c r="V192" s="445">
        <f t="shared" si="9"/>
        <v>0</v>
      </c>
      <c r="W192" s="445">
        <f t="shared" si="10"/>
        <v>0</v>
      </c>
      <c r="X192" s="446">
        <f t="shared" si="11"/>
        <v>0</v>
      </c>
      <c r="Y192" s="1583">
        <f>SUM(U192:U211)</f>
        <v>0</v>
      </c>
      <c r="Z192" s="1586">
        <f>SUM(V192:V211)</f>
        <v>0</v>
      </c>
      <c r="AA192" s="1586">
        <f>SUM(W192:W211)</f>
        <v>0</v>
      </c>
      <c r="AB192" s="1586">
        <f>SUM(X192:X211)</f>
        <v>0</v>
      </c>
      <c r="AC192" s="1574">
        <f>MAX(Y192:AB211)</f>
        <v>0</v>
      </c>
    </row>
    <row r="193" spans="1:29" ht="18.75" x14ac:dyDescent="0.25">
      <c r="A193" s="1578"/>
      <c r="B193" s="1581"/>
      <c r="C193" s="466"/>
      <c r="D193" s="448"/>
      <c r="E193" s="449"/>
      <c r="F193" s="449"/>
      <c r="G193" s="449"/>
      <c r="H193" s="449"/>
      <c r="I193" s="449"/>
      <c r="J193" s="449"/>
      <c r="K193" s="449"/>
      <c r="L193" s="449"/>
      <c r="M193" s="449"/>
      <c r="N193" s="449"/>
      <c r="O193" s="449"/>
      <c r="P193" s="449"/>
      <c r="Q193" s="450"/>
      <c r="R193" s="450"/>
      <c r="S193" s="450"/>
      <c r="T193" s="451"/>
      <c r="U193" s="452">
        <f t="shared" si="8"/>
        <v>0</v>
      </c>
      <c r="V193" s="453">
        <f t="shared" si="9"/>
        <v>0</v>
      </c>
      <c r="W193" s="453">
        <f t="shared" si="10"/>
        <v>0</v>
      </c>
      <c r="X193" s="454">
        <f t="shared" si="11"/>
        <v>0</v>
      </c>
      <c r="Y193" s="1584"/>
      <c r="Z193" s="1587"/>
      <c r="AA193" s="1587"/>
      <c r="AB193" s="1587"/>
      <c r="AC193" s="1575"/>
    </row>
    <row r="194" spans="1:29" ht="18.75" x14ac:dyDescent="0.25">
      <c r="A194" s="1578"/>
      <c r="B194" s="1581"/>
      <c r="C194" s="466"/>
      <c r="D194" s="455"/>
      <c r="E194" s="455"/>
      <c r="F194" s="455"/>
      <c r="G194" s="455"/>
      <c r="H194" s="455"/>
      <c r="I194" s="455"/>
      <c r="J194" s="455"/>
      <c r="K194" s="455"/>
      <c r="L194" s="455"/>
      <c r="M194" s="455"/>
      <c r="N194" s="455"/>
      <c r="O194" s="455"/>
      <c r="P194" s="455"/>
      <c r="Q194" s="456"/>
      <c r="R194" s="456"/>
      <c r="S194" s="456"/>
      <c r="T194" s="457"/>
      <c r="U194" s="452">
        <f t="shared" si="8"/>
        <v>0</v>
      </c>
      <c r="V194" s="453">
        <f t="shared" si="9"/>
        <v>0</v>
      </c>
      <c r="W194" s="453">
        <f t="shared" si="10"/>
        <v>0</v>
      </c>
      <c r="X194" s="454">
        <f t="shared" si="11"/>
        <v>0</v>
      </c>
      <c r="Y194" s="1584"/>
      <c r="Z194" s="1587"/>
      <c r="AA194" s="1587"/>
      <c r="AB194" s="1587"/>
      <c r="AC194" s="1575"/>
    </row>
    <row r="195" spans="1:29" ht="18.75" x14ac:dyDescent="0.25">
      <c r="A195" s="1578"/>
      <c r="B195" s="1581"/>
      <c r="C195" s="466"/>
      <c r="D195" s="448"/>
      <c r="E195" s="448"/>
      <c r="F195" s="448"/>
      <c r="G195" s="448"/>
      <c r="H195" s="448"/>
      <c r="I195" s="448"/>
      <c r="J195" s="448"/>
      <c r="K195" s="448"/>
      <c r="L195" s="448"/>
      <c r="M195" s="448"/>
      <c r="N195" s="448"/>
      <c r="O195" s="448"/>
      <c r="P195" s="448"/>
      <c r="Q195" s="450"/>
      <c r="R195" s="450"/>
      <c r="S195" s="450"/>
      <c r="T195" s="451"/>
      <c r="U195" s="452">
        <f t="shared" si="8"/>
        <v>0</v>
      </c>
      <c r="V195" s="453">
        <f t="shared" si="9"/>
        <v>0</v>
      </c>
      <c r="W195" s="453">
        <f t="shared" si="10"/>
        <v>0</v>
      </c>
      <c r="X195" s="454">
        <f t="shared" si="11"/>
        <v>0</v>
      </c>
      <c r="Y195" s="1584"/>
      <c r="Z195" s="1587"/>
      <c r="AA195" s="1587"/>
      <c r="AB195" s="1587"/>
      <c r="AC195" s="1575"/>
    </row>
    <row r="196" spans="1:29" ht="18.75" x14ac:dyDescent="0.25">
      <c r="A196" s="1578"/>
      <c r="B196" s="1581"/>
      <c r="C196" s="466"/>
      <c r="D196" s="455"/>
      <c r="E196" s="455"/>
      <c r="F196" s="455"/>
      <c r="G196" s="455"/>
      <c r="H196" s="455"/>
      <c r="I196" s="455"/>
      <c r="J196" s="455"/>
      <c r="K196" s="455"/>
      <c r="L196" s="455"/>
      <c r="M196" s="455"/>
      <c r="N196" s="455"/>
      <c r="O196" s="455"/>
      <c r="P196" s="455"/>
      <c r="Q196" s="456"/>
      <c r="R196" s="456"/>
      <c r="S196" s="456"/>
      <c r="T196" s="457"/>
      <c r="U196" s="452">
        <f t="shared" si="8"/>
        <v>0</v>
      </c>
      <c r="V196" s="453">
        <f t="shared" si="9"/>
        <v>0</v>
      </c>
      <c r="W196" s="453">
        <f t="shared" si="10"/>
        <v>0</v>
      </c>
      <c r="X196" s="454">
        <f t="shared" si="11"/>
        <v>0</v>
      </c>
      <c r="Y196" s="1584"/>
      <c r="Z196" s="1587"/>
      <c r="AA196" s="1587"/>
      <c r="AB196" s="1587"/>
      <c r="AC196" s="1575"/>
    </row>
    <row r="197" spans="1:29" ht="18.75" x14ac:dyDescent="0.25">
      <c r="A197" s="1578"/>
      <c r="B197" s="1581"/>
      <c r="C197" s="466"/>
      <c r="D197" s="448"/>
      <c r="E197" s="448"/>
      <c r="F197" s="448"/>
      <c r="G197" s="448"/>
      <c r="H197" s="448"/>
      <c r="I197" s="448"/>
      <c r="J197" s="448"/>
      <c r="K197" s="448"/>
      <c r="L197" s="448"/>
      <c r="M197" s="448"/>
      <c r="N197" s="448"/>
      <c r="O197" s="448"/>
      <c r="P197" s="448"/>
      <c r="Q197" s="450"/>
      <c r="R197" s="450"/>
      <c r="S197" s="450"/>
      <c r="T197" s="451"/>
      <c r="U197" s="452">
        <f t="shared" si="8"/>
        <v>0</v>
      </c>
      <c r="V197" s="453">
        <f t="shared" si="9"/>
        <v>0</v>
      </c>
      <c r="W197" s="453">
        <f t="shared" si="10"/>
        <v>0</v>
      </c>
      <c r="X197" s="454">
        <f t="shared" si="11"/>
        <v>0</v>
      </c>
      <c r="Y197" s="1584"/>
      <c r="Z197" s="1587"/>
      <c r="AA197" s="1587"/>
      <c r="AB197" s="1587"/>
      <c r="AC197" s="1575"/>
    </row>
    <row r="198" spans="1:29" ht="18.75" x14ac:dyDescent="0.25">
      <c r="A198" s="1578"/>
      <c r="B198" s="1581"/>
      <c r="C198" s="466"/>
      <c r="D198" s="455"/>
      <c r="E198" s="455"/>
      <c r="F198" s="455"/>
      <c r="G198" s="455"/>
      <c r="H198" s="455"/>
      <c r="I198" s="455"/>
      <c r="J198" s="455"/>
      <c r="K198" s="455"/>
      <c r="L198" s="455"/>
      <c r="M198" s="455"/>
      <c r="N198" s="455"/>
      <c r="O198" s="455"/>
      <c r="P198" s="455"/>
      <c r="Q198" s="456"/>
      <c r="R198" s="456"/>
      <c r="S198" s="456"/>
      <c r="T198" s="457"/>
      <c r="U198" s="452">
        <f t="shared" si="8"/>
        <v>0</v>
      </c>
      <c r="V198" s="453">
        <f t="shared" si="9"/>
        <v>0</v>
      </c>
      <c r="W198" s="453">
        <f t="shared" si="10"/>
        <v>0</v>
      </c>
      <c r="X198" s="454">
        <f t="shared" si="11"/>
        <v>0</v>
      </c>
      <c r="Y198" s="1584"/>
      <c r="Z198" s="1587"/>
      <c r="AA198" s="1587"/>
      <c r="AB198" s="1587"/>
      <c r="AC198" s="1575"/>
    </row>
    <row r="199" spans="1:29" ht="18.75" x14ac:dyDescent="0.25">
      <c r="A199" s="1578"/>
      <c r="B199" s="1581"/>
      <c r="C199" s="466"/>
      <c r="D199" s="448"/>
      <c r="E199" s="448"/>
      <c r="F199" s="448"/>
      <c r="G199" s="448"/>
      <c r="H199" s="448"/>
      <c r="I199" s="448"/>
      <c r="J199" s="448"/>
      <c r="K199" s="448"/>
      <c r="L199" s="448"/>
      <c r="M199" s="448"/>
      <c r="N199" s="448"/>
      <c r="O199" s="448"/>
      <c r="P199" s="448"/>
      <c r="Q199" s="450"/>
      <c r="R199" s="450"/>
      <c r="S199" s="450"/>
      <c r="T199" s="451"/>
      <c r="U199" s="452">
        <f t="shared" si="8"/>
        <v>0</v>
      </c>
      <c r="V199" s="453">
        <f t="shared" si="9"/>
        <v>0</v>
      </c>
      <c r="W199" s="453">
        <f t="shared" si="10"/>
        <v>0</v>
      </c>
      <c r="X199" s="454">
        <f t="shared" si="11"/>
        <v>0</v>
      </c>
      <c r="Y199" s="1584"/>
      <c r="Z199" s="1587"/>
      <c r="AA199" s="1587"/>
      <c r="AB199" s="1587"/>
      <c r="AC199" s="1575"/>
    </row>
    <row r="200" spans="1:29" ht="18.75" x14ac:dyDescent="0.25">
      <c r="A200" s="1578"/>
      <c r="B200" s="1581"/>
      <c r="C200" s="466"/>
      <c r="D200" s="455"/>
      <c r="E200" s="455"/>
      <c r="F200" s="455"/>
      <c r="G200" s="455"/>
      <c r="H200" s="455"/>
      <c r="I200" s="455"/>
      <c r="J200" s="455"/>
      <c r="K200" s="455"/>
      <c r="L200" s="455"/>
      <c r="M200" s="455"/>
      <c r="N200" s="455"/>
      <c r="O200" s="455"/>
      <c r="P200" s="455"/>
      <c r="Q200" s="456"/>
      <c r="R200" s="456"/>
      <c r="S200" s="456"/>
      <c r="T200" s="457"/>
      <c r="U200" s="452">
        <f t="shared" si="8"/>
        <v>0</v>
      </c>
      <c r="V200" s="453">
        <f t="shared" si="9"/>
        <v>0</v>
      </c>
      <c r="W200" s="453">
        <f t="shared" si="10"/>
        <v>0</v>
      </c>
      <c r="X200" s="454">
        <f t="shared" si="11"/>
        <v>0</v>
      </c>
      <c r="Y200" s="1584"/>
      <c r="Z200" s="1587"/>
      <c r="AA200" s="1587"/>
      <c r="AB200" s="1587"/>
      <c r="AC200" s="1575"/>
    </row>
    <row r="201" spans="1:29" ht="18.75" x14ac:dyDescent="0.25">
      <c r="A201" s="1578"/>
      <c r="B201" s="1581"/>
      <c r="C201" s="466"/>
      <c r="D201" s="448"/>
      <c r="E201" s="448"/>
      <c r="F201" s="448"/>
      <c r="G201" s="448"/>
      <c r="H201" s="448"/>
      <c r="I201" s="448"/>
      <c r="J201" s="448"/>
      <c r="K201" s="448"/>
      <c r="L201" s="448"/>
      <c r="M201" s="448"/>
      <c r="N201" s="448"/>
      <c r="O201" s="448"/>
      <c r="P201" s="448"/>
      <c r="Q201" s="450"/>
      <c r="R201" s="450"/>
      <c r="S201" s="450"/>
      <c r="T201" s="451"/>
      <c r="U201" s="452">
        <f t="shared" si="8"/>
        <v>0</v>
      </c>
      <c r="V201" s="453">
        <f t="shared" si="9"/>
        <v>0</v>
      </c>
      <c r="W201" s="453">
        <f t="shared" si="10"/>
        <v>0</v>
      </c>
      <c r="X201" s="454">
        <f t="shared" si="11"/>
        <v>0</v>
      </c>
      <c r="Y201" s="1584"/>
      <c r="Z201" s="1587"/>
      <c r="AA201" s="1587"/>
      <c r="AB201" s="1587"/>
      <c r="AC201" s="1575"/>
    </row>
    <row r="202" spans="1:29" ht="18.75" x14ac:dyDescent="0.25">
      <c r="A202" s="1578"/>
      <c r="B202" s="1581"/>
      <c r="C202" s="466"/>
      <c r="D202" s="455"/>
      <c r="E202" s="455"/>
      <c r="F202" s="455"/>
      <c r="G202" s="455"/>
      <c r="H202" s="455"/>
      <c r="I202" s="455"/>
      <c r="J202" s="455"/>
      <c r="K202" s="455"/>
      <c r="L202" s="455"/>
      <c r="M202" s="455"/>
      <c r="N202" s="455"/>
      <c r="O202" s="455"/>
      <c r="P202" s="455"/>
      <c r="Q202" s="456"/>
      <c r="R202" s="456"/>
      <c r="S202" s="456"/>
      <c r="T202" s="457"/>
      <c r="U202" s="452">
        <f t="shared" si="8"/>
        <v>0</v>
      </c>
      <c r="V202" s="453">
        <f t="shared" si="9"/>
        <v>0</v>
      </c>
      <c r="W202" s="453">
        <f t="shared" si="10"/>
        <v>0</v>
      </c>
      <c r="X202" s="454">
        <f t="shared" si="11"/>
        <v>0</v>
      </c>
      <c r="Y202" s="1584"/>
      <c r="Z202" s="1587"/>
      <c r="AA202" s="1587"/>
      <c r="AB202" s="1587"/>
      <c r="AC202" s="1575"/>
    </row>
    <row r="203" spans="1:29" ht="18.75" x14ac:dyDescent="0.25">
      <c r="A203" s="1578"/>
      <c r="B203" s="1581"/>
      <c r="C203" s="466"/>
      <c r="D203" s="448"/>
      <c r="E203" s="448"/>
      <c r="F203" s="448"/>
      <c r="G203" s="448"/>
      <c r="H203" s="448"/>
      <c r="I203" s="448"/>
      <c r="J203" s="448"/>
      <c r="K203" s="448"/>
      <c r="L203" s="448"/>
      <c r="M203" s="448"/>
      <c r="N203" s="448"/>
      <c r="O203" s="448"/>
      <c r="P203" s="448"/>
      <c r="Q203" s="450"/>
      <c r="R203" s="450"/>
      <c r="S203" s="450"/>
      <c r="T203" s="451"/>
      <c r="U203" s="452">
        <f t="shared" si="8"/>
        <v>0</v>
      </c>
      <c r="V203" s="453">
        <f t="shared" si="9"/>
        <v>0</v>
      </c>
      <c r="W203" s="453">
        <f t="shared" si="10"/>
        <v>0</v>
      </c>
      <c r="X203" s="454">
        <f t="shared" si="11"/>
        <v>0</v>
      </c>
      <c r="Y203" s="1584"/>
      <c r="Z203" s="1587"/>
      <c r="AA203" s="1587"/>
      <c r="AB203" s="1587"/>
      <c r="AC203" s="1575"/>
    </row>
    <row r="204" spans="1:29" ht="18.75" x14ac:dyDescent="0.25">
      <c r="A204" s="1578"/>
      <c r="B204" s="1581"/>
      <c r="C204" s="466"/>
      <c r="D204" s="455"/>
      <c r="E204" s="455"/>
      <c r="F204" s="455"/>
      <c r="G204" s="455"/>
      <c r="H204" s="455"/>
      <c r="I204" s="455"/>
      <c r="J204" s="455"/>
      <c r="K204" s="455"/>
      <c r="L204" s="455"/>
      <c r="M204" s="455"/>
      <c r="N204" s="455"/>
      <c r="O204" s="455"/>
      <c r="P204" s="455"/>
      <c r="Q204" s="456"/>
      <c r="R204" s="456"/>
      <c r="S204" s="456"/>
      <c r="T204" s="457"/>
      <c r="U204" s="452">
        <f t="shared" ref="U204:U267" si="12">IF(AND(E204=0,F204=0,G204=0),0,IF(AND(E204=0,F204=0),G204,IF(AND(E204=0,G204=0),F204,IF(AND(F204=0,G204=0),E204,IF(E204=0,(F204+G204)/2,IF(F204=0,(E204+G204)/2,IF(G204=0,(E204+F204)/2,(E204+F204+G204)/3)))))))</f>
        <v>0</v>
      </c>
      <c r="V204" s="453">
        <f t="shared" ref="V204:V267" si="13">IF(AND(H204=0,I204=0,J204=0),0,IF(AND(H204=0,I204=0),J204,IF(AND(H204=0,J204=0),I204,IF(AND(I204=0,J204=0),H204,IF(H204=0,(I204+J204)/2,IF(I204=0,(H204+J204)/2,IF(J204=0,(H204+I204)/2,(H204+I204+J204)/3)))))))</f>
        <v>0</v>
      </c>
      <c r="W204" s="453">
        <f t="shared" ref="W204:W267" si="14">IF(AND(K204=0,L204=0,M204=0),0,IF(AND(K204=0,L204=0),M204,IF(AND(K204=0,M204=0),L204,IF(AND(L204=0,M204=0),K204,IF(K204=0,(L204+M204)/2,IF(L204=0,(K204+M204)/2,IF(M204=0,(K204+L204)/2,(K204+L204+M204)/3)))))))</f>
        <v>0</v>
      </c>
      <c r="X204" s="454">
        <f t="shared" ref="X204:X267" si="15">IF(AND(N204=0,O204=0,P204=0),0,IF(AND(N204=0,O204=0),P204,IF(AND(N204=0,P204=0),O204,IF(AND(O204=0,P204=0),N204,IF(N204=0,(O204+P204)/2,IF(O204=0,(N204+P204)/2,IF(P204=0,(N204+O204)/2,(N204+O204+P204)/3)))))))</f>
        <v>0</v>
      </c>
      <c r="Y204" s="1584"/>
      <c r="Z204" s="1587"/>
      <c r="AA204" s="1587"/>
      <c r="AB204" s="1587"/>
      <c r="AC204" s="1575"/>
    </row>
    <row r="205" spans="1:29" ht="18.75" x14ac:dyDescent="0.25">
      <c r="A205" s="1578"/>
      <c r="B205" s="1581"/>
      <c r="C205" s="466"/>
      <c r="D205" s="448"/>
      <c r="E205" s="448"/>
      <c r="F205" s="448"/>
      <c r="G205" s="448"/>
      <c r="H205" s="448"/>
      <c r="I205" s="448"/>
      <c r="J205" s="448"/>
      <c r="K205" s="448"/>
      <c r="L205" s="448"/>
      <c r="M205" s="448"/>
      <c r="N205" s="448"/>
      <c r="O205" s="448"/>
      <c r="P205" s="448"/>
      <c r="Q205" s="450"/>
      <c r="R205" s="450"/>
      <c r="S205" s="450"/>
      <c r="T205" s="451"/>
      <c r="U205" s="452">
        <f t="shared" si="12"/>
        <v>0</v>
      </c>
      <c r="V205" s="453">
        <f t="shared" si="13"/>
        <v>0</v>
      </c>
      <c r="W205" s="453">
        <f t="shared" si="14"/>
        <v>0</v>
      </c>
      <c r="X205" s="454">
        <f t="shared" si="15"/>
        <v>0</v>
      </c>
      <c r="Y205" s="1584"/>
      <c r="Z205" s="1587"/>
      <c r="AA205" s="1587"/>
      <c r="AB205" s="1587"/>
      <c r="AC205" s="1575"/>
    </row>
    <row r="206" spans="1:29" ht="18.75" x14ac:dyDescent="0.25">
      <c r="A206" s="1578"/>
      <c r="B206" s="1581"/>
      <c r="C206" s="466"/>
      <c r="D206" s="455"/>
      <c r="E206" s="455"/>
      <c r="F206" s="455"/>
      <c r="G206" s="455"/>
      <c r="H206" s="455"/>
      <c r="I206" s="455"/>
      <c r="J206" s="455"/>
      <c r="K206" s="455"/>
      <c r="L206" s="455"/>
      <c r="M206" s="455"/>
      <c r="N206" s="455"/>
      <c r="O206" s="455"/>
      <c r="P206" s="455"/>
      <c r="Q206" s="456"/>
      <c r="R206" s="456"/>
      <c r="S206" s="456"/>
      <c r="T206" s="457"/>
      <c r="U206" s="452">
        <f t="shared" si="12"/>
        <v>0</v>
      </c>
      <c r="V206" s="453">
        <f t="shared" si="13"/>
        <v>0</v>
      </c>
      <c r="W206" s="453">
        <f t="shared" si="14"/>
        <v>0</v>
      </c>
      <c r="X206" s="454">
        <f t="shared" si="15"/>
        <v>0</v>
      </c>
      <c r="Y206" s="1584"/>
      <c r="Z206" s="1587"/>
      <c r="AA206" s="1587"/>
      <c r="AB206" s="1587"/>
      <c r="AC206" s="1575"/>
    </row>
    <row r="207" spans="1:29" ht="18.75" x14ac:dyDescent="0.25">
      <c r="A207" s="1578"/>
      <c r="B207" s="1581"/>
      <c r="C207" s="466"/>
      <c r="D207" s="448"/>
      <c r="E207" s="448"/>
      <c r="F207" s="448"/>
      <c r="G207" s="448"/>
      <c r="H207" s="448"/>
      <c r="I207" s="448"/>
      <c r="J207" s="448"/>
      <c r="K207" s="448"/>
      <c r="L207" s="448"/>
      <c r="M207" s="448"/>
      <c r="N207" s="448"/>
      <c r="O207" s="448"/>
      <c r="P207" s="448"/>
      <c r="Q207" s="450"/>
      <c r="R207" s="450"/>
      <c r="S207" s="450"/>
      <c r="T207" s="451"/>
      <c r="U207" s="452">
        <f t="shared" si="12"/>
        <v>0</v>
      </c>
      <c r="V207" s="453">
        <f t="shared" si="13"/>
        <v>0</v>
      </c>
      <c r="W207" s="453">
        <f t="shared" si="14"/>
        <v>0</v>
      </c>
      <c r="X207" s="454">
        <f t="shared" si="15"/>
        <v>0</v>
      </c>
      <c r="Y207" s="1584"/>
      <c r="Z207" s="1587"/>
      <c r="AA207" s="1587"/>
      <c r="AB207" s="1587"/>
      <c r="AC207" s="1575"/>
    </row>
    <row r="208" spans="1:29" ht="18.75" x14ac:dyDescent="0.25">
      <c r="A208" s="1578"/>
      <c r="B208" s="1581"/>
      <c r="C208" s="466"/>
      <c r="D208" s="455"/>
      <c r="E208" s="455"/>
      <c r="F208" s="455"/>
      <c r="G208" s="455"/>
      <c r="H208" s="455"/>
      <c r="I208" s="455"/>
      <c r="J208" s="455"/>
      <c r="K208" s="455"/>
      <c r="L208" s="455"/>
      <c r="M208" s="455"/>
      <c r="N208" s="455"/>
      <c r="O208" s="455"/>
      <c r="P208" s="455"/>
      <c r="Q208" s="456"/>
      <c r="R208" s="456"/>
      <c r="S208" s="456"/>
      <c r="T208" s="457"/>
      <c r="U208" s="452">
        <f t="shared" si="12"/>
        <v>0</v>
      </c>
      <c r="V208" s="453">
        <f t="shared" si="13"/>
        <v>0</v>
      </c>
      <c r="W208" s="453">
        <f t="shared" si="14"/>
        <v>0</v>
      </c>
      <c r="X208" s="454">
        <f t="shared" si="15"/>
        <v>0</v>
      </c>
      <c r="Y208" s="1584"/>
      <c r="Z208" s="1587"/>
      <c r="AA208" s="1587"/>
      <c r="AB208" s="1587"/>
      <c r="AC208" s="1575"/>
    </row>
    <row r="209" spans="1:29" ht="18.75" x14ac:dyDescent="0.25">
      <c r="A209" s="1578"/>
      <c r="B209" s="1581"/>
      <c r="C209" s="466"/>
      <c r="D209" s="448"/>
      <c r="E209" s="448"/>
      <c r="F209" s="448"/>
      <c r="G209" s="448"/>
      <c r="H209" s="448"/>
      <c r="I209" s="448"/>
      <c r="J209" s="448"/>
      <c r="K209" s="448"/>
      <c r="L209" s="448"/>
      <c r="M209" s="448"/>
      <c r="N209" s="448"/>
      <c r="O209" s="448"/>
      <c r="P209" s="448"/>
      <c r="Q209" s="450"/>
      <c r="R209" s="450"/>
      <c r="S209" s="450"/>
      <c r="T209" s="451"/>
      <c r="U209" s="452">
        <f t="shared" si="12"/>
        <v>0</v>
      </c>
      <c r="V209" s="453">
        <f t="shared" si="13"/>
        <v>0</v>
      </c>
      <c r="W209" s="453">
        <f t="shared" si="14"/>
        <v>0</v>
      </c>
      <c r="X209" s="454">
        <f t="shared" si="15"/>
        <v>0</v>
      </c>
      <c r="Y209" s="1584"/>
      <c r="Z209" s="1587"/>
      <c r="AA209" s="1587"/>
      <c r="AB209" s="1587"/>
      <c r="AC209" s="1575"/>
    </row>
    <row r="210" spans="1:29" ht="18.75" x14ac:dyDescent="0.25">
      <c r="A210" s="1578"/>
      <c r="B210" s="1581"/>
      <c r="C210" s="466"/>
      <c r="D210" s="455"/>
      <c r="E210" s="455"/>
      <c r="F210" s="455"/>
      <c r="G210" s="455"/>
      <c r="H210" s="455"/>
      <c r="I210" s="455"/>
      <c r="J210" s="455"/>
      <c r="K210" s="455"/>
      <c r="L210" s="455"/>
      <c r="M210" s="455"/>
      <c r="N210" s="455"/>
      <c r="O210" s="455"/>
      <c r="P210" s="455"/>
      <c r="Q210" s="456"/>
      <c r="R210" s="456"/>
      <c r="S210" s="456"/>
      <c r="T210" s="457"/>
      <c r="U210" s="452">
        <f t="shared" si="12"/>
        <v>0</v>
      </c>
      <c r="V210" s="453">
        <f t="shared" si="13"/>
        <v>0</v>
      </c>
      <c r="W210" s="453">
        <f t="shared" si="14"/>
        <v>0</v>
      </c>
      <c r="X210" s="454">
        <f t="shared" si="15"/>
        <v>0</v>
      </c>
      <c r="Y210" s="1584"/>
      <c r="Z210" s="1587"/>
      <c r="AA210" s="1587"/>
      <c r="AB210" s="1587"/>
      <c r="AC210" s="1575"/>
    </row>
    <row r="211" spans="1:29" ht="19.5" thickBot="1" x14ac:dyDescent="0.3">
      <c r="A211" s="1579"/>
      <c r="B211" s="1582"/>
      <c r="C211" s="467"/>
      <c r="D211" s="459"/>
      <c r="E211" s="459"/>
      <c r="F211" s="459"/>
      <c r="G211" s="459"/>
      <c r="H211" s="459"/>
      <c r="I211" s="459"/>
      <c r="J211" s="459"/>
      <c r="K211" s="459"/>
      <c r="L211" s="459"/>
      <c r="M211" s="459"/>
      <c r="N211" s="459"/>
      <c r="O211" s="459"/>
      <c r="P211" s="459"/>
      <c r="Q211" s="460"/>
      <c r="R211" s="460"/>
      <c r="S211" s="460"/>
      <c r="T211" s="461"/>
      <c r="U211" s="462">
        <f t="shared" si="12"/>
        <v>0</v>
      </c>
      <c r="V211" s="463">
        <f t="shared" si="13"/>
        <v>0</v>
      </c>
      <c r="W211" s="463">
        <f t="shared" si="14"/>
        <v>0</v>
      </c>
      <c r="X211" s="464">
        <f t="shared" si="15"/>
        <v>0</v>
      </c>
      <c r="Y211" s="1585"/>
      <c r="Z211" s="1588"/>
      <c r="AA211" s="1588"/>
      <c r="AB211" s="1588"/>
      <c r="AC211" s="1576"/>
    </row>
    <row r="212" spans="1:29" ht="18.75" x14ac:dyDescent="0.25">
      <c r="A212" s="1577">
        <v>11</v>
      </c>
      <c r="B212" s="1580"/>
      <c r="C212" s="465"/>
      <c r="D212" s="440"/>
      <c r="E212" s="441"/>
      <c r="F212" s="441"/>
      <c r="G212" s="441"/>
      <c r="H212" s="441"/>
      <c r="I212" s="441"/>
      <c r="J212" s="441"/>
      <c r="K212" s="441"/>
      <c r="L212" s="441"/>
      <c r="M212" s="441"/>
      <c r="N212" s="441"/>
      <c r="O212" s="441"/>
      <c r="P212" s="441"/>
      <c r="Q212" s="442"/>
      <c r="R212" s="442"/>
      <c r="S212" s="442"/>
      <c r="T212" s="443"/>
      <c r="U212" s="444">
        <f t="shared" si="12"/>
        <v>0</v>
      </c>
      <c r="V212" s="445">
        <f t="shared" si="13"/>
        <v>0</v>
      </c>
      <c r="W212" s="445">
        <f t="shared" si="14"/>
        <v>0</v>
      </c>
      <c r="X212" s="446">
        <f t="shared" si="15"/>
        <v>0</v>
      </c>
      <c r="Y212" s="1583">
        <f>SUM(U212:U231)</f>
        <v>0</v>
      </c>
      <c r="Z212" s="1586">
        <f>SUM(V212:V231)</f>
        <v>0</v>
      </c>
      <c r="AA212" s="1586">
        <f>SUM(W212:W231)</f>
        <v>0</v>
      </c>
      <c r="AB212" s="1586">
        <f>SUM(X212:X231)</f>
        <v>0</v>
      </c>
      <c r="AC212" s="1574">
        <f>MAX(Y212:AB231)</f>
        <v>0</v>
      </c>
    </row>
    <row r="213" spans="1:29" ht="18.75" x14ac:dyDescent="0.25">
      <c r="A213" s="1578"/>
      <c r="B213" s="1581"/>
      <c r="C213" s="466"/>
      <c r="D213" s="448"/>
      <c r="E213" s="449"/>
      <c r="F213" s="449"/>
      <c r="G213" s="449"/>
      <c r="H213" s="449"/>
      <c r="I213" s="449"/>
      <c r="J213" s="449"/>
      <c r="K213" s="449"/>
      <c r="L213" s="449"/>
      <c r="M213" s="449"/>
      <c r="N213" s="449"/>
      <c r="O213" s="449"/>
      <c r="P213" s="449"/>
      <c r="Q213" s="450"/>
      <c r="R213" s="450"/>
      <c r="S213" s="450"/>
      <c r="T213" s="451"/>
      <c r="U213" s="452">
        <f t="shared" si="12"/>
        <v>0</v>
      </c>
      <c r="V213" s="453">
        <f t="shared" si="13"/>
        <v>0</v>
      </c>
      <c r="W213" s="453">
        <f t="shared" si="14"/>
        <v>0</v>
      </c>
      <c r="X213" s="454">
        <f t="shared" si="15"/>
        <v>0</v>
      </c>
      <c r="Y213" s="1584"/>
      <c r="Z213" s="1587"/>
      <c r="AA213" s="1587"/>
      <c r="AB213" s="1587"/>
      <c r="AC213" s="1575"/>
    </row>
    <row r="214" spans="1:29" ht="18.75" x14ac:dyDescent="0.25">
      <c r="A214" s="1578"/>
      <c r="B214" s="1581"/>
      <c r="C214" s="466"/>
      <c r="D214" s="455"/>
      <c r="E214" s="455"/>
      <c r="F214" s="455"/>
      <c r="G214" s="455"/>
      <c r="H214" s="455"/>
      <c r="I214" s="455"/>
      <c r="J214" s="455"/>
      <c r="K214" s="455"/>
      <c r="L214" s="455"/>
      <c r="M214" s="455"/>
      <c r="N214" s="455"/>
      <c r="O214" s="455"/>
      <c r="P214" s="455"/>
      <c r="Q214" s="456"/>
      <c r="R214" s="456"/>
      <c r="S214" s="456"/>
      <c r="T214" s="457"/>
      <c r="U214" s="452">
        <f t="shared" si="12"/>
        <v>0</v>
      </c>
      <c r="V214" s="453">
        <f t="shared" si="13"/>
        <v>0</v>
      </c>
      <c r="W214" s="453">
        <f t="shared" si="14"/>
        <v>0</v>
      </c>
      <c r="X214" s="454">
        <f t="shared" si="15"/>
        <v>0</v>
      </c>
      <c r="Y214" s="1584"/>
      <c r="Z214" s="1587"/>
      <c r="AA214" s="1587"/>
      <c r="AB214" s="1587"/>
      <c r="AC214" s="1575"/>
    </row>
    <row r="215" spans="1:29" ht="18.75" x14ac:dyDescent="0.25">
      <c r="A215" s="1578"/>
      <c r="B215" s="1581"/>
      <c r="C215" s="466"/>
      <c r="D215" s="448"/>
      <c r="E215" s="448"/>
      <c r="F215" s="448"/>
      <c r="G215" s="448"/>
      <c r="H215" s="448"/>
      <c r="I215" s="448"/>
      <c r="J215" s="448"/>
      <c r="K215" s="448"/>
      <c r="L215" s="448"/>
      <c r="M215" s="448"/>
      <c r="N215" s="448"/>
      <c r="O215" s="448"/>
      <c r="P215" s="448"/>
      <c r="Q215" s="450"/>
      <c r="R215" s="450"/>
      <c r="S215" s="450"/>
      <c r="T215" s="451"/>
      <c r="U215" s="452">
        <f t="shared" si="12"/>
        <v>0</v>
      </c>
      <c r="V215" s="453">
        <f t="shared" si="13"/>
        <v>0</v>
      </c>
      <c r="W215" s="453">
        <f t="shared" si="14"/>
        <v>0</v>
      </c>
      <c r="X215" s="454">
        <f t="shared" si="15"/>
        <v>0</v>
      </c>
      <c r="Y215" s="1584"/>
      <c r="Z215" s="1587"/>
      <c r="AA215" s="1587"/>
      <c r="AB215" s="1587"/>
      <c r="AC215" s="1575"/>
    </row>
    <row r="216" spans="1:29" ht="18.75" x14ac:dyDescent="0.25">
      <c r="A216" s="1578"/>
      <c r="B216" s="1581"/>
      <c r="C216" s="466"/>
      <c r="D216" s="455"/>
      <c r="E216" s="455"/>
      <c r="F216" s="455"/>
      <c r="G216" s="455"/>
      <c r="H216" s="455"/>
      <c r="I216" s="455"/>
      <c r="J216" s="455"/>
      <c r="K216" s="455"/>
      <c r="L216" s="455"/>
      <c r="M216" s="455"/>
      <c r="N216" s="455"/>
      <c r="O216" s="455"/>
      <c r="P216" s="455"/>
      <c r="Q216" s="456"/>
      <c r="R216" s="456"/>
      <c r="S216" s="456"/>
      <c r="T216" s="457"/>
      <c r="U216" s="452">
        <f t="shared" si="12"/>
        <v>0</v>
      </c>
      <c r="V216" s="453">
        <f t="shared" si="13"/>
        <v>0</v>
      </c>
      <c r="W216" s="453">
        <f t="shared" si="14"/>
        <v>0</v>
      </c>
      <c r="X216" s="454">
        <f t="shared" si="15"/>
        <v>0</v>
      </c>
      <c r="Y216" s="1584"/>
      <c r="Z216" s="1587"/>
      <c r="AA216" s="1587"/>
      <c r="AB216" s="1587"/>
      <c r="AC216" s="1575"/>
    </row>
    <row r="217" spans="1:29" ht="18.75" x14ac:dyDescent="0.25">
      <c r="A217" s="1578"/>
      <c r="B217" s="1581"/>
      <c r="C217" s="466"/>
      <c r="D217" s="448"/>
      <c r="E217" s="448"/>
      <c r="F217" s="448"/>
      <c r="G217" s="448"/>
      <c r="H217" s="448"/>
      <c r="I217" s="448"/>
      <c r="J217" s="448"/>
      <c r="K217" s="448"/>
      <c r="L217" s="448"/>
      <c r="M217" s="448"/>
      <c r="N217" s="448"/>
      <c r="O217" s="448"/>
      <c r="P217" s="448"/>
      <c r="Q217" s="450"/>
      <c r="R217" s="450"/>
      <c r="S217" s="450"/>
      <c r="T217" s="451"/>
      <c r="U217" s="452">
        <f t="shared" si="12"/>
        <v>0</v>
      </c>
      <c r="V217" s="453">
        <f t="shared" si="13"/>
        <v>0</v>
      </c>
      <c r="W217" s="453">
        <f t="shared" si="14"/>
        <v>0</v>
      </c>
      <c r="X217" s="454">
        <f t="shared" si="15"/>
        <v>0</v>
      </c>
      <c r="Y217" s="1584"/>
      <c r="Z217" s="1587"/>
      <c r="AA217" s="1587"/>
      <c r="AB217" s="1587"/>
      <c r="AC217" s="1575"/>
    </row>
    <row r="218" spans="1:29" ht="18.75" x14ac:dyDescent="0.25">
      <c r="A218" s="1578"/>
      <c r="B218" s="1581"/>
      <c r="C218" s="466"/>
      <c r="D218" s="455"/>
      <c r="E218" s="455"/>
      <c r="F218" s="455"/>
      <c r="G218" s="455"/>
      <c r="H218" s="455"/>
      <c r="I218" s="455"/>
      <c r="J218" s="455"/>
      <c r="K218" s="455"/>
      <c r="L218" s="455"/>
      <c r="M218" s="455"/>
      <c r="N218" s="455"/>
      <c r="O218" s="455"/>
      <c r="P218" s="455"/>
      <c r="Q218" s="456"/>
      <c r="R218" s="456"/>
      <c r="S218" s="456"/>
      <c r="T218" s="457"/>
      <c r="U218" s="452">
        <f t="shared" si="12"/>
        <v>0</v>
      </c>
      <c r="V218" s="453">
        <f t="shared" si="13"/>
        <v>0</v>
      </c>
      <c r="W218" s="453">
        <f t="shared" si="14"/>
        <v>0</v>
      </c>
      <c r="X218" s="454">
        <f t="shared" si="15"/>
        <v>0</v>
      </c>
      <c r="Y218" s="1584"/>
      <c r="Z218" s="1587"/>
      <c r="AA218" s="1587"/>
      <c r="AB218" s="1587"/>
      <c r="AC218" s="1575"/>
    </row>
    <row r="219" spans="1:29" ht="18.75" x14ac:dyDescent="0.25">
      <c r="A219" s="1578"/>
      <c r="B219" s="1581"/>
      <c r="C219" s="466"/>
      <c r="D219" s="448"/>
      <c r="E219" s="448"/>
      <c r="F219" s="448"/>
      <c r="G219" s="448"/>
      <c r="H219" s="448"/>
      <c r="I219" s="448"/>
      <c r="J219" s="448"/>
      <c r="K219" s="448"/>
      <c r="L219" s="448"/>
      <c r="M219" s="448"/>
      <c r="N219" s="448"/>
      <c r="O219" s="448"/>
      <c r="P219" s="448"/>
      <c r="Q219" s="450"/>
      <c r="R219" s="450"/>
      <c r="S219" s="450"/>
      <c r="T219" s="451"/>
      <c r="U219" s="452">
        <f t="shared" si="12"/>
        <v>0</v>
      </c>
      <c r="V219" s="453">
        <f t="shared" si="13"/>
        <v>0</v>
      </c>
      <c r="W219" s="453">
        <f t="shared" si="14"/>
        <v>0</v>
      </c>
      <c r="X219" s="454">
        <f t="shared" si="15"/>
        <v>0</v>
      </c>
      <c r="Y219" s="1584"/>
      <c r="Z219" s="1587"/>
      <c r="AA219" s="1587"/>
      <c r="AB219" s="1587"/>
      <c r="AC219" s="1575"/>
    </row>
    <row r="220" spans="1:29" ht="18.75" x14ac:dyDescent="0.25">
      <c r="A220" s="1578"/>
      <c r="B220" s="1581"/>
      <c r="C220" s="466"/>
      <c r="D220" s="455"/>
      <c r="E220" s="455"/>
      <c r="F220" s="455"/>
      <c r="G220" s="455"/>
      <c r="H220" s="455"/>
      <c r="I220" s="455"/>
      <c r="J220" s="455"/>
      <c r="K220" s="455"/>
      <c r="L220" s="455"/>
      <c r="M220" s="455"/>
      <c r="N220" s="455"/>
      <c r="O220" s="455"/>
      <c r="P220" s="455"/>
      <c r="Q220" s="456"/>
      <c r="R220" s="456"/>
      <c r="S220" s="456"/>
      <c r="T220" s="457"/>
      <c r="U220" s="452">
        <f t="shared" si="12"/>
        <v>0</v>
      </c>
      <c r="V220" s="453">
        <f t="shared" si="13"/>
        <v>0</v>
      </c>
      <c r="W220" s="453">
        <f t="shared" si="14"/>
        <v>0</v>
      </c>
      <c r="X220" s="454">
        <f t="shared" si="15"/>
        <v>0</v>
      </c>
      <c r="Y220" s="1584"/>
      <c r="Z220" s="1587"/>
      <c r="AA220" s="1587"/>
      <c r="AB220" s="1587"/>
      <c r="AC220" s="1575"/>
    </row>
    <row r="221" spans="1:29" ht="18.75" x14ac:dyDescent="0.25">
      <c r="A221" s="1578"/>
      <c r="B221" s="1581"/>
      <c r="C221" s="466"/>
      <c r="D221" s="448"/>
      <c r="E221" s="448"/>
      <c r="F221" s="448"/>
      <c r="G221" s="448"/>
      <c r="H221" s="448"/>
      <c r="I221" s="448"/>
      <c r="J221" s="448"/>
      <c r="K221" s="448"/>
      <c r="L221" s="448"/>
      <c r="M221" s="448"/>
      <c r="N221" s="448"/>
      <c r="O221" s="448"/>
      <c r="P221" s="448"/>
      <c r="Q221" s="450"/>
      <c r="R221" s="450"/>
      <c r="S221" s="450"/>
      <c r="T221" s="451"/>
      <c r="U221" s="452">
        <f t="shared" si="12"/>
        <v>0</v>
      </c>
      <c r="V221" s="453">
        <f t="shared" si="13"/>
        <v>0</v>
      </c>
      <c r="W221" s="453">
        <f t="shared" si="14"/>
        <v>0</v>
      </c>
      <c r="X221" s="454">
        <f t="shared" si="15"/>
        <v>0</v>
      </c>
      <c r="Y221" s="1584"/>
      <c r="Z221" s="1587"/>
      <c r="AA221" s="1587"/>
      <c r="AB221" s="1587"/>
      <c r="AC221" s="1575"/>
    </row>
    <row r="222" spans="1:29" ht="18.75" x14ac:dyDescent="0.25">
      <c r="A222" s="1578"/>
      <c r="B222" s="1581"/>
      <c r="C222" s="466"/>
      <c r="D222" s="455"/>
      <c r="E222" s="455"/>
      <c r="F222" s="455"/>
      <c r="G222" s="455"/>
      <c r="H222" s="455"/>
      <c r="I222" s="455"/>
      <c r="J222" s="455"/>
      <c r="K222" s="455"/>
      <c r="L222" s="455"/>
      <c r="M222" s="455"/>
      <c r="N222" s="455"/>
      <c r="O222" s="455"/>
      <c r="P222" s="455"/>
      <c r="Q222" s="456"/>
      <c r="R222" s="456"/>
      <c r="S222" s="456"/>
      <c r="T222" s="457"/>
      <c r="U222" s="452">
        <f t="shared" si="12"/>
        <v>0</v>
      </c>
      <c r="V222" s="453">
        <f t="shared" si="13"/>
        <v>0</v>
      </c>
      <c r="W222" s="453">
        <f t="shared" si="14"/>
        <v>0</v>
      </c>
      <c r="X222" s="454">
        <f t="shared" si="15"/>
        <v>0</v>
      </c>
      <c r="Y222" s="1584"/>
      <c r="Z222" s="1587"/>
      <c r="AA222" s="1587"/>
      <c r="AB222" s="1587"/>
      <c r="AC222" s="1575"/>
    </row>
    <row r="223" spans="1:29" ht="18.75" x14ac:dyDescent="0.25">
      <c r="A223" s="1578"/>
      <c r="B223" s="1581"/>
      <c r="C223" s="466"/>
      <c r="D223" s="448"/>
      <c r="E223" s="448"/>
      <c r="F223" s="448"/>
      <c r="G223" s="448"/>
      <c r="H223" s="448"/>
      <c r="I223" s="448"/>
      <c r="J223" s="448"/>
      <c r="K223" s="448"/>
      <c r="L223" s="448"/>
      <c r="M223" s="448"/>
      <c r="N223" s="448"/>
      <c r="O223" s="448"/>
      <c r="P223" s="448"/>
      <c r="Q223" s="450"/>
      <c r="R223" s="450"/>
      <c r="S223" s="450"/>
      <c r="T223" s="451"/>
      <c r="U223" s="452">
        <f t="shared" si="12"/>
        <v>0</v>
      </c>
      <c r="V223" s="453">
        <f t="shared" si="13"/>
        <v>0</v>
      </c>
      <c r="W223" s="453">
        <f t="shared" si="14"/>
        <v>0</v>
      </c>
      <c r="X223" s="454">
        <f t="shared" si="15"/>
        <v>0</v>
      </c>
      <c r="Y223" s="1584"/>
      <c r="Z223" s="1587"/>
      <c r="AA223" s="1587"/>
      <c r="AB223" s="1587"/>
      <c r="AC223" s="1575"/>
    </row>
    <row r="224" spans="1:29" ht="18.75" x14ac:dyDescent="0.25">
      <c r="A224" s="1578"/>
      <c r="B224" s="1581"/>
      <c r="C224" s="466"/>
      <c r="D224" s="455"/>
      <c r="E224" s="455"/>
      <c r="F224" s="455"/>
      <c r="G224" s="455"/>
      <c r="H224" s="455"/>
      <c r="I224" s="455"/>
      <c r="J224" s="455"/>
      <c r="K224" s="455"/>
      <c r="L224" s="455"/>
      <c r="M224" s="455"/>
      <c r="N224" s="455"/>
      <c r="O224" s="455"/>
      <c r="P224" s="455"/>
      <c r="Q224" s="456"/>
      <c r="R224" s="456"/>
      <c r="S224" s="456"/>
      <c r="T224" s="457"/>
      <c r="U224" s="452">
        <f t="shared" si="12"/>
        <v>0</v>
      </c>
      <c r="V224" s="453">
        <f t="shared" si="13"/>
        <v>0</v>
      </c>
      <c r="W224" s="453">
        <f t="shared" si="14"/>
        <v>0</v>
      </c>
      <c r="X224" s="454">
        <f t="shared" si="15"/>
        <v>0</v>
      </c>
      <c r="Y224" s="1584"/>
      <c r="Z224" s="1587"/>
      <c r="AA224" s="1587"/>
      <c r="AB224" s="1587"/>
      <c r="AC224" s="1575"/>
    </row>
    <row r="225" spans="1:29" ht="18.75" x14ac:dyDescent="0.25">
      <c r="A225" s="1578"/>
      <c r="B225" s="1581"/>
      <c r="C225" s="466"/>
      <c r="D225" s="448"/>
      <c r="E225" s="448"/>
      <c r="F225" s="448"/>
      <c r="G225" s="448"/>
      <c r="H225" s="448"/>
      <c r="I225" s="448"/>
      <c r="J225" s="448"/>
      <c r="K225" s="448"/>
      <c r="L225" s="448"/>
      <c r="M225" s="448"/>
      <c r="N225" s="448"/>
      <c r="O225" s="448"/>
      <c r="P225" s="448"/>
      <c r="Q225" s="450"/>
      <c r="R225" s="450"/>
      <c r="S225" s="450"/>
      <c r="T225" s="451"/>
      <c r="U225" s="452">
        <f t="shared" si="12"/>
        <v>0</v>
      </c>
      <c r="V225" s="453">
        <f t="shared" si="13"/>
        <v>0</v>
      </c>
      <c r="W225" s="453">
        <f t="shared" si="14"/>
        <v>0</v>
      </c>
      <c r="X225" s="454">
        <f t="shared" si="15"/>
        <v>0</v>
      </c>
      <c r="Y225" s="1584"/>
      <c r="Z225" s="1587"/>
      <c r="AA225" s="1587"/>
      <c r="AB225" s="1587"/>
      <c r="AC225" s="1575"/>
    </row>
    <row r="226" spans="1:29" ht="18.75" x14ac:dyDescent="0.25">
      <c r="A226" s="1578"/>
      <c r="B226" s="1581"/>
      <c r="C226" s="466"/>
      <c r="D226" s="455"/>
      <c r="E226" s="455"/>
      <c r="F226" s="455"/>
      <c r="G226" s="455"/>
      <c r="H226" s="455"/>
      <c r="I226" s="455"/>
      <c r="J226" s="455"/>
      <c r="K226" s="455"/>
      <c r="L226" s="455"/>
      <c r="M226" s="455"/>
      <c r="N226" s="455"/>
      <c r="O226" s="455"/>
      <c r="P226" s="455"/>
      <c r="Q226" s="456"/>
      <c r="R226" s="456"/>
      <c r="S226" s="456"/>
      <c r="T226" s="457"/>
      <c r="U226" s="452">
        <f t="shared" si="12"/>
        <v>0</v>
      </c>
      <c r="V226" s="453">
        <f t="shared" si="13"/>
        <v>0</v>
      </c>
      <c r="W226" s="453">
        <f t="shared" si="14"/>
        <v>0</v>
      </c>
      <c r="X226" s="454">
        <f t="shared" si="15"/>
        <v>0</v>
      </c>
      <c r="Y226" s="1584"/>
      <c r="Z226" s="1587"/>
      <c r="AA226" s="1587"/>
      <c r="AB226" s="1587"/>
      <c r="AC226" s="1575"/>
    </row>
    <row r="227" spans="1:29" ht="18.75" x14ac:dyDescent="0.25">
      <c r="A227" s="1578"/>
      <c r="B227" s="1581"/>
      <c r="C227" s="466"/>
      <c r="D227" s="448"/>
      <c r="E227" s="448"/>
      <c r="F227" s="448"/>
      <c r="G227" s="448"/>
      <c r="H227" s="448"/>
      <c r="I227" s="448"/>
      <c r="J227" s="448"/>
      <c r="K227" s="448"/>
      <c r="L227" s="448"/>
      <c r="M227" s="448"/>
      <c r="N227" s="448"/>
      <c r="O227" s="448"/>
      <c r="P227" s="448"/>
      <c r="Q227" s="450"/>
      <c r="R227" s="450"/>
      <c r="S227" s="450"/>
      <c r="T227" s="451"/>
      <c r="U227" s="452">
        <f t="shared" si="12"/>
        <v>0</v>
      </c>
      <c r="V227" s="453">
        <f t="shared" si="13"/>
        <v>0</v>
      </c>
      <c r="W227" s="453">
        <f t="shared" si="14"/>
        <v>0</v>
      </c>
      <c r="X227" s="454">
        <f t="shared" si="15"/>
        <v>0</v>
      </c>
      <c r="Y227" s="1584"/>
      <c r="Z227" s="1587"/>
      <c r="AA227" s="1587"/>
      <c r="AB227" s="1587"/>
      <c r="AC227" s="1575"/>
    </row>
    <row r="228" spans="1:29" ht="18.75" x14ac:dyDescent="0.25">
      <c r="A228" s="1578"/>
      <c r="B228" s="1581"/>
      <c r="C228" s="466"/>
      <c r="D228" s="455"/>
      <c r="E228" s="455"/>
      <c r="F228" s="455"/>
      <c r="G228" s="455"/>
      <c r="H228" s="455"/>
      <c r="I228" s="455"/>
      <c r="J228" s="455"/>
      <c r="K228" s="455"/>
      <c r="L228" s="455"/>
      <c r="M228" s="455"/>
      <c r="N228" s="455"/>
      <c r="O228" s="455"/>
      <c r="P228" s="455"/>
      <c r="Q228" s="456"/>
      <c r="R228" s="456"/>
      <c r="S228" s="456"/>
      <c r="T228" s="457"/>
      <c r="U228" s="452">
        <f t="shared" si="12"/>
        <v>0</v>
      </c>
      <c r="V228" s="453">
        <f t="shared" si="13"/>
        <v>0</v>
      </c>
      <c r="W228" s="453">
        <f t="shared" si="14"/>
        <v>0</v>
      </c>
      <c r="X228" s="454">
        <f t="shared" si="15"/>
        <v>0</v>
      </c>
      <c r="Y228" s="1584"/>
      <c r="Z228" s="1587"/>
      <c r="AA228" s="1587"/>
      <c r="AB228" s="1587"/>
      <c r="AC228" s="1575"/>
    </row>
    <row r="229" spans="1:29" ht="18.75" x14ac:dyDescent="0.25">
      <c r="A229" s="1578"/>
      <c r="B229" s="1581"/>
      <c r="C229" s="466"/>
      <c r="D229" s="448"/>
      <c r="E229" s="448"/>
      <c r="F229" s="448"/>
      <c r="G229" s="448"/>
      <c r="H229" s="448"/>
      <c r="I229" s="448"/>
      <c r="J229" s="448"/>
      <c r="K229" s="448"/>
      <c r="L229" s="448"/>
      <c r="M229" s="448"/>
      <c r="N229" s="448"/>
      <c r="O229" s="448"/>
      <c r="P229" s="448"/>
      <c r="Q229" s="450"/>
      <c r="R229" s="450"/>
      <c r="S229" s="450"/>
      <c r="T229" s="451"/>
      <c r="U229" s="452">
        <f t="shared" si="12"/>
        <v>0</v>
      </c>
      <c r="V229" s="453">
        <f t="shared" si="13"/>
        <v>0</v>
      </c>
      <c r="W229" s="453">
        <f t="shared" si="14"/>
        <v>0</v>
      </c>
      <c r="X229" s="454">
        <f t="shared" si="15"/>
        <v>0</v>
      </c>
      <c r="Y229" s="1584"/>
      <c r="Z229" s="1587"/>
      <c r="AA229" s="1587"/>
      <c r="AB229" s="1587"/>
      <c r="AC229" s="1575"/>
    </row>
    <row r="230" spans="1:29" ht="18.75" x14ac:dyDescent="0.25">
      <c r="A230" s="1578"/>
      <c r="B230" s="1581"/>
      <c r="C230" s="466"/>
      <c r="D230" s="455"/>
      <c r="E230" s="455"/>
      <c r="F230" s="455"/>
      <c r="G230" s="455"/>
      <c r="H230" s="455"/>
      <c r="I230" s="455"/>
      <c r="J230" s="455"/>
      <c r="K230" s="455"/>
      <c r="L230" s="455"/>
      <c r="M230" s="455"/>
      <c r="N230" s="455"/>
      <c r="O230" s="455"/>
      <c r="P230" s="455"/>
      <c r="Q230" s="456"/>
      <c r="R230" s="456"/>
      <c r="S230" s="456"/>
      <c r="T230" s="457"/>
      <c r="U230" s="452">
        <f t="shared" si="12"/>
        <v>0</v>
      </c>
      <c r="V230" s="453">
        <f t="shared" si="13"/>
        <v>0</v>
      </c>
      <c r="W230" s="453">
        <f t="shared" si="14"/>
        <v>0</v>
      </c>
      <c r="X230" s="454">
        <f t="shared" si="15"/>
        <v>0</v>
      </c>
      <c r="Y230" s="1584"/>
      <c r="Z230" s="1587"/>
      <c r="AA230" s="1587"/>
      <c r="AB230" s="1587"/>
      <c r="AC230" s="1575"/>
    </row>
    <row r="231" spans="1:29" ht="19.5" thickBot="1" x14ac:dyDescent="0.3">
      <c r="A231" s="1579"/>
      <c r="B231" s="1582"/>
      <c r="C231" s="467"/>
      <c r="D231" s="459"/>
      <c r="E231" s="459"/>
      <c r="F231" s="459"/>
      <c r="G231" s="459"/>
      <c r="H231" s="459"/>
      <c r="I231" s="459"/>
      <c r="J231" s="459"/>
      <c r="K231" s="459"/>
      <c r="L231" s="459"/>
      <c r="M231" s="459"/>
      <c r="N231" s="459"/>
      <c r="O231" s="459"/>
      <c r="P231" s="459"/>
      <c r="Q231" s="460"/>
      <c r="R231" s="460"/>
      <c r="S231" s="460"/>
      <c r="T231" s="461"/>
      <c r="U231" s="462">
        <f t="shared" si="12"/>
        <v>0</v>
      </c>
      <c r="V231" s="463">
        <f t="shared" si="13"/>
        <v>0</v>
      </c>
      <c r="W231" s="463">
        <f t="shared" si="14"/>
        <v>0</v>
      </c>
      <c r="X231" s="464">
        <f t="shared" si="15"/>
        <v>0</v>
      </c>
      <c r="Y231" s="1585"/>
      <c r="Z231" s="1588"/>
      <c r="AA231" s="1588"/>
      <c r="AB231" s="1588"/>
      <c r="AC231" s="1576"/>
    </row>
    <row r="232" spans="1:29" ht="18.75" x14ac:dyDescent="0.25">
      <c r="A232" s="1577">
        <v>12</v>
      </c>
      <c r="B232" s="1580"/>
      <c r="C232" s="465"/>
      <c r="D232" s="440"/>
      <c r="E232" s="441"/>
      <c r="F232" s="441"/>
      <c r="G232" s="441"/>
      <c r="H232" s="441"/>
      <c r="I232" s="441"/>
      <c r="J232" s="441"/>
      <c r="K232" s="441"/>
      <c r="L232" s="441"/>
      <c r="M232" s="441"/>
      <c r="N232" s="441"/>
      <c r="O232" s="441"/>
      <c r="P232" s="441"/>
      <c r="Q232" s="442"/>
      <c r="R232" s="442"/>
      <c r="S232" s="442"/>
      <c r="T232" s="443"/>
      <c r="U232" s="444">
        <f t="shared" si="12"/>
        <v>0</v>
      </c>
      <c r="V232" s="445">
        <f t="shared" si="13"/>
        <v>0</v>
      </c>
      <c r="W232" s="445">
        <f t="shared" si="14"/>
        <v>0</v>
      </c>
      <c r="X232" s="446">
        <f t="shared" si="15"/>
        <v>0</v>
      </c>
      <c r="Y232" s="1583">
        <f>SUM(U232:U251)</f>
        <v>0</v>
      </c>
      <c r="Z232" s="1586">
        <f>SUM(V232:V251)</f>
        <v>0</v>
      </c>
      <c r="AA232" s="1586">
        <f>SUM(W232:W251)</f>
        <v>0</v>
      </c>
      <c r="AB232" s="1586">
        <f>SUM(X232:X251)</f>
        <v>0</v>
      </c>
      <c r="AC232" s="1574">
        <f>MAX(Y232:AB251)</f>
        <v>0</v>
      </c>
    </row>
    <row r="233" spans="1:29" ht="18.75" x14ac:dyDescent="0.25">
      <c r="A233" s="1578"/>
      <c r="B233" s="1581"/>
      <c r="C233" s="466"/>
      <c r="D233" s="448"/>
      <c r="E233" s="449"/>
      <c r="F233" s="449"/>
      <c r="G233" s="449"/>
      <c r="H233" s="449"/>
      <c r="I233" s="449"/>
      <c r="J233" s="449"/>
      <c r="K233" s="449"/>
      <c r="L233" s="449"/>
      <c r="M233" s="449"/>
      <c r="N233" s="449"/>
      <c r="O233" s="449"/>
      <c r="P233" s="449"/>
      <c r="Q233" s="450"/>
      <c r="R233" s="450"/>
      <c r="S233" s="450"/>
      <c r="T233" s="451"/>
      <c r="U233" s="452">
        <f t="shared" si="12"/>
        <v>0</v>
      </c>
      <c r="V233" s="453">
        <f t="shared" si="13"/>
        <v>0</v>
      </c>
      <c r="W233" s="453">
        <f t="shared" si="14"/>
        <v>0</v>
      </c>
      <c r="X233" s="454">
        <f t="shared" si="15"/>
        <v>0</v>
      </c>
      <c r="Y233" s="1584"/>
      <c r="Z233" s="1587"/>
      <c r="AA233" s="1587"/>
      <c r="AB233" s="1587"/>
      <c r="AC233" s="1575"/>
    </row>
    <row r="234" spans="1:29" ht="18.75" x14ac:dyDescent="0.25">
      <c r="A234" s="1578"/>
      <c r="B234" s="1581"/>
      <c r="C234" s="466"/>
      <c r="D234" s="455"/>
      <c r="E234" s="455"/>
      <c r="F234" s="455"/>
      <c r="G234" s="455"/>
      <c r="H234" s="455"/>
      <c r="I234" s="455"/>
      <c r="J234" s="455"/>
      <c r="K234" s="455"/>
      <c r="L234" s="455"/>
      <c r="M234" s="455"/>
      <c r="N234" s="455"/>
      <c r="O234" s="455"/>
      <c r="P234" s="455"/>
      <c r="Q234" s="456"/>
      <c r="R234" s="456"/>
      <c r="S234" s="456"/>
      <c r="T234" s="457"/>
      <c r="U234" s="452">
        <f t="shared" si="12"/>
        <v>0</v>
      </c>
      <c r="V234" s="453">
        <f t="shared" si="13"/>
        <v>0</v>
      </c>
      <c r="W234" s="453">
        <f t="shared" si="14"/>
        <v>0</v>
      </c>
      <c r="X234" s="454">
        <f t="shared" si="15"/>
        <v>0</v>
      </c>
      <c r="Y234" s="1584"/>
      <c r="Z234" s="1587"/>
      <c r="AA234" s="1587"/>
      <c r="AB234" s="1587"/>
      <c r="AC234" s="1575"/>
    </row>
    <row r="235" spans="1:29" ht="18.75" x14ac:dyDescent="0.25">
      <c r="A235" s="1578"/>
      <c r="B235" s="1581"/>
      <c r="C235" s="466"/>
      <c r="D235" s="448"/>
      <c r="E235" s="448"/>
      <c r="F235" s="448"/>
      <c r="G235" s="448"/>
      <c r="H235" s="448"/>
      <c r="I235" s="448"/>
      <c r="J235" s="448"/>
      <c r="K235" s="448"/>
      <c r="L235" s="448"/>
      <c r="M235" s="448"/>
      <c r="N235" s="448"/>
      <c r="O235" s="448"/>
      <c r="P235" s="448"/>
      <c r="Q235" s="450"/>
      <c r="R235" s="450"/>
      <c r="S235" s="450"/>
      <c r="T235" s="451"/>
      <c r="U235" s="452">
        <f t="shared" si="12"/>
        <v>0</v>
      </c>
      <c r="V235" s="453">
        <f t="shared" si="13"/>
        <v>0</v>
      </c>
      <c r="W235" s="453">
        <f t="shared" si="14"/>
        <v>0</v>
      </c>
      <c r="X235" s="454">
        <f t="shared" si="15"/>
        <v>0</v>
      </c>
      <c r="Y235" s="1584"/>
      <c r="Z235" s="1587"/>
      <c r="AA235" s="1587"/>
      <c r="AB235" s="1587"/>
      <c r="AC235" s="1575"/>
    </row>
    <row r="236" spans="1:29" ht="18.75" x14ac:dyDescent="0.25">
      <c r="A236" s="1578"/>
      <c r="B236" s="1581"/>
      <c r="C236" s="466"/>
      <c r="D236" s="455"/>
      <c r="E236" s="455"/>
      <c r="F236" s="455"/>
      <c r="G236" s="455"/>
      <c r="H236" s="455"/>
      <c r="I236" s="455"/>
      <c r="J236" s="455"/>
      <c r="K236" s="455"/>
      <c r="L236" s="455"/>
      <c r="M236" s="455"/>
      <c r="N236" s="455"/>
      <c r="O236" s="455"/>
      <c r="P236" s="455"/>
      <c r="Q236" s="456"/>
      <c r="R236" s="456"/>
      <c r="S236" s="456"/>
      <c r="T236" s="457"/>
      <c r="U236" s="452">
        <f t="shared" si="12"/>
        <v>0</v>
      </c>
      <c r="V236" s="453">
        <f t="shared" si="13"/>
        <v>0</v>
      </c>
      <c r="W236" s="453">
        <f t="shared" si="14"/>
        <v>0</v>
      </c>
      <c r="X236" s="454">
        <f t="shared" si="15"/>
        <v>0</v>
      </c>
      <c r="Y236" s="1584"/>
      <c r="Z236" s="1587"/>
      <c r="AA236" s="1587"/>
      <c r="AB236" s="1587"/>
      <c r="AC236" s="1575"/>
    </row>
    <row r="237" spans="1:29" ht="18.75" x14ac:dyDescent="0.25">
      <c r="A237" s="1578"/>
      <c r="B237" s="1581"/>
      <c r="C237" s="466"/>
      <c r="D237" s="448"/>
      <c r="E237" s="448"/>
      <c r="F237" s="448"/>
      <c r="G237" s="448"/>
      <c r="H237" s="448"/>
      <c r="I237" s="448"/>
      <c r="J237" s="448"/>
      <c r="K237" s="448"/>
      <c r="L237" s="448"/>
      <c r="M237" s="448"/>
      <c r="N237" s="448"/>
      <c r="O237" s="448"/>
      <c r="P237" s="448"/>
      <c r="Q237" s="450"/>
      <c r="R237" s="450"/>
      <c r="S237" s="450"/>
      <c r="T237" s="451"/>
      <c r="U237" s="452">
        <f t="shared" si="12"/>
        <v>0</v>
      </c>
      <c r="V237" s="453">
        <f t="shared" si="13"/>
        <v>0</v>
      </c>
      <c r="W237" s="453">
        <f t="shared" si="14"/>
        <v>0</v>
      </c>
      <c r="X237" s="454">
        <f t="shared" si="15"/>
        <v>0</v>
      </c>
      <c r="Y237" s="1584"/>
      <c r="Z237" s="1587"/>
      <c r="AA237" s="1587"/>
      <c r="AB237" s="1587"/>
      <c r="AC237" s="1575"/>
    </row>
    <row r="238" spans="1:29" ht="18.75" x14ac:dyDescent="0.25">
      <c r="A238" s="1578"/>
      <c r="B238" s="1581"/>
      <c r="C238" s="466"/>
      <c r="D238" s="455"/>
      <c r="E238" s="455"/>
      <c r="F238" s="455"/>
      <c r="G238" s="455"/>
      <c r="H238" s="455"/>
      <c r="I238" s="455"/>
      <c r="J238" s="455"/>
      <c r="K238" s="455"/>
      <c r="L238" s="455"/>
      <c r="M238" s="455"/>
      <c r="N238" s="455"/>
      <c r="O238" s="455"/>
      <c r="P238" s="455"/>
      <c r="Q238" s="456"/>
      <c r="R238" s="456"/>
      <c r="S238" s="456"/>
      <c r="T238" s="457"/>
      <c r="U238" s="452">
        <f t="shared" si="12"/>
        <v>0</v>
      </c>
      <c r="V238" s="453">
        <f t="shared" si="13"/>
        <v>0</v>
      </c>
      <c r="W238" s="453">
        <f t="shared" si="14"/>
        <v>0</v>
      </c>
      <c r="X238" s="454">
        <f t="shared" si="15"/>
        <v>0</v>
      </c>
      <c r="Y238" s="1584"/>
      <c r="Z238" s="1587"/>
      <c r="AA238" s="1587"/>
      <c r="AB238" s="1587"/>
      <c r="AC238" s="1575"/>
    </row>
    <row r="239" spans="1:29" ht="18.75" x14ac:dyDescent="0.25">
      <c r="A239" s="1578"/>
      <c r="B239" s="1581"/>
      <c r="C239" s="466"/>
      <c r="D239" s="448"/>
      <c r="E239" s="448"/>
      <c r="F239" s="448"/>
      <c r="G239" s="448"/>
      <c r="H239" s="448"/>
      <c r="I239" s="448"/>
      <c r="J239" s="448"/>
      <c r="K239" s="448"/>
      <c r="L239" s="448"/>
      <c r="M239" s="448"/>
      <c r="N239" s="448"/>
      <c r="O239" s="448"/>
      <c r="P239" s="448"/>
      <c r="Q239" s="450"/>
      <c r="R239" s="450"/>
      <c r="S239" s="450"/>
      <c r="T239" s="451"/>
      <c r="U239" s="452">
        <f t="shared" si="12"/>
        <v>0</v>
      </c>
      <c r="V239" s="453">
        <f t="shared" si="13"/>
        <v>0</v>
      </c>
      <c r="W239" s="453">
        <f t="shared" si="14"/>
        <v>0</v>
      </c>
      <c r="X239" s="454">
        <f t="shared" si="15"/>
        <v>0</v>
      </c>
      <c r="Y239" s="1584"/>
      <c r="Z239" s="1587"/>
      <c r="AA239" s="1587"/>
      <c r="AB239" s="1587"/>
      <c r="AC239" s="1575"/>
    </row>
    <row r="240" spans="1:29" ht="18.75" x14ac:dyDescent="0.25">
      <c r="A240" s="1578"/>
      <c r="B240" s="1581"/>
      <c r="C240" s="466"/>
      <c r="D240" s="455"/>
      <c r="E240" s="455"/>
      <c r="F240" s="455"/>
      <c r="G240" s="455"/>
      <c r="H240" s="455"/>
      <c r="I240" s="455"/>
      <c r="J240" s="455"/>
      <c r="K240" s="455"/>
      <c r="L240" s="455"/>
      <c r="M240" s="455"/>
      <c r="N240" s="455"/>
      <c r="O240" s="455"/>
      <c r="P240" s="455"/>
      <c r="Q240" s="456"/>
      <c r="R240" s="456"/>
      <c r="S240" s="456"/>
      <c r="T240" s="457"/>
      <c r="U240" s="452">
        <f t="shared" si="12"/>
        <v>0</v>
      </c>
      <c r="V240" s="453">
        <f t="shared" si="13"/>
        <v>0</v>
      </c>
      <c r="W240" s="453">
        <f t="shared" si="14"/>
        <v>0</v>
      </c>
      <c r="X240" s="454">
        <f t="shared" si="15"/>
        <v>0</v>
      </c>
      <c r="Y240" s="1584"/>
      <c r="Z240" s="1587"/>
      <c r="AA240" s="1587"/>
      <c r="AB240" s="1587"/>
      <c r="AC240" s="1575"/>
    </row>
    <row r="241" spans="1:29" ht="18.75" x14ac:dyDescent="0.25">
      <c r="A241" s="1578"/>
      <c r="B241" s="1581"/>
      <c r="C241" s="466"/>
      <c r="D241" s="448"/>
      <c r="E241" s="448"/>
      <c r="F241" s="448"/>
      <c r="G241" s="448"/>
      <c r="H241" s="448"/>
      <c r="I241" s="448"/>
      <c r="J241" s="448"/>
      <c r="K241" s="448"/>
      <c r="L241" s="448"/>
      <c r="M241" s="448"/>
      <c r="N241" s="448"/>
      <c r="O241" s="448"/>
      <c r="P241" s="448"/>
      <c r="Q241" s="450"/>
      <c r="R241" s="450"/>
      <c r="S241" s="450"/>
      <c r="T241" s="451"/>
      <c r="U241" s="452">
        <f t="shared" si="12"/>
        <v>0</v>
      </c>
      <c r="V241" s="453">
        <f t="shared" si="13"/>
        <v>0</v>
      </c>
      <c r="W241" s="453">
        <f t="shared" si="14"/>
        <v>0</v>
      </c>
      <c r="X241" s="454">
        <f t="shared" si="15"/>
        <v>0</v>
      </c>
      <c r="Y241" s="1584"/>
      <c r="Z241" s="1587"/>
      <c r="AA241" s="1587"/>
      <c r="AB241" s="1587"/>
      <c r="AC241" s="1575"/>
    </row>
    <row r="242" spans="1:29" ht="18.75" x14ac:dyDescent="0.25">
      <c r="A242" s="1578"/>
      <c r="B242" s="1581"/>
      <c r="C242" s="466"/>
      <c r="D242" s="455"/>
      <c r="E242" s="455"/>
      <c r="F242" s="455"/>
      <c r="G242" s="455"/>
      <c r="H242" s="455"/>
      <c r="I242" s="455"/>
      <c r="J242" s="455"/>
      <c r="K242" s="455"/>
      <c r="L242" s="455"/>
      <c r="M242" s="455"/>
      <c r="N242" s="455"/>
      <c r="O242" s="455"/>
      <c r="P242" s="455"/>
      <c r="Q242" s="456"/>
      <c r="R242" s="456"/>
      <c r="S242" s="456"/>
      <c r="T242" s="457"/>
      <c r="U242" s="452">
        <f t="shared" si="12"/>
        <v>0</v>
      </c>
      <c r="V242" s="453">
        <f t="shared" si="13"/>
        <v>0</v>
      </c>
      <c r="W242" s="453">
        <f t="shared" si="14"/>
        <v>0</v>
      </c>
      <c r="X242" s="454">
        <f t="shared" si="15"/>
        <v>0</v>
      </c>
      <c r="Y242" s="1584"/>
      <c r="Z242" s="1587"/>
      <c r="AA242" s="1587"/>
      <c r="AB242" s="1587"/>
      <c r="AC242" s="1575"/>
    </row>
    <row r="243" spans="1:29" ht="18.75" x14ac:dyDescent="0.25">
      <c r="A243" s="1578"/>
      <c r="B243" s="1581"/>
      <c r="C243" s="466"/>
      <c r="D243" s="448"/>
      <c r="E243" s="448"/>
      <c r="F243" s="448"/>
      <c r="G243" s="448"/>
      <c r="H243" s="448"/>
      <c r="I243" s="448"/>
      <c r="J243" s="448"/>
      <c r="K243" s="448"/>
      <c r="L243" s="448"/>
      <c r="M243" s="448"/>
      <c r="N243" s="448"/>
      <c r="O243" s="448"/>
      <c r="P243" s="448"/>
      <c r="Q243" s="450"/>
      <c r="R243" s="450"/>
      <c r="S243" s="450"/>
      <c r="T243" s="451"/>
      <c r="U243" s="452">
        <f t="shared" si="12"/>
        <v>0</v>
      </c>
      <c r="V243" s="453">
        <f t="shared" si="13"/>
        <v>0</v>
      </c>
      <c r="W243" s="453">
        <f t="shared" si="14"/>
        <v>0</v>
      </c>
      <c r="X243" s="454">
        <f t="shared" si="15"/>
        <v>0</v>
      </c>
      <c r="Y243" s="1584"/>
      <c r="Z243" s="1587"/>
      <c r="AA243" s="1587"/>
      <c r="AB243" s="1587"/>
      <c r="AC243" s="1575"/>
    </row>
    <row r="244" spans="1:29" ht="18.75" x14ac:dyDescent="0.25">
      <c r="A244" s="1578"/>
      <c r="B244" s="1581"/>
      <c r="C244" s="466"/>
      <c r="D244" s="455"/>
      <c r="E244" s="455"/>
      <c r="F244" s="455"/>
      <c r="G244" s="455"/>
      <c r="H244" s="455"/>
      <c r="I244" s="455"/>
      <c r="J244" s="455"/>
      <c r="K244" s="455"/>
      <c r="L244" s="455"/>
      <c r="M244" s="455"/>
      <c r="N244" s="455"/>
      <c r="O244" s="455"/>
      <c r="P244" s="455"/>
      <c r="Q244" s="456"/>
      <c r="R244" s="456"/>
      <c r="S244" s="456"/>
      <c r="T244" s="457"/>
      <c r="U244" s="452">
        <f t="shared" si="12"/>
        <v>0</v>
      </c>
      <c r="V244" s="453">
        <f t="shared" si="13"/>
        <v>0</v>
      </c>
      <c r="W244" s="453">
        <f t="shared" si="14"/>
        <v>0</v>
      </c>
      <c r="X244" s="454">
        <f t="shared" si="15"/>
        <v>0</v>
      </c>
      <c r="Y244" s="1584"/>
      <c r="Z244" s="1587"/>
      <c r="AA244" s="1587"/>
      <c r="AB244" s="1587"/>
      <c r="AC244" s="1575"/>
    </row>
    <row r="245" spans="1:29" ht="18.75" x14ac:dyDescent="0.25">
      <c r="A245" s="1578"/>
      <c r="B245" s="1581"/>
      <c r="C245" s="466"/>
      <c r="D245" s="448"/>
      <c r="E245" s="448"/>
      <c r="F245" s="448"/>
      <c r="G245" s="448"/>
      <c r="H245" s="448"/>
      <c r="I245" s="448"/>
      <c r="J245" s="448"/>
      <c r="K245" s="448"/>
      <c r="L245" s="448"/>
      <c r="M245" s="448"/>
      <c r="N245" s="448"/>
      <c r="O245" s="448"/>
      <c r="P245" s="448"/>
      <c r="Q245" s="450"/>
      <c r="R245" s="450"/>
      <c r="S245" s="450"/>
      <c r="T245" s="451"/>
      <c r="U245" s="452">
        <f t="shared" si="12"/>
        <v>0</v>
      </c>
      <c r="V245" s="453">
        <f t="shared" si="13"/>
        <v>0</v>
      </c>
      <c r="W245" s="453">
        <f t="shared" si="14"/>
        <v>0</v>
      </c>
      <c r="X245" s="454">
        <f t="shared" si="15"/>
        <v>0</v>
      </c>
      <c r="Y245" s="1584"/>
      <c r="Z245" s="1587"/>
      <c r="AA245" s="1587"/>
      <c r="AB245" s="1587"/>
      <c r="AC245" s="1575"/>
    </row>
    <row r="246" spans="1:29" ht="18.75" x14ac:dyDescent="0.25">
      <c r="A246" s="1578"/>
      <c r="B246" s="1581"/>
      <c r="C246" s="466"/>
      <c r="D246" s="455"/>
      <c r="E246" s="455"/>
      <c r="F246" s="455"/>
      <c r="G246" s="455"/>
      <c r="H246" s="455"/>
      <c r="I246" s="455"/>
      <c r="J246" s="455"/>
      <c r="K246" s="455"/>
      <c r="L246" s="455"/>
      <c r="M246" s="455"/>
      <c r="N246" s="455"/>
      <c r="O246" s="455"/>
      <c r="P246" s="455"/>
      <c r="Q246" s="456"/>
      <c r="R246" s="456"/>
      <c r="S246" s="456"/>
      <c r="T246" s="457"/>
      <c r="U246" s="452">
        <f t="shared" si="12"/>
        <v>0</v>
      </c>
      <c r="V246" s="453">
        <f t="shared" si="13"/>
        <v>0</v>
      </c>
      <c r="W246" s="453">
        <f t="shared" si="14"/>
        <v>0</v>
      </c>
      <c r="X246" s="454">
        <f t="shared" si="15"/>
        <v>0</v>
      </c>
      <c r="Y246" s="1584"/>
      <c r="Z246" s="1587"/>
      <c r="AA246" s="1587"/>
      <c r="AB246" s="1587"/>
      <c r="AC246" s="1575"/>
    </row>
    <row r="247" spans="1:29" ht="18.75" x14ac:dyDescent="0.25">
      <c r="A247" s="1578"/>
      <c r="B247" s="1581"/>
      <c r="C247" s="466"/>
      <c r="D247" s="448"/>
      <c r="E247" s="448"/>
      <c r="F247" s="448"/>
      <c r="G247" s="448"/>
      <c r="H247" s="448"/>
      <c r="I247" s="448"/>
      <c r="J247" s="448"/>
      <c r="K247" s="448"/>
      <c r="L247" s="448"/>
      <c r="M247" s="448"/>
      <c r="N247" s="448"/>
      <c r="O247" s="448"/>
      <c r="P247" s="448"/>
      <c r="Q247" s="450"/>
      <c r="R247" s="450"/>
      <c r="S247" s="450"/>
      <c r="T247" s="451"/>
      <c r="U247" s="452">
        <f t="shared" si="12"/>
        <v>0</v>
      </c>
      <c r="V247" s="453">
        <f t="shared" si="13"/>
        <v>0</v>
      </c>
      <c r="W247" s="453">
        <f t="shared" si="14"/>
        <v>0</v>
      </c>
      <c r="X247" s="454">
        <f t="shared" si="15"/>
        <v>0</v>
      </c>
      <c r="Y247" s="1584"/>
      <c r="Z247" s="1587"/>
      <c r="AA247" s="1587"/>
      <c r="AB247" s="1587"/>
      <c r="AC247" s="1575"/>
    </row>
    <row r="248" spans="1:29" ht="18.75" x14ac:dyDescent="0.25">
      <c r="A248" s="1578"/>
      <c r="B248" s="1581"/>
      <c r="C248" s="466"/>
      <c r="D248" s="455"/>
      <c r="E248" s="455"/>
      <c r="F248" s="455"/>
      <c r="G248" s="455"/>
      <c r="H248" s="455"/>
      <c r="I248" s="455"/>
      <c r="J248" s="455"/>
      <c r="K248" s="455"/>
      <c r="L248" s="455"/>
      <c r="M248" s="455"/>
      <c r="N248" s="455"/>
      <c r="O248" s="455"/>
      <c r="P248" s="455"/>
      <c r="Q248" s="456"/>
      <c r="R248" s="456"/>
      <c r="S248" s="456"/>
      <c r="T248" s="457"/>
      <c r="U248" s="452">
        <f t="shared" si="12"/>
        <v>0</v>
      </c>
      <c r="V248" s="453">
        <f t="shared" si="13"/>
        <v>0</v>
      </c>
      <c r="W248" s="453">
        <f t="shared" si="14"/>
        <v>0</v>
      </c>
      <c r="X248" s="454">
        <f t="shared" si="15"/>
        <v>0</v>
      </c>
      <c r="Y248" s="1584"/>
      <c r="Z248" s="1587"/>
      <c r="AA248" s="1587"/>
      <c r="AB248" s="1587"/>
      <c r="AC248" s="1575"/>
    </row>
    <row r="249" spans="1:29" ht="18.75" x14ac:dyDescent="0.25">
      <c r="A249" s="1578"/>
      <c r="B249" s="1581"/>
      <c r="C249" s="466"/>
      <c r="D249" s="448"/>
      <c r="E249" s="448"/>
      <c r="F249" s="448"/>
      <c r="G249" s="448"/>
      <c r="H249" s="448"/>
      <c r="I249" s="448"/>
      <c r="J249" s="448"/>
      <c r="K249" s="448"/>
      <c r="L249" s="448"/>
      <c r="M249" s="448"/>
      <c r="N249" s="448"/>
      <c r="O249" s="448"/>
      <c r="P249" s="448"/>
      <c r="Q249" s="450"/>
      <c r="R249" s="450"/>
      <c r="S249" s="450"/>
      <c r="T249" s="451"/>
      <c r="U249" s="452">
        <f t="shared" si="12"/>
        <v>0</v>
      </c>
      <c r="V249" s="453">
        <f t="shared" si="13"/>
        <v>0</v>
      </c>
      <c r="W249" s="453">
        <f t="shared" si="14"/>
        <v>0</v>
      </c>
      <c r="X249" s="454">
        <f t="shared" si="15"/>
        <v>0</v>
      </c>
      <c r="Y249" s="1584"/>
      <c r="Z249" s="1587"/>
      <c r="AA249" s="1587"/>
      <c r="AB249" s="1587"/>
      <c r="AC249" s="1575"/>
    </row>
    <row r="250" spans="1:29" ht="18.75" x14ac:dyDescent="0.25">
      <c r="A250" s="1578"/>
      <c r="B250" s="1581"/>
      <c r="C250" s="466"/>
      <c r="D250" s="455"/>
      <c r="E250" s="455"/>
      <c r="F250" s="455"/>
      <c r="G250" s="455"/>
      <c r="H250" s="455"/>
      <c r="I250" s="455"/>
      <c r="J250" s="455"/>
      <c r="K250" s="455"/>
      <c r="L250" s="455"/>
      <c r="M250" s="455"/>
      <c r="N250" s="455"/>
      <c r="O250" s="455"/>
      <c r="P250" s="455"/>
      <c r="Q250" s="456"/>
      <c r="R250" s="456"/>
      <c r="S250" s="456"/>
      <c r="T250" s="457"/>
      <c r="U250" s="452">
        <f t="shared" si="12"/>
        <v>0</v>
      </c>
      <c r="V250" s="453">
        <f t="shared" si="13"/>
        <v>0</v>
      </c>
      <c r="W250" s="453">
        <f t="shared" si="14"/>
        <v>0</v>
      </c>
      <c r="X250" s="454">
        <f t="shared" si="15"/>
        <v>0</v>
      </c>
      <c r="Y250" s="1584"/>
      <c r="Z250" s="1587"/>
      <c r="AA250" s="1587"/>
      <c r="AB250" s="1587"/>
      <c r="AC250" s="1575"/>
    </row>
    <row r="251" spans="1:29" ht="19.5" thickBot="1" x14ac:dyDescent="0.3">
      <c r="A251" s="1579"/>
      <c r="B251" s="1582"/>
      <c r="C251" s="467"/>
      <c r="D251" s="459"/>
      <c r="E251" s="459"/>
      <c r="F251" s="459"/>
      <c r="G251" s="459"/>
      <c r="H251" s="459"/>
      <c r="I251" s="459"/>
      <c r="J251" s="459"/>
      <c r="K251" s="459"/>
      <c r="L251" s="459"/>
      <c r="M251" s="459"/>
      <c r="N251" s="459"/>
      <c r="O251" s="459"/>
      <c r="P251" s="459"/>
      <c r="Q251" s="460"/>
      <c r="R251" s="460"/>
      <c r="S251" s="460"/>
      <c r="T251" s="461"/>
      <c r="U251" s="462">
        <f t="shared" si="12"/>
        <v>0</v>
      </c>
      <c r="V251" s="463">
        <f t="shared" si="13"/>
        <v>0</v>
      </c>
      <c r="W251" s="463">
        <f t="shared" si="14"/>
        <v>0</v>
      </c>
      <c r="X251" s="464">
        <f t="shared" si="15"/>
        <v>0</v>
      </c>
      <c r="Y251" s="1585"/>
      <c r="Z251" s="1588"/>
      <c r="AA251" s="1588"/>
      <c r="AB251" s="1588"/>
      <c r="AC251" s="1576"/>
    </row>
    <row r="252" spans="1:29" ht="18.75" x14ac:dyDescent="0.25">
      <c r="A252" s="1577">
        <v>13</v>
      </c>
      <c r="B252" s="1580"/>
      <c r="C252" s="465"/>
      <c r="D252" s="440"/>
      <c r="E252" s="441"/>
      <c r="F252" s="441"/>
      <c r="G252" s="441"/>
      <c r="H252" s="441"/>
      <c r="I252" s="441"/>
      <c r="J252" s="441"/>
      <c r="K252" s="441"/>
      <c r="L252" s="441"/>
      <c r="M252" s="441"/>
      <c r="N252" s="441"/>
      <c r="O252" s="441"/>
      <c r="P252" s="441"/>
      <c r="Q252" s="442"/>
      <c r="R252" s="442"/>
      <c r="S252" s="442"/>
      <c r="T252" s="443"/>
      <c r="U252" s="444">
        <f t="shared" si="12"/>
        <v>0</v>
      </c>
      <c r="V252" s="445">
        <f t="shared" si="13"/>
        <v>0</v>
      </c>
      <c r="W252" s="445">
        <f t="shared" si="14"/>
        <v>0</v>
      </c>
      <c r="X252" s="446">
        <f t="shared" si="15"/>
        <v>0</v>
      </c>
      <c r="Y252" s="1583">
        <f>SUM(U252:U271)</f>
        <v>0</v>
      </c>
      <c r="Z252" s="1586">
        <f>SUM(V252:V271)</f>
        <v>0</v>
      </c>
      <c r="AA252" s="1586">
        <f>SUM(W252:W271)</f>
        <v>0</v>
      </c>
      <c r="AB252" s="1586">
        <f>SUM(X252:X271)</f>
        <v>0</v>
      </c>
      <c r="AC252" s="1574">
        <f>MAX(Y252:AB271)</f>
        <v>0</v>
      </c>
    </row>
    <row r="253" spans="1:29" ht="18.75" x14ac:dyDescent="0.25">
      <c r="A253" s="1578"/>
      <c r="B253" s="1581"/>
      <c r="C253" s="466"/>
      <c r="D253" s="448"/>
      <c r="E253" s="449"/>
      <c r="F253" s="449"/>
      <c r="G253" s="449"/>
      <c r="H253" s="449"/>
      <c r="I253" s="449"/>
      <c r="J253" s="449"/>
      <c r="K253" s="449"/>
      <c r="L253" s="449"/>
      <c r="M253" s="449"/>
      <c r="N253" s="449"/>
      <c r="O253" s="449"/>
      <c r="P253" s="449"/>
      <c r="Q253" s="450"/>
      <c r="R253" s="450"/>
      <c r="S253" s="450"/>
      <c r="T253" s="451"/>
      <c r="U253" s="452">
        <f t="shared" si="12"/>
        <v>0</v>
      </c>
      <c r="V253" s="453">
        <f t="shared" si="13"/>
        <v>0</v>
      </c>
      <c r="W253" s="453">
        <f t="shared" si="14"/>
        <v>0</v>
      </c>
      <c r="X253" s="454">
        <f t="shared" si="15"/>
        <v>0</v>
      </c>
      <c r="Y253" s="1584"/>
      <c r="Z253" s="1587"/>
      <c r="AA253" s="1587"/>
      <c r="AB253" s="1587"/>
      <c r="AC253" s="1575"/>
    </row>
    <row r="254" spans="1:29" ht="18.75" x14ac:dyDescent="0.25">
      <c r="A254" s="1578"/>
      <c r="B254" s="1581"/>
      <c r="C254" s="466"/>
      <c r="D254" s="455"/>
      <c r="E254" s="455"/>
      <c r="F254" s="455"/>
      <c r="G254" s="455"/>
      <c r="H254" s="455"/>
      <c r="I254" s="455"/>
      <c r="J254" s="455"/>
      <c r="K254" s="455"/>
      <c r="L254" s="455"/>
      <c r="M254" s="455"/>
      <c r="N254" s="455"/>
      <c r="O254" s="455"/>
      <c r="P254" s="455"/>
      <c r="Q254" s="456"/>
      <c r="R254" s="456"/>
      <c r="S254" s="456"/>
      <c r="T254" s="457"/>
      <c r="U254" s="452">
        <f t="shared" si="12"/>
        <v>0</v>
      </c>
      <c r="V254" s="453">
        <f t="shared" si="13"/>
        <v>0</v>
      </c>
      <c r="W254" s="453">
        <f t="shared" si="14"/>
        <v>0</v>
      </c>
      <c r="X254" s="454">
        <f t="shared" si="15"/>
        <v>0</v>
      </c>
      <c r="Y254" s="1584"/>
      <c r="Z254" s="1587"/>
      <c r="AA254" s="1587"/>
      <c r="AB254" s="1587"/>
      <c r="AC254" s="1575"/>
    </row>
    <row r="255" spans="1:29" ht="18.75" x14ac:dyDescent="0.25">
      <c r="A255" s="1578"/>
      <c r="B255" s="1581"/>
      <c r="C255" s="466"/>
      <c r="D255" s="448"/>
      <c r="E255" s="448"/>
      <c r="F255" s="448"/>
      <c r="G255" s="448"/>
      <c r="H255" s="448"/>
      <c r="I255" s="448"/>
      <c r="J255" s="448"/>
      <c r="K255" s="448"/>
      <c r="L255" s="448"/>
      <c r="M255" s="448"/>
      <c r="N255" s="448"/>
      <c r="O255" s="448"/>
      <c r="P255" s="448"/>
      <c r="Q255" s="450"/>
      <c r="R255" s="450"/>
      <c r="S255" s="450"/>
      <c r="T255" s="451"/>
      <c r="U255" s="452">
        <f t="shared" si="12"/>
        <v>0</v>
      </c>
      <c r="V255" s="453">
        <f t="shared" si="13"/>
        <v>0</v>
      </c>
      <c r="W255" s="453">
        <f t="shared" si="14"/>
        <v>0</v>
      </c>
      <c r="X255" s="454">
        <f t="shared" si="15"/>
        <v>0</v>
      </c>
      <c r="Y255" s="1584"/>
      <c r="Z255" s="1587"/>
      <c r="AA255" s="1587"/>
      <c r="AB255" s="1587"/>
      <c r="AC255" s="1575"/>
    </row>
    <row r="256" spans="1:29" ht="18.75" x14ac:dyDescent="0.25">
      <c r="A256" s="1578"/>
      <c r="B256" s="1581"/>
      <c r="C256" s="466"/>
      <c r="D256" s="455"/>
      <c r="E256" s="455"/>
      <c r="F256" s="455"/>
      <c r="G256" s="455"/>
      <c r="H256" s="455"/>
      <c r="I256" s="455"/>
      <c r="J256" s="455"/>
      <c r="K256" s="455"/>
      <c r="L256" s="455"/>
      <c r="M256" s="455"/>
      <c r="N256" s="455"/>
      <c r="O256" s="455"/>
      <c r="P256" s="455"/>
      <c r="Q256" s="456"/>
      <c r="R256" s="456"/>
      <c r="S256" s="456"/>
      <c r="T256" s="457"/>
      <c r="U256" s="452">
        <f t="shared" si="12"/>
        <v>0</v>
      </c>
      <c r="V256" s="453">
        <f t="shared" si="13"/>
        <v>0</v>
      </c>
      <c r="W256" s="453">
        <f t="shared" si="14"/>
        <v>0</v>
      </c>
      <c r="X256" s="454">
        <f t="shared" si="15"/>
        <v>0</v>
      </c>
      <c r="Y256" s="1584"/>
      <c r="Z256" s="1587"/>
      <c r="AA256" s="1587"/>
      <c r="AB256" s="1587"/>
      <c r="AC256" s="1575"/>
    </row>
    <row r="257" spans="1:29" ht="18.75" x14ac:dyDescent="0.25">
      <c r="A257" s="1578"/>
      <c r="B257" s="1581"/>
      <c r="C257" s="466"/>
      <c r="D257" s="448"/>
      <c r="E257" s="448"/>
      <c r="F257" s="448"/>
      <c r="G257" s="448"/>
      <c r="H257" s="448"/>
      <c r="I257" s="448"/>
      <c r="J257" s="448"/>
      <c r="K257" s="448"/>
      <c r="L257" s="448"/>
      <c r="M257" s="448"/>
      <c r="N257" s="448"/>
      <c r="O257" s="448"/>
      <c r="P257" s="448"/>
      <c r="Q257" s="450"/>
      <c r="R257" s="450"/>
      <c r="S257" s="450"/>
      <c r="T257" s="451"/>
      <c r="U257" s="452">
        <f t="shared" si="12"/>
        <v>0</v>
      </c>
      <c r="V257" s="453">
        <f t="shared" si="13"/>
        <v>0</v>
      </c>
      <c r="W257" s="453">
        <f t="shared" si="14"/>
        <v>0</v>
      </c>
      <c r="X257" s="454">
        <f t="shared" si="15"/>
        <v>0</v>
      </c>
      <c r="Y257" s="1584"/>
      <c r="Z257" s="1587"/>
      <c r="AA257" s="1587"/>
      <c r="AB257" s="1587"/>
      <c r="AC257" s="1575"/>
    </row>
    <row r="258" spans="1:29" ht="18.75" x14ac:dyDescent="0.25">
      <c r="A258" s="1578"/>
      <c r="B258" s="1581"/>
      <c r="C258" s="466"/>
      <c r="D258" s="455"/>
      <c r="E258" s="455"/>
      <c r="F258" s="455"/>
      <c r="G258" s="455"/>
      <c r="H258" s="455"/>
      <c r="I258" s="455"/>
      <c r="J258" s="455"/>
      <c r="K258" s="455"/>
      <c r="L258" s="455"/>
      <c r="M258" s="455"/>
      <c r="N258" s="455"/>
      <c r="O258" s="455"/>
      <c r="P258" s="455"/>
      <c r="Q258" s="456"/>
      <c r="R258" s="456"/>
      <c r="S258" s="456"/>
      <c r="T258" s="457"/>
      <c r="U258" s="452">
        <f t="shared" si="12"/>
        <v>0</v>
      </c>
      <c r="V258" s="453">
        <f t="shared" si="13"/>
        <v>0</v>
      </c>
      <c r="W258" s="453">
        <f t="shared" si="14"/>
        <v>0</v>
      </c>
      <c r="X258" s="454">
        <f t="shared" si="15"/>
        <v>0</v>
      </c>
      <c r="Y258" s="1584"/>
      <c r="Z258" s="1587"/>
      <c r="AA258" s="1587"/>
      <c r="AB258" s="1587"/>
      <c r="AC258" s="1575"/>
    </row>
    <row r="259" spans="1:29" ht="18.75" x14ac:dyDescent="0.25">
      <c r="A259" s="1578"/>
      <c r="B259" s="1581"/>
      <c r="C259" s="466"/>
      <c r="D259" s="448"/>
      <c r="E259" s="448"/>
      <c r="F259" s="448"/>
      <c r="G259" s="448"/>
      <c r="H259" s="448"/>
      <c r="I259" s="448"/>
      <c r="J259" s="448"/>
      <c r="K259" s="448"/>
      <c r="L259" s="448"/>
      <c r="M259" s="448"/>
      <c r="N259" s="448"/>
      <c r="O259" s="448"/>
      <c r="P259" s="448"/>
      <c r="Q259" s="450"/>
      <c r="R259" s="450"/>
      <c r="S259" s="450"/>
      <c r="T259" s="451"/>
      <c r="U259" s="452">
        <f t="shared" si="12"/>
        <v>0</v>
      </c>
      <c r="V259" s="453">
        <f t="shared" si="13"/>
        <v>0</v>
      </c>
      <c r="W259" s="453">
        <f t="shared" si="14"/>
        <v>0</v>
      </c>
      <c r="X259" s="454">
        <f t="shared" si="15"/>
        <v>0</v>
      </c>
      <c r="Y259" s="1584"/>
      <c r="Z259" s="1587"/>
      <c r="AA259" s="1587"/>
      <c r="AB259" s="1587"/>
      <c r="AC259" s="1575"/>
    </row>
    <row r="260" spans="1:29" ht="18.75" x14ac:dyDescent="0.25">
      <c r="A260" s="1578"/>
      <c r="B260" s="1581"/>
      <c r="C260" s="466"/>
      <c r="D260" s="455"/>
      <c r="E260" s="455"/>
      <c r="F260" s="455"/>
      <c r="G260" s="455"/>
      <c r="H260" s="455"/>
      <c r="I260" s="455"/>
      <c r="J260" s="455"/>
      <c r="K260" s="455"/>
      <c r="L260" s="455"/>
      <c r="M260" s="455"/>
      <c r="N260" s="455"/>
      <c r="O260" s="455"/>
      <c r="P260" s="455"/>
      <c r="Q260" s="456"/>
      <c r="R260" s="456"/>
      <c r="S260" s="456"/>
      <c r="T260" s="457"/>
      <c r="U260" s="452">
        <f t="shared" si="12"/>
        <v>0</v>
      </c>
      <c r="V260" s="453">
        <f t="shared" si="13"/>
        <v>0</v>
      </c>
      <c r="W260" s="453">
        <f t="shared" si="14"/>
        <v>0</v>
      </c>
      <c r="X260" s="454">
        <f t="shared" si="15"/>
        <v>0</v>
      </c>
      <c r="Y260" s="1584"/>
      <c r="Z260" s="1587"/>
      <c r="AA260" s="1587"/>
      <c r="AB260" s="1587"/>
      <c r="AC260" s="1575"/>
    </row>
    <row r="261" spans="1:29" ht="18.75" x14ac:dyDescent="0.25">
      <c r="A261" s="1578"/>
      <c r="B261" s="1581"/>
      <c r="C261" s="466"/>
      <c r="D261" s="448"/>
      <c r="E261" s="448"/>
      <c r="F261" s="448"/>
      <c r="G261" s="448"/>
      <c r="H261" s="448"/>
      <c r="I261" s="448"/>
      <c r="J261" s="448"/>
      <c r="K261" s="448"/>
      <c r="L261" s="448"/>
      <c r="M261" s="448"/>
      <c r="N261" s="448"/>
      <c r="O261" s="448"/>
      <c r="P261" s="448"/>
      <c r="Q261" s="450"/>
      <c r="R261" s="450"/>
      <c r="S261" s="450"/>
      <c r="T261" s="451"/>
      <c r="U261" s="452">
        <f t="shared" si="12"/>
        <v>0</v>
      </c>
      <c r="V261" s="453">
        <f t="shared" si="13"/>
        <v>0</v>
      </c>
      <c r="W261" s="453">
        <f t="shared" si="14"/>
        <v>0</v>
      </c>
      <c r="X261" s="454">
        <f t="shared" si="15"/>
        <v>0</v>
      </c>
      <c r="Y261" s="1584"/>
      <c r="Z261" s="1587"/>
      <c r="AA261" s="1587"/>
      <c r="AB261" s="1587"/>
      <c r="AC261" s="1575"/>
    </row>
    <row r="262" spans="1:29" ht="18.75" x14ac:dyDescent="0.25">
      <c r="A262" s="1578"/>
      <c r="B262" s="1581"/>
      <c r="C262" s="466"/>
      <c r="D262" s="455"/>
      <c r="E262" s="455"/>
      <c r="F262" s="455"/>
      <c r="G262" s="455"/>
      <c r="H262" s="455"/>
      <c r="I262" s="455"/>
      <c r="J262" s="455"/>
      <c r="K262" s="455"/>
      <c r="L262" s="455"/>
      <c r="M262" s="455"/>
      <c r="N262" s="455"/>
      <c r="O262" s="455"/>
      <c r="P262" s="455"/>
      <c r="Q262" s="456"/>
      <c r="R262" s="456"/>
      <c r="S262" s="456"/>
      <c r="T262" s="457"/>
      <c r="U262" s="452">
        <f t="shared" si="12"/>
        <v>0</v>
      </c>
      <c r="V262" s="453">
        <f t="shared" si="13"/>
        <v>0</v>
      </c>
      <c r="W262" s="453">
        <f t="shared" si="14"/>
        <v>0</v>
      </c>
      <c r="X262" s="454">
        <f t="shared" si="15"/>
        <v>0</v>
      </c>
      <c r="Y262" s="1584"/>
      <c r="Z262" s="1587"/>
      <c r="AA262" s="1587"/>
      <c r="AB262" s="1587"/>
      <c r="AC262" s="1575"/>
    </row>
    <row r="263" spans="1:29" ht="18.75" x14ac:dyDescent="0.25">
      <c r="A263" s="1578"/>
      <c r="B263" s="1581"/>
      <c r="C263" s="466"/>
      <c r="D263" s="448"/>
      <c r="E263" s="448"/>
      <c r="F263" s="448"/>
      <c r="G263" s="448"/>
      <c r="H263" s="448"/>
      <c r="I263" s="448"/>
      <c r="J263" s="448"/>
      <c r="K263" s="448"/>
      <c r="L263" s="448"/>
      <c r="M263" s="448"/>
      <c r="N263" s="448"/>
      <c r="O263" s="448"/>
      <c r="P263" s="448"/>
      <c r="Q263" s="450"/>
      <c r="R263" s="450"/>
      <c r="S263" s="450"/>
      <c r="T263" s="451"/>
      <c r="U263" s="452">
        <f t="shared" si="12"/>
        <v>0</v>
      </c>
      <c r="V263" s="453">
        <f t="shared" si="13"/>
        <v>0</v>
      </c>
      <c r="W263" s="453">
        <f t="shared" si="14"/>
        <v>0</v>
      </c>
      <c r="X263" s="454">
        <f t="shared" si="15"/>
        <v>0</v>
      </c>
      <c r="Y263" s="1584"/>
      <c r="Z263" s="1587"/>
      <c r="AA263" s="1587"/>
      <c r="AB263" s="1587"/>
      <c r="AC263" s="1575"/>
    </row>
    <row r="264" spans="1:29" ht="18.75" x14ac:dyDescent="0.25">
      <c r="A264" s="1578"/>
      <c r="B264" s="1581"/>
      <c r="C264" s="466"/>
      <c r="D264" s="455"/>
      <c r="E264" s="455"/>
      <c r="F264" s="455"/>
      <c r="G264" s="455"/>
      <c r="H264" s="455"/>
      <c r="I264" s="455"/>
      <c r="J264" s="455"/>
      <c r="K264" s="455"/>
      <c r="L264" s="455"/>
      <c r="M264" s="455"/>
      <c r="N264" s="455"/>
      <c r="O264" s="455"/>
      <c r="P264" s="455"/>
      <c r="Q264" s="456"/>
      <c r="R264" s="456"/>
      <c r="S264" s="456"/>
      <c r="T264" s="457"/>
      <c r="U264" s="452">
        <f t="shared" si="12"/>
        <v>0</v>
      </c>
      <c r="V264" s="453">
        <f t="shared" si="13"/>
        <v>0</v>
      </c>
      <c r="W264" s="453">
        <f t="shared" si="14"/>
        <v>0</v>
      </c>
      <c r="X264" s="454">
        <f t="shared" si="15"/>
        <v>0</v>
      </c>
      <c r="Y264" s="1584"/>
      <c r="Z264" s="1587"/>
      <c r="AA264" s="1587"/>
      <c r="AB264" s="1587"/>
      <c r="AC264" s="1575"/>
    </row>
    <row r="265" spans="1:29" ht="18.75" x14ac:dyDescent="0.25">
      <c r="A265" s="1578"/>
      <c r="B265" s="1581"/>
      <c r="C265" s="466"/>
      <c r="D265" s="448"/>
      <c r="E265" s="448"/>
      <c r="F265" s="448"/>
      <c r="G265" s="448"/>
      <c r="H265" s="448"/>
      <c r="I265" s="448"/>
      <c r="J265" s="448"/>
      <c r="K265" s="448"/>
      <c r="L265" s="448"/>
      <c r="M265" s="448"/>
      <c r="N265" s="448"/>
      <c r="O265" s="448"/>
      <c r="P265" s="448"/>
      <c r="Q265" s="450"/>
      <c r="R265" s="450"/>
      <c r="S265" s="450"/>
      <c r="T265" s="451"/>
      <c r="U265" s="452">
        <f t="shared" si="12"/>
        <v>0</v>
      </c>
      <c r="V265" s="453">
        <f t="shared" si="13"/>
        <v>0</v>
      </c>
      <c r="W265" s="453">
        <f t="shared" si="14"/>
        <v>0</v>
      </c>
      <c r="X265" s="454">
        <f t="shared" si="15"/>
        <v>0</v>
      </c>
      <c r="Y265" s="1584"/>
      <c r="Z265" s="1587"/>
      <c r="AA265" s="1587"/>
      <c r="AB265" s="1587"/>
      <c r="AC265" s="1575"/>
    </row>
    <row r="266" spans="1:29" ht="18.75" x14ac:dyDescent="0.25">
      <c r="A266" s="1578"/>
      <c r="B266" s="1581"/>
      <c r="C266" s="466"/>
      <c r="D266" s="455"/>
      <c r="E266" s="455"/>
      <c r="F266" s="455"/>
      <c r="G266" s="455"/>
      <c r="H266" s="455"/>
      <c r="I266" s="455"/>
      <c r="J266" s="455"/>
      <c r="K266" s="455"/>
      <c r="L266" s="455"/>
      <c r="M266" s="455"/>
      <c r="N266" s="455"/>
      <c r="O266" s="455"/>
      <c r="P266" s="455"/>
      <c r="Q266" s="456"/>
      <c r="R266" s="456"/>
      <c r="S266" s="456"/>
      <c r="T266" s="457"/>
      <c r="U266" s="452">
        <f t="shared" si="12"/>
        <v>0</v>
      </c>
      <c r="V266" s="453">
        <f t="shared" si="13"/>
        <v>0</v>
      </c>
      <c r="W266" s="453">
        <f t="shared" si="14"/>
        <v>0</v>
      </c>
      <c r="X266" s="454">
        <f t="shared" si="15"/>
        <v>0</v>
      </c>
      <c r="Y266" s="1584"/>
      <c r="Z266" s="1587"/>
      <c r="AA266" s="1587"/>
      <c r="AB266" s="1587"/>
      <c r="AC266" s="1575"/>
    </row>
    <row r="267" spans="1:29" ht="18.75" x14ac:dyDescent="0.25">
      <c r="A267" s="1578"/>
      <c r="B267" s="1581"/>
      <c r="C267" s="466"/>
      <c r="D267" s="448"/>
      <c r="E267" s="448"/>
      <c r="F267" s="448"/>
      <c r="G267" s="448"/>
      <c r="H267" s="448"/>
      <c r="I267" s="448"/>
      <c r="J267" s="448"/>
      <c r="K267" s="448"/>
      <c r="L267" s="448"/>
      <c r="M267" s="448"/>
      <c r="N267" s="448"/>
      <c r="O267" s="448"/>
      <c r="P267" s="448"/>
      <c r="Q267" s="450"/>
      <c r="R267" s="450"/>
      <c r="S267" s="450"/>
      <c r="T267" s="451"/>
      <c r="U267" s="452">
        <f t="shared" si="12"/>
        <v>0</v>
      </c>
      <c r="V267" s="453">
        <f t="shared" si="13"/>
        <v>0</v>
      </c>
      <c r="W267" s="453">
        <f t="shared" si="14"/>
        <v>0</v>
      </c>
      <c r="X267" s="454">
        <f t="shared" si="15"/>
        <v>0</v>
      </c>
      <c r="Y267" s="1584"/>
      <c r="Z267" s="1587"/>
      <c r="AA267" s="1587"/>
      <c r="AB267" s="1587"/>
      <c r="AC267" s="1575"/>
    </row>
    <row r="268" spans="1:29" ht="18.75" x14ac:dyDescent="0.25">
      <c r="A268" s="1578"/>
      <c r="B268" s="1581"/>
      <c r="C268" s="466"/>
      <c r="D268" s="455"/>
      <c r="E268" s="455"/>
      <c r="F268" s="455"/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56"/>
      <c r="R268" s="456"/>
      <c r="S268" s="456"/>
      <c r="T268" s="457"/>
      <c r="U268" s="452">
        <f t="shared" ref="U268:U331" si="16">IF(AND(E268=0,F268=0,G268=0),0,IF(AND(E268=0,F268=0),G268,IF(AND(E268=0,G268=0),F268,IF(AND(F268=0,G268=0),E268,IF(E268=0,(F268+G268)/2,IF(F268=0,(E268+G268)/2,IF(G268=0,(E268+F268)/2,(E268+F268+G268)/3)))))))</f>
        <v>0</v>
      </c>
      <c r="V268" s="453">
        <f t="shared" ref="V268:V331" si="17">IF(AND(H268=0,I268=0,J268=0),0,IF(AND(H268=0,I268=0),J268,IF(AND(H268=0,J268=0),I268,IF(AND(I268=0,J268=0),H268,IF(H268=0,(I268+J268)/2,IF(I268=0,(H268+J268)/2,IF(J268=0,(H268+I268)/2,(H268+I268+J268)/3)))))))</f>
        <v>0</v>
      </c>
      <c r="W268" s="453">
        <f t="shared" ref="W268:W331" si="18">IF(AND(K268=0,L268=0,M268=0),0,IF(AND(K268=0,L268=0),M268,IF(AND(K268=0,M268=0),L268,IF(AND(L268=0,M268=0),K268,IF(K268=0,(L268+M268)/2,IF(L268=0,(K268+M268)/2,IF(M268=0,(K268+L268)/2,(K268+L268+M268)/3)))))))</f>
        <v>0</v>
      </c>
      <c r="X268" s="454">
        <f t="shared" ref="X268:X331" si="19">IF(AND(N268=0,O268=0,P268=0),0,IF(AND(N268=0,O268=0),P268,IF(AND(N268=0,P268=0),O268,IF(AND(O268=0,P268=0),N268,IF(N268=0,(O268+P268)/2,IF(O268=0,(N268+P268)/2,IF(P268=0,(N268+O268)/2,(N268+O268+P268)/3)))))))</f>
        <v>0</v>
      </c>
      <c r="Y268" s="1584"/>
      <c r="Z268" s="1587"/>
      <c r="AA268" s="1587"/>
      <c r="AB268" s="1587"/>
      <c r="AC268" s="1575"/>
    </row>
    <row r="269" spans="1:29" ht="18.75" x14ac:dyDescent="0.25">
      <c r="A269" s="1578"/>
      <c r="B269" s="1581"/>
      <c r="C269" s="466"/>
      <c r="D269" s="448"/>
      <c r="E269" s="448"/>
      <c r="F269" s="448"/>
      <c r="G269" s="448"/>
      <c r="H269" s="448"/>
      <c r="I269" s="448"/>
      <c r="J269" s="448"/>
      <c r="K269" s="448"/>
      <c r="L269" s="448"/>
      <c r="M269" s="448"/>
      <c r="N269" s="448"/>
      <c r="O269" s="448"/>
      <c r="P269" s="448"/>
      <c r="Q269" s="450"/>
      <c r="R269" s="450"/>
      <c r="S269" s="450"/>
      <c r="T269" s="451"/>
      <c r="U269" s="452">
        <f t="shared" si="16"/>
        <v>0</v>
      </c>
      <c r="V269" s="453">
        <f t="shared" si="17"/>
        <v>0</v>
      </c>
      <c r="W269" s="453">
        <f t="shared" si="18"/>
        <v>0</v>
      </c>
      <c r="X269" s="454">
        <f t="shared" si="19"/>
        <v>0</v>
      </c>
      <c r="Y269" s="1584"/>
      <c r="Z269" s="1587"/>
      <c r="AA269" s="1587"/>
      <c r="AB269" s="1587"/>
      <c r="AC269" s="1575"/>
    </row>
    <row r="270" spans="1:29" ht="18.75" x14ac:dyDescent="0.25">
      <c r="A270" s="1578"/>
      <c r="B270" s="1581"/>
      <c r="C270" s="466"/>
      <c r="D270" s="455"/>
      <c r="E270" s="455"/>
      <c r="F270" s="455"/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56"/>
      <c r="R270" s="456"/>
      <c r="S270" s="456"/>
      <c r="T270" s="457"/>
      <c r="U270" s="452">
        <f t="shared" si="16"/>
        <v>0</v>
      </c>
      <c r="V270" s="453">
        <f t="shared" si="17"/>
        <v>0</v>
      </c>
      <c r="W270" s="453">
        <f t="shared" si="18"/>
        <v>0</v>
      </c>
      <c r="X270" s="454">
        <f t="shared" si="19"/>
        <v>0</v>
      </c>
      <c r="Y270" s="1584"/>
      <c r="Z270" s="1587"/>
      <c r="AA270" s="1587"/>
      <c r="AB270" s="1587"/>
      <c r="AC270" s="1575"/>
    </row>
    <row r="271" spans="1:29" ht="19.5" thickBot="1" x14ac:dyDescent="0.3">
      <c r="A271" s="1579"/>
      <c r="B271" s="1582"/>
      <c r="C271" s="467"/>
      <c r="D271" s="459"/>
      <c r="E271" s="459"/>
      <c r="F271" s="459"/>
      <c r="G271" s="459"/>
      <c r="H271" s="459"/>
      <c r="I271" s="459"/>
      <c r="J271" s="459"/>
      <c r="K271" s="459"/>
      <c r="L271" s="459"/>
      <c r="M271" s="459"/>
      <c r="N271" s="459"/>
      <c r="O271" s="459"/>
      <c r="P271" s="459"/>
      <c r="Q271" s="460"/>
      <c r="R271" s="460"/>
      <c r="S271" s="460"/>
      <c r="T271" s="461"/>
      <c r="U271" s="462">
        <f t="shared" si="16"/>
        <v>0</v>
      </c>
      <c r="V271" s="463">
        <f t="shared" si="17"/>
        <v>0</v>
      </c>
      <c r="W271" s="463">
        <f t="shared" si="18"/>
        <v>0</v>
      </c>
      <c r="X271" s="464">
        <f t="shared" si="19"/>
        <v>0</v>
      </c>
      <c r="Y271" s="1585"/>
      <c r="Z271" s="1588"/>
      <c r="AA271" s="1588"/>
      <c r="AB271" s="1588"/>
      <c r="AC271" s="1576"/>
    </row>
    <row r="272" spans="1:29" ht="18.75" x14ac:dyDescent="0.25">
      <c r="A272" s="1577">
        <v>14</v>
      </c>
      <c r="B272" s="1580"/>
      <c r="C272" s="465"/>
      <c r="D272" s="440"/>
      <c r="E272" s="441"/>
      <c r="F272" s="441"/>
      <c r="G272" s="441"/>
      <c r="H272" s="441"/>
      <c r="I272" s="441"/>
      <c r="J272" s="441"/>
      <c r="K272" s="441"/>
      <c r="L272" s="441"/>
      <c r="M272" s="441"/>
      <c r="N272" s="441"/>
      <c r="O272" s="441"/>
      <c r="P272" s="441"/>
      <c r="Q272" s="442"/>
      <c r="R272" s="442"/>
      <c r="S272" s="442"/>
      <c r="T272" s="443"/>
      <c r="U272" s="444">
        <f t="shared" si="16"/>
        <v>0</v>
      </c>
      <c r="V272" s="445">
        <f t="shared" si="17"/>
        <v>0</v>
      </c>
      <c r="W272" s="445">
        <f t="shared" si="18"/>
        <v>0</v>
      </c>
      <c r="X272" s="446">
        <f t="shared" si="19"/>
        <v>0</v>
      </c>
      <c r="Y272" s="1583">
        <f>SUM(U272:U291)</f>
        <v>0</v>
      </c>
      <c r="Z272" s="1586">
        <f>SUM(V272:V291)</f>
        <v>0</v>
      </c>
      <c r="AA272" s="1586">
        <f>SUM(W272:W291)</f>
        <v>0</v>
      </c>
      <c r="AB272" s="1586">
        <f>SUM(X272:X291)</f>
        <v>0</v>
      </c>
      <c r="AC272" s="1574">
        <f>MAX(Y272:AB291)</f>
        <v>0</v>
      </c>
    </row>
    <row r="273" spans="1:29" ht="18.75" x14ac:dyDescent="0.25">
      <c r="A273" s="1578"/>
      <c r="B273" s="1581"/>
      <c r="C273" s="466"/>
      <c r="D273" s="448"/>
      <c r="E273" s="449"/>
      <c r="F273" s="449"/>
      <c r="G273" s="449"/>
      <c r="H273" s="449"/>
      <c r="I273" s="449"/>
      <c r="J273" s="449"/>
      <c r="K273" s="449"/>
      <c r="L273" s="449"/>
      <c r="M273" s="449"/>
      <c r="N273" s="449"/>
      <c r="O273" s="449"/>
      <c r="P273" s="449"/>
      <c r="Q273" s="450"/>
      <c r="R273" s="450"/>
      <c r="S273" s="450"/>
      <c r="T273" s="451"/>
      <c r="U273" s="452">
        <f t="shared" si="16"/>
        <v>0</v>
      </c>
      <c r="V273" s="453">
        <f t="shared" si="17"/>
        <v>0</v>
      </c>
      <c r="W273" s="453">
        <f t="shared" si="18"/>
        <v>0</v>
      </c>
      <c r="X273" s="454">
        <f t="shared" si="19"/>
        <v>0</v>
      </c>
      <c r="Y273" s="1584"/>
      <c r="Z273" s="1587"/>
      <c r="AA273" s="1587"/>
      <c r="AB273" s="1587"/>
      <c r="AC273" s="1575"/>
    </row>
    <row r="274" spans="1:29" ht="18.75" x14ac:dyDescent="0.25">
      <c r="A274" s="1578"/>
      <c r="B274" s="1581"/>
      <c r="C274" s="466"/>
      <c r="D274" s="455"/>
      <c r="E274" s="455"/>
      <c r="F274" s="455"/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56"/>
      <c r="R274" s="456"/>
      <c r="S274" s="456"/>
      <c r="T274" s="457"/>
      <c r="U274" s="452">
        <f t="shared" si="16"/>
        <v>0</v>
      </c>
      <c r="V274" s="453">
        <f t="shared" si="17"/>
        <v>0</v>
      </c>
      <c r="W274" s="453">
        <f t="shared" si="18"/>
        <v>0</v>
      </c>
      <c r="X274" s="454">
        <f t="shared" si="19"/>
        <v>0</v>
      </c>
      <c r="Y274" s="1584"/>
      <c r="Z274" s="1587"/>
      <c r="AA274" s="1587"/>
      <c r="AB274" s="1587"/>
      <c r="AC274" s="1575"/>
    </row>
    <row r="275" spans="1:29" ht="18.75" x14ac:dyDescent="0.25">
      <c r="A275" s="1578"/>
      <c r="B275" s="1581"/>
      <c r="C275" s="466"/>
      <c r="D275" s="448"/>
      <c r="E275" s="448"/>
      <c r="F275" s="448"/>
      <c r="G275" s="448"/>
      <c r="H275" s="448"/>
      <c r="I275" s="448"/>
      <c r="J275" s="448"/>
      <c r="K275" s="448"/>
      <c r="L275" s="448"/>
      <c r="M275" s="448"/>
      <c r="N275" s="448"/>
      <c r="O275" s="448"/>
      <c r="P275" s="448"/>
      <c r="Q275" s="450"/>
      <c r="R275" s="450"/>
      <c r="S275" s="450"/>
      <c r="T275" s="451"/>
      <c r="U275" s="452">
        <f t="shared" si="16"/>
        <v>0</v>
      </c>
      <c r="V275" s="453">
        <f t="shared" si="17"/>
        <v>0</v>
      </c>
      <c r="W275" s="453">
        <f t="shared" si="18"/>
        <v>0</v>
      </c>
      <c r="X275" s="454">
        <f t="shared" si="19"/>
        <v>0</v>
      </c>
      <c r="Y275" s="1584"/>
      <c r="Z275" s="1587"/>
      <c r="AA275" s="1587"/>
      <c r="AB275" s="1587"/>
      <c r="AC275" s="1575"/>
    </row>
    <row r="276" spans="1:29" ht="18.75" x14ac:dyDescent="0.25">
      <c r="A276" s="1578"/>
      <c r="B276" s="1581"/>
      <c r="C276" s="466"/>
      <c r="D276" s="455"/>
      <c r="E276" s="455"/>
      <c r="F276" s="455"/>
      <c r="G276" s="455"/>
      <c r="H276" s="455"/>
      <c r="I276" s="455"/>
      <c r="J276" s="455"/>
      <c r="K276" s="455"/>
      <c r="L276" s="455"/>
      <c r="M276" s="455"/>
      <c r="N276" s="455"/>
      <c r="O276" s="455"/>
      <c r="P276" s="455"/>
      <c r="Q276" s="456"/>
      <c r="R276" s="456"/>
      <c r="S276" s="456"/>
      <c r="T276" s="457"/>
      <c r="U276" s="452">
        <f t="shared" si="16"/>
        <v>0</v>
      </c>
      <c r="V276" s="453">
        <f t="shared" si="17"/>
        <v>0</v>
      </c>
      <c r="W276" s="453">
        <f t="shared" si="18"/>
        <v>0</v>
      </c>
      <c r="X276" s="454">
        <f t="shared" si="19"/>
        <v>0</v>
      </c>
      <c r="Y276" s="1584"/>
      <c r="Z276" s="1587"/>
      <c r="AA276" s="1587"/>
      <c r="AB276" s="1587"/>
      <c r="AC276" s="1575"/>
    </row>
    <row r="277" spans="1:29" ht="18.75" x14ac:dyDescent="0.25">
      <c r="A277" s="1578"/>
      <c r="B277" s="1581"/>
      <c r="C277" s="466"/>
      <c r="D277" s="448"/>
      <c r="E277" s="448"/>
      <c r="F277" s="448"/>
      <c r="G277" s="448"/>
      <c r="H277" s="448"/>
      <c r="I277" s="448"/>
      <c r="J277" s="448"/>
      <c r="K277" s="448"/>
      <c r="L277" s="448"/>
      <c r="M277" s="448"/>
      <c r="N277" s="448"/>
      <c r="O277" s="448"/>
      <c r="P277" s="448"/>
      <c r="Q277" s="450"/>
      <c r="R277" s="450"/>
      <c r="S277" s="450"/>
      <c r="T277" s="451"/>
      <c r="U277" s="452">
        <f t="shared" si="16"/>
        <v>0</v>
      </c>
      <c r="V277" s="453">
        <f t="shared" si="17"/>
        <v>0</v>
      </c>
      <c r="W277" s="453">
        <f t="shared" si="18"/>
        <v>0</v>
      </c>
      <c r="X277" s="454">
        <f t="shared" si="19"/>
        <v>0</v>
      </c>
      <c r="Y277" s="1584"/>
      <c r="Z277" s="1587"/>
      <c r="AA277" s="1587"/>
      <c r="AB277" s="1587"/>
      <c r="AC277" s="1575"/>
    </row>
    <row r="278" spans="1:29" ht="18.75" x14ac:dyDescent="0.25">
      <c r="A278" s="1578"/>
      <c r="B278" s="1581"/>
      <c r="C278" s="466"/>
      <c r="D278" s="455"/>
      <c r="E278" s="455"/>
      <c r="F278" s="455"/>
      <c r="G278" s="455"/>
      <c r="H278" s="455"/>
      <c r="I278" s="455"/>
      <c r="J278" s="455"/>
      <c r="K278" s="455"/>
      <c r="L278" s="455"/>
      <c r="M278" s="455"/>
      <c r="N278" s="455"/>
      <c r="O278" s="455"/>
      <c r="P278" s="455"/>
      <c r="Q278" s="456"/>
      <c r="R278" s="456"/>
      <c r="S278" s="456"/>
      <c r="T278" s="457"/>
      <c r="U278" s="452">
        <f t="shared" si="16"/>
        <v>0</v>
      </c>
      <c r="V278" s="453">
        <f t="shared" si="17"/>
        <v>0</v>
      </c>
      <c r="W278" s="453">
        <f t="shared" si="18"/>
        <v>0</v>
      </c>
      <c r="X278" s="454">
        <f t="shared" si="19"/>
        <v>0</v>
      </c>
      <c r="Y278" s="1584"/>
      <c r="Z278" s="1587"/>
      <c r="AA278" s="1587"/>
      <c r="AB278" s="1587"/>
      <c r="AC278" s="1575"/>
    </row>
    <row r="279" spans="1:29" ht="18.75" x14ac:dyDescent="0.25">
      <c r="A279" s="1578"/>
      <c r="B279" s="1581"/>
      <c r="C279" s="466"/>
      <c r="D279" s="448"/>
      <c r="E279" s="448"/>
      <c r="F279" s="448"/>
      <c r="G279" s="448"/>
      <c r="H279" s="448"/>
      <c r="I279" s="448"/>
      <c r="J279" s="448"/>
      <c r="K279" s="448"/>
      <c r="L279" s="448"/>
      <c r="M279" s="448"/>
      <c r="N279" s="448"/>
      <c r="O279" s="448"/>
      <c r="P279" s="448"/>
      <c r="Q279" s="450"/>
      <c r="R279" s="450"/>
      <c r="S279" s="450"/>
      <c r="T279" s="451"/>
      <c r="U279" s="452">
        <f t="shared" si="16"/>
        <v>0</v>
      </c>
      <c r="V279" s="453">
        <f t="shared" si="17"/>
        <v>0</v>
      </c>
      <c r="W279" s="453">
        <f t="shared" si="18"/>
        <v>0</v>
      </c>
      <c r="X279" s="454">
        <f t="shared" si="19"/>
        <v>0</v>
      </c>
      <c r="Y279" s="1584"/>
      <c r="Z279" s="1587"/>
      <c r="AA279" s="1587"/>
      <c r="AB279" s="1587"/>
      <c r="AC279" s="1575"/>
    </row>
    <row r="280" spans="1:29" ht="18.75" x14ac:dyDescent="0.25">
      <c r="A280" s="1578"/>
      <c r="B280" s="1581"/>
      <c r="C280" s="466"/>
      <c r="D280" s="455"/>
      <c r="E280" s="455"/>
      <c r="F280" s="455"/>
      <c r="G280" s="455"/>
      <c r="H280" s="455"/>
      <c r="I280" s="455"/>
      <c r="J280" s="455"/>
      <c r="K280" s="455"/>
      <c r="L280" s="455"/>
      <c r="M280" s="455"/>
      <c r="N280" s="455"/>
      <c r="O280" s="455"/>
      <c r="P280" s="455"/>
      <c r="Q280" s="456"/>
      <c r="R280" s="456"/>
      <c r="S280" s="456"/>
      <c r="T280" s="457"/>
      <c r="U280" s="452">
        <f t="shared" si="16"/>
        <v>0</v>
      </c>
      <c r="V280" s="453">
        <f t="shared" si="17"/>
        <v>0</v>
      </c>
      <c r="W280" s="453">
        <f t="shared" si="18"/>
        <v>0</v>
      </c>
      <c r="X280" s="454">
        <f t="shared" si="19"/>
        <v>0</v>
      </c>
      <c r="Y280" s="1584"/>
      <c r="Z280" s="1587"/>
      <c r="AA280" s="1587"/>
      <c r="AB280" s="1587"/>
      <c r="AC280" s="1575"/>
    </row>
    <row r="281" spans="1:29" ht="18.75" x14ac:dyDescent="0.25">
      <c r="A281" s="1578"/>
      <c r="B281" s="1581"/>
      <c r="C281" s="466"/>
      <c r="D281" s="448"/>
      <c r="E281" s="448"/>
      <c r="F281" s="448"/>
      <c r="G281" s="448"/>
      <c r="H281" s="448"/>
      <c r="I281" s="448"/>
      <c r="J281" s="448"/>
      <c r="K281" s="448"/>
      <c r="L281" s="448"/>
      <c r="M281" s="448"/>
      <c r="N281" s="448"/>
      <c r="O281" s="448"/>
      <c r="P281" s="448"/>
      <c r="Q281" s="450"/>
      <c r="R281" s="450"/>
      <c r="S281" s="450"/>
      <c r="T281" s="451"/>
      <c r="U281" s="452">
        <f t="shared" si="16"/>
        <v>0</v>
      </c>
      <c r="V281" s="453">
        <f t="shared" si="17"/>
        <v>0</v>
      </c>
      <c r="W281" s="453">
        <f t="shared" si="18"/>
        <v>0</v>
      </c>
      <c r="X281" s="454">
        <f t="shared" si="19"/>
        <v>0</v>
      </c>
      <c r="Y281" s="1584"/>
      <c r="Z281" s="1587"/>
      <c r="AA281" s="1587"/>
      <c r="AB281" s="1587"/>
      <c r="AC281" s="1575"/>
    </row>
    <row r="282" spans="1:29" ht="18.75" x14ac:dyDescent="0.25">
      <c r="A282" s="1578"/>
      <c r="B282" s="1581"/>
      <c r="C282" s="466"/>
      <c r="D282" s="455"/>
      <c r="E282" s="455"/>
      <c r="F282" s="455"/>
      <c r="G282" s="455"/>
      <c r="H282" s="455"/>
      <c r="I282" s="455"/>
      <c r="J282" s="455"/>
      <c r="K282" s="455"/>
      <c r="L282" s="455"/>
      <c r="M282" s="455"/>
      <c r="N282" s="455"/>
      <c r="O282" s="455"/>
      <c r="P282" s="455"/>
      <c r="Q282" s="456"/>
      <c r="R282" s="456"/>
      <c r="S282" s="456"/>
      <c r="T282" s="457"/>
      <c r="U282" s="452">
        <f t="shared" si="16"/>
        <v>0</v>
      </c>
      <c r="V282" s="453">
        <f t="shared" si="17"/>
        <v>0</v>
      </c>
      <c r="W282" s="453">
        <f t="shared" si="18"/>
        <v>0</v>
      </c>
      <c r="X282" s="454">
        <f t="shared" si="19"/>
        <v>0</v>
      </c>
      <c r="Y282" s="1584"/>
      <c r="Z282" s="1587"/>
      <c r="AA282" s="1587"/>
      <c r="AB282" s="1587"/>
      <c r="AC282" s="1575"/>
    </row>
    <row r="283" spans="1:29" ht="18.75" x14ac:dyDescent="0.25">
      <c r="A283" s="1578"/>
      <c r="B283" s="1581"/>
      <c r="C283" s="466"/>
      <c r="D283" s="448"/>
      <c r="E283" s="448"/>
      <c r="F283" s="448"/>
      <c r="G283" s="448"/>
      <c r="H283" s="448"/>
      <c r="I283" s="448"/>
      <c r="J283" s="448"/>
      <c r="K283" s="448"/>
      <c r="L283" s="448"/>
      <c r="M283" s="448"/>
      <c r="N283" s="448"/>
      <c r="O283" s="448"/>
      <c r="P283" s="448"/>
      <c r="Q283" s="450"/>
      <c r="R283" s="450"/>
      <c r="S283" s="450"/>
      <c r="T283" s="451"/>
      <c r="U283" s="452">
        <f t="shared" si="16"/>
        <v>0</v>
      </c>
      <c r="V283" s="453">
        <f t="shared" si="17"/>
        <v>0</v>
      </c>
      <c r="W283" s="453">
        <f t="shared" si="18"/>
        <v>0</v>
      </c>
      <c r="X283" s="454">
        <f t="shared" si="19"/>
        <v>0</v>
      </c>
      <c r="Y283" s="1584"/>
      <c r="Z283" s="1587"/>
      <c r="AA283" s="1587"/>
      <c r="AB283" s="1587"/>
      <c r="AC283" s="1575"/>
    </row>
    <row r="284" spans="1:29" ht="18.75" x14ac:dyDescent="0.25">
      <c r="A284" s="1578"/>
      <c r="B284" s="1581"/>
      <c r="C284" s="466"/>
      <c r="D284" s="455"/>
      <c r="E284" s="455"/>
      <c r="F284" s="455"/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56"/>
      <c r="R284" s="456"/>
      <c r="S284" s="456"/>
      <c r="T284" s="457"/>
      <c r="U284" s="452">
        <f t="shared" si="16"/>
        <v>0</v>
      </c>
      <c r="V284" s="453">
        <f t="shared" si="17"/>
        <v>0</v>
      </c>
      <c r="W284" s="453">
        <f t="shared" si="18"/>
        <v>0</v>
      </c>
      <c r="X284" s="454">
        <f t="shared" si="19"/>
        <v>0</v>
      </c>
      <c r="Y284" s="1584"/>
      <c r="Z284" s="1587"/>
      <c r="AA284" s="1587"/>
      <c r="AB284" s="1587"/>
      <c r="AC284" s="1575"/>
    </row>
    <row r="285" spans="1:29" ht="18.75" x14ac:dyDescent="0.25">
      <c r="A285" s="1578"/>
      <c r="B285" s="1581"/>
      <c r="C285" s="466"/>
      <c r="D285" s="448"/>
      <c r="E285" s="448"/>
      <c r="F285" s="448"/>
      <c r="G285" s="448"/>
      <c r="H285" s="448"/>
      <c r="I285" s="448"/>
      <c r="J285" s="448"/>
      <c r="K285" s="448"/>
      <c r="L285" s="448"/>
      <c r="M285" s="448"/>
      <c r="N285" s="448"/>
      <c r="O285" s="448"/>
      <c r="P285" s="448"/>
      <c r="Q285" s="450"/>
      <c r="R285" s="450"/>
      <c r="S285" s="450"/>
      <c r="T285" s="451"/>
      <c r="U285" s="452">
        <f t="shared" si="16"/>
        <v>0</v>
      </c>
      <c r="V285" s="453">
        <f t="shared" si="17"/>
        <v>0</v>
      </c>
      <c r="W285" s="453">
        <f t="shared" si="18"/>
        <v>0</v>
      </c>
      <c r="X285" s="454">
        <f t="shared" si="19"/>
        <v>0</v>
      </c>
      <c r="Y285" s="1584"/>
      <c r="Z285" s="1587"/>
      <c r="AA285" s="1587"/>
      <c r="AB285" s="1587"/>
      <c r="AC285" s="1575"/>
    </row>
    <row r="286" spans="1:29" ht="18.75" x14ac:dyDescent="0.25">
      <c r="A286" s="1578"/>
      <c r="B286" s="1581"/>
      <c r="C286" s="466"/>
      <c r="D286" s="455"/>
      <c r="E286" s="455"/>
      <c r="F286" s="455"/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56"/>
      <c r="R286" s="456"/>
      <c r="S286" s="456"/>
      <c r="T286" s="457"/>
      <c r="U286" s="452">
        <f t="shared" si="16"/>
        <v>0</v>
      </c>
      <c r="V286" s="453">
        <f t="shared" si="17"/>
        <v>0</v>
      </c>
      <c r="W286" s="453">
        <f t="shared" si="18"/>
        <v>0</v>
      </c>
      <c r="X286" s="454">
        <f t="shared" si="19"/>
        <v>0</v>
      </c>
      <c r="Y286" s="1584"/>
      <c r="Z286" s="1587"/>
      <c r="AA286" s="1587"/>
      <c r="AB286" s="1587"/>
      <c r="AC286" s="1575"/>
    </row>
    <row r="287" spans="1:29" ht="18.75" x14ac:dyDescent="0.25">
      <c r="A287" s="1578"/>
      <c r="B287" s="1581"/>
      <c r="C287" s="466"/>
      <c r="D287" s="448"/>
      <c r="E287" s="448"/>
      <c r="F287" s="448"/>
      <c r="G287" s="448"/>
      <c r="H287" s="448"/>
      <c r="I287" s="448"/>
      <c r="J287" s="448"/>
      <c r="K287" s="448"/>
      <c r="L287" s="448"/>
      <c r="M287" s="448"/>
      <c r="N287" s="448"/>
      <c r="O287" s="448"/>
      <c r="P287" s="448"/>
      <c r="Q287" s="450"/>
      <c r="R287" s="450"/>
      <c r="S287" s="450"/>
      <c r="T287" s="451"/>
      <c r="U287" s="452">
        <f t="shared" si="16"/>
        <v>0</v>
      </c>
      <c r="V287" s="453">
        <f t="shared" si="17"/>
        <v>0</v>
      </c>
      <c r="W287" s="453">
        <f t="shared" si="18"/>
        <v>0</v>
      </c>
      <c r="X287" s="454">
        <f t="shared" si="19"/>
        <v>0</v>
      </c>
      <c r="Y287" s="1584"/>
      <c r="Z287" s="1587"/>
      <c r="AA287" s="1587"/>
      <c r="AB287" s="1587"/>
      <c r="AC287" s="1575"/>
    </row>
    <row r="288" spans="1:29" ht="18.75" x14ac:dyDescent="0.25">
      <c r="A288" s="1578"/>
      <c r="B288" s="1581"/>
      <c r="C288" s="466"/>
      <c r="D288" s="455"/>
      <c r="E288" s="455"/>
      <c r="F288" s="455"/>
      <c r="G288" s="455"/>
      <c r="H288" s="455"/>
      <c r="I288" s="455"/>
      <c r="J288" s="455"/>
      <c r="K288" s="455"/>
      <c r="L288" s="455"/>
      <c r="M288" s="455"/>
      <c r="N288" s="455"/>
      <c r="O288" s="455"/>
      <c r="P288" s="455"/>
      <c r="Q288" s="456"/>
      <c r="R288" s="456"/>
      <c r="S288" s="456"/>
      <c r="T288" s="457"/>
      <c r="U288" s="452">
        <f t="shared" si="16"/>
        <v>0</v>
      </c>
      <c r="V288" s="453">
        <f t="shared" si="17"/>
        <v>0</v>
      </c>
      <c r="W288" s="453">
        <f t="shared" si="18"/>
        <v>0</v>
      </c>
      <c r="X288" s="454">
        <f t="shared" si="19"/>
        <v>0</v>
      </c>
      <c r="Y288" s="1584"/>
      <c r="Z288" s="1587"/>
      <c r="AA288" s="1587"/>
      <c r="AB288" s="1587"/>
      <c r="AC288" s="1575"/>
    </row>
    <row r="289" spans="1:29" ht="18.75" x14ac:dyDescent="0.25">
      <c r="A289" s="1578"/>
      <c r="B289" s="1581"/>
      <c r="C289" s="466"/>
      <c r="D289" s="448"/>
      <c r="E289" s="448"/>
      <c r="F289" s="448"/>
      <c r="G289" s="448"/>
      <c r="H289" s="448"/>
      <c r="I289" s="448"/>
      <c r="J289" s="448"/>
      <c r="K289" s="448"/>
      <c r="L289" s="448"/>
      <c r="M289" s="448"/>
      <c r="N289" s="448"/>
      <c r="O289" s="448"/>
      <c r="P289" s="448"/>
      <c r="Q289" s="450"/>
      <c r="R289" s="450"/>
      <c r="S289" s="450"/>
      <c r="T289" s="451"/>
      <c r="U289" s="452">
        <f t="shared" si="16"/>
        <v>0</v>
      </c>
      <c r="V289" s="453">
        <f t="shared" si="17"/>
        <v>0</v>
      </c>
      <c r="W289" s="453">
        <f t="shared" si="18"/>
        <v>0</v>
      </c>
      <c r="X289" s="454">
        <f t="shared" si="19"/>
        <v>0</v>
      </c>
      <c r="Y289" s="1584"/>
      <c r="Z289" s="1587"/>
      <c r="AA289" s="1587"/>
      <c r="AB289" s="1587"/>
      <c r="AC289" s="1575"/>
    </row>
    <row r="290" spans="1:29" ht="18.75" x14ac:dyDescent="0.25">
      <c r="A290" s="1578"/>
      <c r="B290" s="1581"/>
      <c r="C290" s="466"/>
      <c r="D290" s="455"/>
      <c r="E290" s="455"/>
      <c r="F290" s="455"/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56"/>
      <c r="R290" s="456"/>
      <c r="S290" s="456"/>
      <c r="T290" s="457"/>
      <c r="U290" s="452">
        <f t="shared" si="16"/>
        <v>0</v>
      </c>
      <c r="V290" s="453">
        <f t="shared" si="17"/>
        <v>0</v>
      </c>
      <c r="W290" s="453">
        <f t="shared" si="18"/>
        <v>0</v>
      </c>
      <c r="X290" s="454">
        <f t="shared" si="19"/>
        <v>0</v>
      </c>
      <c r="Y290" s="1584"/>
      <c r="Z290" s="1587"/>
      <c r="AA290" s="1587"/>
      <c r="AB290" s="1587"/>
      <c r="AC290" s="1575"/>
    </row>
    <row r="291" spans="1:29" ht="19.5" thickBot="1" x14ac:dyDescent="0.3">
      <c r="A291" s="1579"/>
      <c r="B291" s="1582"/>
      <c r="C291" s="467"/>
      <c r="D291" s="459"/>
      <c r="E291" s="459"/>
      <c r="F291" s="459"/>
      <c r="G291" s="459"/>
      <c r="H291" s="459"/>
      <c r="I291" s="459"/>
      <c r="J291" s="459"/>
      <c r="K291" s="459"/>
      <c r="L291" s="459"/>
      <c r="M291" s="459"/>
      <c r="N291" s="459"/>
      <c r="O291" s="459"/>
      <c r="P291" s="459"/>
      <c r="Q291" s="460"/>
      <c r="R291" s="460"/>
      <c r="S291" s="460"/>
      <c r="T291" s="461"/>
      <c r="U291" s="462">
        <f t="shared" si="16"/>
        <v>0</v>
      </c>
      <c r="V291" s="463">
        <f t="shared" si="17"/>
        <v>0</v>
      </c>
      <c r="W291" s="463">
        <f t="shared" si="18"/>
        <v>0</v>
      </c>
      <c r="X291" s="464">
        <f t="shared" si="19"/>
        <v>0</v>
      </c>
      <c r="Y291" s="1585"/>
      <c r="Z291" s="1588"/>
      <c r="AA291" s="1588"/>
      <c r="AB291" s="1588"/>
      <c r="AC291" s="1576"/>
    </row>
    <row r="292" spans="1:29" ht="18.75" x14ac:dyDescent="0.25">
      <c r="A292" s="1577">
        <v>15</v>
      </c>
      <c r="B292" s="1580"/>
      <c r="C292" s="465"/>
      <c r="D292" s="440"/>
      <c r="E292" s="441"/>
      <c r="F292" s="441"/>
      <c r="G292" s="441"/>
      <c r="H292" s="441"/>
      <c r="I292" s="441"/>
      <c r="J292" s="441"/>
      <c r="K292" s="441"/>
      <c r="L292" s="441"/>
      <c r="M292" s="441"/>
      <c r="N292" s="441"/>
      <c r="O292" s="441"/>
      <c r="P292" s="441"/>
      <c r="Q292" s="442"/>
      <c r="R292" s="442"/>
      <c r="S292" s="442"/>
      <c r="T292" s="443"/>
      <c r="U292" s="444">
        <f t="shared" si="16"/>
        <v>0</v>
      </c>
      <c r="V292" s="445">
        <f t="shared" si="17"/>
        <v>0</v>
      </c>
      <c r="W292" s="445">
        <f t="shared" si="18"/>
        <v>0</v>
      </c>
      <c r="X292" s="446">
        <f t="shared" si="19"/>
        <v>0</v>
      </c>
      <c r="Y292" s="1583">
        <f>SUM(U292:U311)</f>
        <v>0</v>
      </c>
      <c r="Z292" s="1586">
        <f>SUM(V292:V311)</f>
        <v>0</v>
      </c>
      <c r="AA292" s="1586">
        <f>SUM(W292:W311)</f>
        <v>0</v>
      </c>
      <c r="AB292" s="1586">
        <f>SUM(X292:X311)</f>
        <v>0</v>
      </c>
      <c r="AC292" s="1574">
        <f>MAX(Y292:AB311)</f>
        <v>0</v>
      </c>
    </row>
    <row r="293" spans="1:29" ht="18.75" x14ac:dyDescent="0.25">
      <c r="A293" s="1578"/>
      <c r="B293" s="1581"/>
      <c r="C293" s="466"/>
      <c r="D293" s="448"/>
      <c r="E293" s="449"/>
      <c r="F293" s="449"/>
      <c r="G293" s="449"/>
      <c r="H293" s="449"/>
      <c r="I293" s="449"/>
      <c r="J293" s="449"/>
      <c r="K293" s="449"/>
      <c r="L293" s="449"/>
      <c r="M293" s="449"/>
      <c r="N293" s="449"/>
      <c r="O293" s="449"/>
      <c r="P293" s="449"/>
      <c r="Q293" s="450"/>
      <c r="R293" s="450"/>
      <c r="S293" s="450"/>
      <c r="T293" s="451"/>
      <c r="U293" s="452">
        <f t="shared" si="16"/>
        <v>0</v>
      </c>
      <c r="V293" s="453">
        <f t="shared" si="17"/>
        <v>0</v>
      </c>
      <c r="W293" s="453">
        <f t="shared" si="18"/>
        <v>0</v>
      </c>
      <c r="X293" s="454">
        <f t="shared" si="19"/>
        <v>0</v>
      </c>
      <c r="Y293" s="1584"/>
      <c r="Z293" s="1587"/>
      <c r="AA293" s="1587"/>
      <c r="AB293" s="1587"/>
      <c r="AC293" s="1575"/>
    </row>
    <row r="294" spans="1:29" ht="18.75" x14ac:dyDescent="0.25">
      <c r="A294" s="1578"/>
      <c r="B294" s="1581"/>
      <c r="C294" s="466"/>
      <c r="D294" s="455"/>
      <c r="E294" s="455"/>
      <c r="F294" s="455"/>
      <c r="G294" s="455"/>
      <c r="H294" s="455"/>
      <c r="I294" s="455"/>
      <c r="J294" s="455"/>
      <c r="K294" s="455"/>
      <c r="L294" s="455"/>
      <c r="M294" s="455"/>
      <c r="N294" s="455"/>
      <c r="O294" s="455"/>
      <c r="P294" s="455"/>
      <c r="Q294" s="456"/>
      <c r="R294" s="456"/>
      <c r="S294" s="456"/>
      <c r="T294" s="457"/>
      <c r="U294" s="452">
        <f t="shared" si="16"/>
        <v>0</v>
      </c>
      <c r="V294" s="453">
        <f t="shared" si="17"/>
        <v>0</v>
      </c>
      <c r="W294" s="453">
        <f t="shared" si="18"/>
        <v>0</v>
      </c>
      <c r="X294" s="454">
        <f t="shared" si="19"/>
        <v>0</v>
      </c>
      <c r="Y294" s="1584"/>
      <c r="Z294" s="1587"/>
      <c r="AA294" s="1587"/>
      <c r="AB294" s="1587"/>
      <c r="AC294" s="1575"/>
    </row>
    <row r="295" spans="1:29" ht="18.75" x14ac:dyDescent="0.25">
      <c r="A295" s="1578"/>
      <c r="B295" s="1581"/>
      <c r="C295" s="466"/>
      <c r="D295" s="448"/>
      <c r="E295" s="448"/>
      <c r="F295" s="448"/>
      <c r="G295" s="448"/>
      <c r="H295" s="448"/>
      <c r="I295" s="448"/>
      <c r="J295" s="448"/>
      <c r="K295" s="448"/>
      <c r="L295" s="448"/>
      <c r="M295" s="448"/>
      <c r="N295" s="448"/>
      <c r="O295" s="448"/>
      <c r="P295" s="448"/>
      <c r="Q295" s="450"/>
      <c r="R295" s="450"/>
      <c r="S295" s="450"/>
      <c r="T295" s="451"/>
      <c r="U295" s="452">
        <f t="shared" si="16"/>
        <v>0</v>
      </c>
      <c r="V295" s="453">
        <f t="shared" si="17"/>
        <v>0</v>
      </c>
      <c r="W295" s="453">
        <f t="shared" si="18"/>
        <v>0</v>
      </c>
      <c r="X295" s="454">
        <f t="shared" si="19"/>
        <v>0</v>
      </c>
      <c r="Y295" s="1584"/>
      <c r="Z295" s="1587"/>
      <c r="AA295" s="1587"/>
      <c r="AB295" s="1587"/>
      <c r="AC295" s="1575"/>
    </row>
    <row r="296" spans="1:29" ht="18.75" x14ac:dyDescent="0.25">
      <c r="A296" s="1578"/>
      <c r="B296" s="1581"/>
      <c r="C296" s="466"/>
      <c r="D296" s="455"/>
      <c r="E296" s="455"/>
      <c r="F296" s="455"/>
      <c r="G296" s="455"/>
      <c r="H296" s="455"/>
      <c r="I296" s="455"/>
      <c r="J296" s="455"/>
      <c r="K296" s="455"/>
      <c r="L296" s="455"/>
      <c r="M296" s="455"/>
      <c r="N296" s="455"/>
      <c r="O296" s="455"/>
      <c r="P296" s="455"/>
      <c r="Q296" s="456"/>
      <c r="R296" s="456"/>
      <c r="S296" s="456"/>
      <c r="T296" s="457"/>
      <c r="U296" s="452">
        <f t="shared" si="16"/>
        <v>0</v>
      </c>
      <c r="V296" s="453">
        <f t="shared" si="17"/>
        <v>0</v>
      </c>
      <c r="W296" s="453">
        <f t="shared" si="18"/>
        <v>0</v>
      </c>
      <c r="X296" s="454">
        <f t="shared" si="19"/>
        <v>0</v>
      </c>
      <c r="Y296" s="1584"/>
      <c r="Z296" s="1587"/>
      <c r="AA296" s="1587"/>
      <c r="AB296" s="1587"/>
      <c r="AC296" s="1575"/>
    </row>
    <row r="297" spans="1:29" ht="18.75" x14ac:dyDescent="0.25">
      <c r="A297" s="1578"/>
      <c r="B297" s="1581"/>
      <c r="C297" s="466"/>
      <c r="D297" s="448"/>
      <c r="E297" s="448"/>
      <c r="F297" s="448"/>
      <c r="G297" s="448"/>
      <c r="H297" s="448"/>
      <c r="I297" s="448"/>
      <c r="J297" s="448"/>
      <c r="K297" s="448"/>
      <c r="L297" s="448"/>
      <c r="M297" s="448"/>
      <c r="N297" s="448"/>
      <c r="O297" s="448"/>
      <c r="P297" s="448"/>
      <c r="Q297" s="450"/>
      <c r="R297" s="450"/>
      <c r="S297" s="450"/>
      <c r="T297" s="451"/>
      <c r="U297" s="452">
        <f t="shared" si="16"/>
        <v>0</v>
      </c>
      <c r="V297" s="453">
        <f t="shared" si="17"/>
        <v>0</v>
      </c>
      <c r="W297" s="453">
        <f t="shared" si="18"/>
        <v>0</v>
      </c>
      <c r="X297" s="454">
        <f t="shared" si="19"/>
        <v>0</v>
      </c>
      <c r="Y297" s="1584"/>
      <c r="Z297" s="1587"/>
      <c r="AA297" s="1587"/>
      <c r="AB297" s="1587"/>
      <c r="AC297" s="1575"/>
    </row>
    <row r="298" spans="1:29" ht="18.75" x14ac:dyDescent="0.25">
      <c r="A298" s="1578"/>
      <c r="B298" s="1581"/>
      <c r="C298" s="466"/>
      <c r="D298" s="455"/>
      <c r="E298" s="455"/>
      <c r="F298" s="455"/>
      <c r="G298" s="455"/>
      <c r="H298" s="455"/>
      <c r="I298" s="455"/>
      <c r="J298" s="455"/>
      <c r="K298" s="455"/>
      <c r="L298" s="455"/>
      <c r="M298" s="455"/>
      <c r="N298" s="455"/>
      <c r="O298" s="455"/>
      <c r="P298" s="455"/>
      <c r="Q298" s="456"/>
      <c r="R298" s="456"/>
      <c r="S298" s="456"/>
      <c r="T298" s="457"/>
      <c r="U298" s="452">
        <f t="shared" si="16"/>
        <v>0</v>
      </c>
      <c r="V298" s="453">
        <f t="shared" si="17"/>
        <v>0</v>
      </c>
      <c r="W298" s="453">
        <f t="shared" si="18"/>
        <v>0</v>
      </c>
      <c r="X298" s="454">
        <f t="shared" si="19"/>
        <v>0</v>
      </c>
      <c r="Y298" s="1584"/>
      <c r="Z298" s="1587"/>
      <c r="AA298" s="1587"/>
      <c r="AB298" s="1587"/>
      <c r="AC298" s="1575"/>
    </row>
    <row r="299" spans="1:29" ht="18.75" x14ac:dyDescent="0.25">
      <c r="A299" s="1578"/>
      <c r="B299" s="1581"/>
      <c r="C299" s="466"/>
      <c r="D299" s="448"/>
      <c r="E299" s="448"/>
      <c r="F299" s="448"/>
      <c r="G299" s="448"/>
      <c r="H299" s="448"/>
      <c r="I299" s="448"/>
      <c r="J299" s="448"/>
      <c r="K299" s="448"/>
      <c r="L299" s="448"/>
      <c r="M299" s="448"/>
      <c r="N299" s="448"/>
      <c r="O299" s="448"/>
      <c r="P299" s="448"/>
      <c r="Q299" s="450"/>
      <c r="R299" s="450"/>
      <c r="S299" s="450"/>
      <c r="T299" s="451"/>
      <c r="U299" s="452">
        <f t="shared" si="16"/>
        <v>0</v>
      </c>
      <c r="V299" s="453">
        <f t="shared" si="17"/>
        <v>0</v>
      </c>
      <c r="W299" s="453">
        <f t="shared" si="18"/>
        <v>0</v>
      </c>
      <c r="X299" s="454">
        <f t="shared" si="19"/>
        <v>0</v>
      </c>
      <c r="Y299" s="1584"/>
      <c r="Z299" s="1587"/>
      <c r="AA299" s="1587"/>
      <c r="AB299" s="1587"/>
      <c r="AC299" s="1575"/>
    </row>
    <row r="300" spans="1:29" ht="18.75" x14ac:dyDescent="0.25">
      <c r="A300" s="1578"/>
      <c r="B300" s="1581"/>
      <c r="C300" s="466"/>
      <c r="D300" s="455"/>
      <c r="E300" s="455"/>
      <c r="F300" s="455"/>
      <c r="G300" s="455"/>
      <c r="H300" s="455"/>
      <c r="I300" s="455"/>
      <c r="J300" s="455"/>
      <c r="K300" s="455"/>
      <c r="L300" s="455"/>
      <c r="M300" s="455"/>
      <c r="N300" s="455"/>
      <c r="O300" s="455"/>
      <c r="P300" s="455"/>
      <c r="Q300" s="456"/>
      <c r="R300" s="456"/>
      <c r="S300" s="456"/>
      <c r="T300" s="457"/>
      <c r="U300" s="452">
        <f t="shared" si="16"/>
        <v>0</v>
      </c>
      <c r="V300" s="453">
        <f t="shared" si="17"/>
        <v>0</v>
      </c>
      <c r="W300" s="453">
        <f t="shared" si="18"/>
        <v>0</v>
      </c>
      <c r="X300" s="454">
        <f t="shared" si="19"/>
        <v>0</v>
      </c>
      <c r="Y300" s="1584"/>
      <c r="Z300" s="1587"/>
      <c r="AA300" s="1587"/>
      <c r="AB300" s="1587"/>
      <c r="AC300" s="1575"/>
    </row>
    <row r="301" spans="1:29" ht="18.75" x14ac:dyDescent="0.25">
      <c r="A301" s="1578"/>
      <c r="B301" s="1581"/>
      <c r="C301" s="466"/>
      <c r="D301" s="448"/>
      <c r="E301" s="448"/>
      <c r="F301" s="448"/>
      <c r="G301" s="448"/>
      <c r="H301" s="448"/>
      <c r="I301" s="448"/>
      <c r="J301" s="448"/>
      <c r="K301" s="448"/>
      <c r="L301" s="448"/>
      <c r="M301" s="448"/>
      <c r="N301" s="448"/>
      <c r="O301" s="448"/>
      <c r="P301" s="448"/>
      <c r="Q301" s="450"/>
      <c r="R301" s="450"/>
      <c r="S301" s="450"/>
      <c r="T301" s="451"/>
      <c r="U301" s="452">
        <f t="shared" si="16"/>
        <v>0</v>
      </c>
      <c r="V301" s="453">
        <f t="shared" si="17"/>
        <v>0</v>
      </c>
      <c r="W301" s="453">
        <f t="shared" si="18"/>
        <v>0</v>
      </c>
      <c r="X301" s="454">
        <f t="shared" si="19"/>
        <v>0</v>
      </c>
      <c r="Y301" s="1584"/>
      <c r="Z301" s="1587"/>
      <c r="AA301" s="1587"/>
      <c r="AB301" s="1587"/>
      <c r="AC301" s="1575"/>
    </row>
    <row r="302" spans="1:29" ht="18.75" x14ac:dyDescent="0.25">
      <c r="A302" s="1578"/>
      <c r="B302" s="1581"/>
      <c r="C302" s="466"/>
      <c r="D302" s="455"/>
      <c r="E302" s="455"/>
      <c r="F302" s="455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56"/>
      <c r="R302" s="456"/>
      <c r="S302" s="456"/>
      <c r="T302" s="457"/>
      <c r="U302" s="452">
        <f t="shared" si="16"/>
        <v>0</v>
      </c>
      <c r="V302" s="453">
        <f t="shared" si="17"/>
        <v>0</v>
      </c>
      <c r="W302" s="453">
        <f t="shared" si="18"/>
        <v>0</v>
      </c>
      <c r="X302" s="454">
        <f t="shared" si="19"/>
        <v>0</v>
      </c>
      <c r="Y302" s="1584"/>
      <c r="Z302" s="1587"/>
      <c r="AA302" s="1587"/>
      <c r="AB302" s="1587"/>
      <c r="AC302" s="1575"/>
    </row>
    <row r="303" spans="1:29" ht="18.75" x14ac:dyDescent="0.25">
      <c r="A303" s="1578"/>
      <c r="B303" s="1581"/>
      <c r="C303" s="466"/>
      <c r="D303" s="448"/>
      <c r="E303" s="448"/>
      <c r="F303" s="448"/>
      <c r="G303" s="448"/>
      <c r="H303" s="448"/>
      <c r="I303" s="448"/>
      <c r="J303" s="448"/>
      <c r="K303" s="448"/>
      <c r="L303" s="448"/>
      <c r="M303" s="448"/>
      <c r="N303" s="448"/>
      <c r="O303" s="448"/>
      <c r="P303" s="448"/>
      <c r="Q303" s="450"/>
      <c r="R303" s="450"/>
      <c r="S303" s="450"/>
      <c r="T303" s="451"/>
      <c r="U303" s="452">
        <f t="shared" si="16"/>
        <v>0</v>
      </c>
      <c r="V303" s="453">
        <f t="shared" si="17"/>
        <v>0</v>
      </c>
      <c r="W303" s="453">
        <f t="shared" si="18"/>
        <v>0</v>
      </c>
      <c r="X303" s="454">
        <f t="shared" si="19"/>
        <v>0</v>
      </c>
      <c r="Y303" s="1584"/>
      <c r="Z303" s="1587"/>
      <c r="AA303" s="1587"/>
      <c r="AB303" s="1587"/>
      <c r="AC303" s="1575"/>
    </row>
    <row r="304" spans="1:29" ht="18.75" x14ac:dyDescent="0.25">
      <c r="A304" s="1578"/>
      <c r="B304" s="1581"/>
      <c r="C304" s="466"/>
      <c r="D304" s="455"/>
      <c r="E304" s="455"/>
      <c r="F304" s="455"/>
      <c r="G304" s="455"/>
      <c r="H304" s="455"/>
      <c r="I304" s="455"/>
      <c r="J304" s="455"/>
      <c r="K304" s="455"/>
      <c r="L304" s="455"/>
      <c r="M304" s="455"/>
      <c r="N304" s="455"/>
      <c r="O304" s="455"/>
      <c r="P304" s="455"/>
      <c r="Q304" s="456"/>
      <c r="R304" s="456"/>
      <c r="S304" s="456"/>
      <c r="T304" s="457"/>
      <c r="U304" s="452">
        <f t="shared" si="16"/>
        <v>0</v>
      </c>
      <c r="V304" s="453">
        <f t="shared" si="17"/>
        <v>0</v>
      </c>
      <c r="W304" s="453">
        <f t="shared" si="18"/>
        <v>0</v>
      </c>
      <c r="X304" s="454">
        <f t="shared" si="19"/>
        <v>0</v>
      </c>
      <c r="Y304" s="1584"/>
      <c r="Z304" s="1587"/>
      <c r="AA304" s="1587"/>
      <c r="AB304" s="1587"/>
      <c r="AC304" s="1575"/>
    </row>
    <row r="305" spans="1:29" ht="18.75" x14ac:dyDescent="0.25">
      <c r="A305" s="1578"/>
      <c r="B305" s="1581"/>
      <c r="C305" s="466"/>
      <c r="D305" s="448"/>
      <c r="E305" s="448"/>
      <c r="F305" s="448"/>
      <c r="G305" s="448"/>
      <c r="H305" s="448"/>
      <c r="I305" s="448"/>
      <c r="J305" s="448"/>
      <c r="K305" s="448"/>
      <c r="L305" s="448"/>
      <c r="M305" s="448"/>
      <c r="N305" s="448"/>
      <c r="O305" s="448"/>
      <c r="P305" s="448"/>
      <c r="Q305" s="450"/>
      <c r="R305" s="450"/>
      <c r="S305" s="450"/>
      <c r="T305" s="451"/>
      <c r="U305" s="452">
        <f t="shared" si="16"/>
        <v>0</v>
      </c>
      <c r="V305" s="453">
        <f t="shared" si="17"/>
        <v>0</v>
      </c>
      <c r="W305" s="453">
        <f t="shared" si="18"/>
        <v>0</v>
      </c>
      <c r="X305" s="454">
        <f t="shared" si="19"/>
        <v>0</v>
      </c>
      <c r="Y305" s="1584"/>
      <c r="Z305" s="1587"/>
      <c r="AA305" s="1587"/>
      <c r="AB305" s="1587"/>
      <c r="AC305" s="1575"/>
    </row>
    <row r="306" spans="1:29" ht="18.75" x14ac:dyDescent="0.25">
      <c r="A306" s="1578"/>
      <c r="B306" s="1581"/>
      <c r="C306" s="466"/>
      <c r="D306" s="455"/>
      <c r="E306" s="455"/>
      <c r="F306" s="455"/>
      <c r="G306" s="455"/>
      <c r="H306" s="455"/>
      <c r="I306" s="455"/>
      <c r="J306" s="455"/>
      <c r="K306" s="455"/>
      <c r="L306" s="455"/>
      <c r="M306" s="455"/>
      <c r="N306" s="455"/>
      <c r="O306" s="455"/>
      <c r="P306" s="455"/>
      <c r="Q306" s="456"/>
      <c r="R306" s="456"/>
      <c r="S306" s="456"/>
      <c r="T306" s="457"/>
      <c r="U306" s="452">
        <f t="shared" si="16"/>
        <v>0</v>
      </c>
      <c r="V306" s="453">
        <f t="shared" si="17"/>
        <v>0</v>
      </c>
      <c r="W306" s="453">
        <f t="shared" si="18"/>
        <v>0</v>
      </c>
      <c r="X306" s="454">
        <f t="shared" si="19"/>
        <v>0</v>
      </c>
      <c r="Y306" s="1584"/>
      <c r="Z306" s="1587"/>
      <c r="AA306" s="1587"/>
      <c r="AB306" s="1587"/>
      <c r="AC306" s="1575"/>
    </row>
    <row r="307" spans="1:29" ht="18.75" x14ac:dyDescent="0.25">
      <c r="A307" s="1578"/>
      <c r="B307" s="1581"/>
      <c r="C307" s="466"/>
      <c r="D307" s="448"/>
      <c r="E307" s="448"/>
      <c r="F307" s="448"/>
      <c r="G307" s="448"/>
      <c r="H307" s="448"/>
      <c r="I307" s="448"/>
      <c r="J307" s="448"/>
      <c r="K307" s="448"/>
      <c r="L307" s="448"/>
      <c r="M307" s="448"/>
      <c r="N307" s="448"/>
      <c r="O307" s="448"/>
      <c r="P307" s="448"/>
      <c r="Q307" s="450"/>
      <c r="R307" s="450"/>
      <c r="S307" s="450"/>
      <c r="T307" s="451"/>
      <c r="U307" s="452">
        <f t="shared" si="16"/>
        <v>0</v>
      </c>
      <c r="V307" s="453">
        <f t="shared" si="17"/>
        <v>0</v>
      </c>
      <c r="W307" s="453">
        <f t="shared" si="18"/>
        <v>0</v>
      </c>
      <c r="X307" s="454">
        <f t="shared" si="19"/>
        <v>0</v>
      </c>
      <c r="Y307" s="1584"/>
      <c r="Z307" s="1587"/>
      <c r="AA307" s="1587"/>
      <c r="AB307" s="1587"/>
      <c r="AC307" s="1575"/>
    </row>
    <row r="308" spans="1:29" ht="18.75" x14ac:dyDescent="0.25">
      <c r="A308" s="1578"/>
      <c r="B308" s="1581"/>
      <c r="C308" s="466"/>
      <c r="D308" s="455"/>
      <c r="E308" s="455"/>
      <c r="F308" s="455"/>
      <c r="G308" s="455"/>
      <c r="H308" s="455"/>
      <c r="I308" s="455"/>
      <c r="J308" s="455"/>
      <c r="K308" s="455"/>
      <c r="L308" s="455"/>
      <c r="M308" s="455"/>
      <c r="N308" s="455"/>
      <c r="O308" s="455"/>
      <c r="P308" s="455"/>
      <c r="Q308" s="456"/>
      <c r="R308" s="456"/>
      <c r="S308" s="456"/>
      <c r="T308" s="457"/>
      <c r="U308" s="452">
        <f t="shared" si="16"/>
        <v>0</v>
      </c>
      <c r="V308" s="453">
        <f t="shared" si="17"/>
        <v>0</v>
      </c>
      <c r="W308" s="453">
        <f t="shared" si="18"/>
        <v>0</v>
      </c>
      <c r="X308" s="454">
        <f t="shared" si="19"/>
        <v>0</v>
      </c>
      <c r="Y308" s="1584"/>
      <c r="Z308" s="1587"/>
      <c r="AA308" s="1587"/>
      <c r="AB308" s="1587"/>
      <c r="AC308" s="1575"/>
    </row>
    <row r="309" spans="1:29" ht="18.75" x14ac:dyDescent="0.25">
      <c r="A309" s="1578"/>
      <c r="B309" s="1581"/>
      <c r="C309" s="466"/>
      <c r="D309" s="448"/>
      <c r="E309" s="448"/>
      <c r="F309" s="448"/>
      <c r="G309" s="448"/>
      <c r="H309" s="448"/>
      <c r="I309" s="448"/>
      <c r="J309" s="448"/>
      <c r="K309" s="448"/>
      <c r="L309" s="448"/>
      <c r="M309" s="448"/>
      <c r="N309" s="448"/>
      <c r="O309" s="448"/>
      <c r="P309" s="448"/>
      <c r="Q309" s="450"/>
      <c r="R309" s="450"/>
      <c r="S309" s="450"/>
      <c r="T309" s="451"/>
      <c r="U309" s="452">
        <f t="shared" si="16"/>
        <v>0</v>
      </c>
      <c r="V309" s="453">
        <f t="shared" si="17"/>
        <v>0</v>
      </c>
      <c r="W309" s="453">
        <f t="shared" si="18"/>
        <v>0</v>
      </c>
      <c r="X309" s="454">
        <f t="shared" si="19"/>
        <v>0</v>
      </c>
      <c r="Y309" s="1584"/>
      <c r="Z309" s="1587"/>
      <c r="AA309" s="1587"/>
      <c r="AB309" s="1587"/>
      <c r="AC309" s="1575"/>
    </row>
    <row r="310" spans="1:29" ht="18.75" x14ac:dyDescent="0.25">
      <c r="A310" s="1578"/>
      <c r="B310" s="1581"/>
      <c r="C310" s="466"/>
      <c r="D310" s="455"/>
      <c r="E310" s="455"/>
      <c r="F310" s="455"/>
      <c r="G310" s="455"/>
      <c r="H310" s="455"/>
      <c r="I310" s="455"/>
      <c r="J310" s="455"/>
      <c r="K310" s="455"/>
      <c r="L310" s="455"/>
      <c r="M310" s="455"/>
      <c r="N310" s="455"/>
      <c r="O310" s="455"/>
      <c r="P310" s="455"/>
      <c r="Q310" s="456"/>
      <c r="R310" s="456"/>
      <c r="S310" s="456"/>
      <c r="T310" s="457"/>
      <c r="U310" s="452">
        <f t="shared" si="16"/>
        <v>0</v>
      </c>
      <c r="V310" s="453">
        <f t="shared" si="17"/>
        <v>0</v>
      </c>
      <c r="W310" s="453">
        <f t="shared" si="18"/>
        <v>0</v>
      </c>
      <c r="X310" s="454">
        <f t="shared" si="19"/>
        <v>0</v>
      </c>
      <c r="Y310" s="1584"/>
      <c r="Z310" s="1587"/>
      <c r="AA310" s="1587"/>
      <c r="AB310" s="1587"/>
      <c r="AC310" s="1575"/>
    </row>
    <row r="311" spans="1:29" ht="19.5" thickBot="1" x14ac:dyDescent="0.3">
      <c r="A311" s="1579"/>
      <c r="B311" s="1582"/>
      <c r="C311" s="467"/>
      <c r="D311" s="459"/>
      <c r="E311" s="459"/>
      <c r="F311" s="459"/>
      <c r="G311" s="459"/>
      <c r="H311" s="459"/>
      <c r="I311" s="459"/>
      <c r="J311" s="459"/>
      <c r="K311" s="459"/>
      <c r="L311" s="459"/>
      <c r="M311" s="459"/>
      <c r="N311" s="459"/>
      <c r="O311" s="459"/>
      <c r="P311" s="459"/>
      <c r="Q311" s="460"/>
      <c r="R311" s="460"/>
      <c r="S311" s="460"/>
      <c r="T311" s="461"/>
      <c r="U311" s="462">
        <f t="shared" si="16"/>
        <v>0</v>
      </c>
      <c r="V311" s="463">
        <f t="shared" si="17"/>
        <v>0</v>
      </c>
      <c r="W311" s="463">
        <f t="shared" si="18"/>
        <v>0</v>
      </c>
      <c r="X311" s="464">
        <f t="shared" si="19"/>
        <v>0</v>
      </c>
      <c r="Y311" s="1585"/>
      <c r="Z311" s="1588"/>
      <c r="AA311" s="1588"/>
      <c r="AB311" s="1588"/>
      <c r="AC311" s="1576"/>
    </row>
    <row r="312" spans="1:29" ht="18.75" x14ac:dyDescent="0.25">
      <c r="A312" s="1577">
        <v>16</v>
      </c>
      <c r="B312" s="1580"/>
      <c r="C312" s="465"/>
      <c r="D312" s="440"/>
      <c r="E312" s="441"/>
      <c r="F312" s="441"/>
      <c r="G312" s="441"/>
      <c r="H312" s="441"/>
      <c r="I312" s="441"/>
      <c r="J312" s="441"/>
      <c r="K312" s="441"/>
      <c r="L312" s="441"/>
      <c r="M312" s="441"/>
      <c r="N312" s="441"/>
      <c r="O312" s="441"/>
      <c r="P312" s="441"/>
      <c r="Q312" s="442"/>
      <c r="R312" s="442"/>
      <c r="S312" s="442"/>
      <c r="T312" s="443"/>
      <c r="U312" s="444">
        <f t="shared" si="16"/>
        <v>0</v>
      </c>
      <c r="V312" s="445">
        <f t="shared" si="17"/>
        <v>0</v>
      </c>
      <c r="W312" s="445">
        <f t="shared" si="18"/>
        <v>0</v>
      </c>
      <c r="X312" s="446">
        <f t="shared" si="19"/>
        <v>0</v>
      </c>
      <c r="Y312" s="1583">
        <f>SUM(U312:U331)</f>
        <v>0</v>
      </c>
      <c r="Z312" s="1586">
        <f>SUM(V312:V331)</f>
        <v>0</v>
      </c>
      <c r="AA312" s="1586">
        <f>SUM(W312:W331)</f>
        <v>0</v>
      </c>
      <c r="AB312" s="1586">
        <f>SUM(X312:X331)</f>
        <v>0</v>
      </c>
      <c r="AC312" s="1574">
        <f>MAX(Y312:AB331)</f>
        <v>0</v>
      </c>
    </row>
    <row r="313" spans="1:29" ht="18.75" x14ac:dyDescent="0.25">
      <c r="A313" s="1578"/>
      <c r="B313" s="1581"/>
      <c r="C313" s="466"/>
      <c r="D313" s="448"/>
      <c r="E313" s="449"/>
      <c r="F313" s="449"/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450"/>
      <c r="R313" s="450"/>
      <c r="S313" s="450"/>
      <c r="T313" s="451"/>
      <c r="U313" s="452">
        <f t="shared" si="16"/>
        <v>0</v>
      </c>
      <c r="V313" s="453">
        <f t="shared" si="17"/>
        <v>0</v>
      </c>
      <c r="W313" s="453">
        <f t="shared" si="18"/>
        <v>0</v>
      </c>
      <c r="X313" s="454">
        <f t="shared" si="19"/>
        <v>0</v>
      </c>
      <c r="Y313" s="1584"/>
      <c r="Z313" s="1587"/>
      <c r="AA313" s="1587"/>
      <c r="AB313" s="1587"/>
      <c r="AC313" s="1575"/>
    </row>
    <row r="314" spans="1:29" ht="18.75" x14ac:dyDescent="0.25">
      <c r="A314" s="1578"/>
      <c r="B314" s="1581"/>
      <c r="C314" s="466"/>
      <c r="D314" s="455"/>
      <c r="E314" s="455"/>
      <c r="F314" s="455"/>
      <c r="G314" s="455"/>
      <c r="H314" s="455"/>
      <c r="I314" s="455"/>
      <c r="J314" s="455"/>
      <c r="K314" s="455"/>
      <c r="L314" s="455"/>
      <c r="M314" s="455"/>
      <c r="N314" s="455"/>
      <c r="O314" s="455"/>
      <c r="P314" s="455"/>
      <c r="Q314" s="456"/>
      <c r="R314" s="456"/>
      <c r="S314" s="456"/>
      <c r="T314" s="457"/>
      <c r="U314" s="452">
        <f t="shared" si="16"/>
        <v>0</v>
      </c>
      <c r="V314" s="453">
        <f t="shared" si="17"/>
        <v>0</v>
      </c>
      <c r="W314" s="453">
        <f t="shared" si="18"/>
        <v>0</v>
      </c>
      <c r="X314" s="454">
        <f t="shared" si="19"/>
        <v>0</v>
      </c>
      <c r="Y314" s="1584"/>
      <c r="Z314" s="1587"/>
      <c r="AA314" s="1587"/>
      <c r="AB314" s="1587"/>
      <c r="AC314" s="1575"/>
    </row>
    <row r="315" spans="1:29" ht="18.75" x14ac:dyDescent="0.25">
      <c r="A315" s="1578"/>
      <c r="B315" s="1581"/>
      <c r="C315" s="466"/>
      <c r="D315" s="448"/>
      <c r="E315" s="448"/>
      <c r="F315" s="448"/>
      <c r="G315" s="448"/>
      <c r="H315" s="448"/>
      <c r="I315" s="448"/>
      <c r="J315" s="448"/>
      <c r="K315" s="448"/>
      <c r="L315" s="448"/>
      <c r="M315" s="448"/>
      <c r="N315" s="448"/>
      <c r="O315" s="448"/>
      <c r="P315" s="448"/>
      <c r="Q315" s="450"/>
      <c r="R315" s="450"/>
      <c r="S315" s="450"/>
      <c r="T315" s="451"/>
      <c r="U315" s="452">
        <f t="shared" si="16"/>
        <v>0</v>
      </c>
      <c r="V315" s="453">
        <f t="shared" si="17"/>
        <v>0</v>
      </c>
      <c r="W315" s="453">
        <f t="shared" si="18"/>
        <v>0</v>
      </c>
      <c r="X315" s="454">
        <f t="shared" si="19"/>
        <v>0</v>
      </c>
      <c r="Y315" s="1584"/>
      <c r="Z315" s="1587"/>
      <c r="AA315" s="1587"/>
      <c r="AB315" s="1587"/>
      <c r="AC315" s="1575"/>
    </row>
    <row r="316" spans="1:29" ht="18.75" x14ac:dyDescent="0.25">
      <c r="A316" s="1578"/>
      <c r="B316" s="1581"/>
      <c r="C316" s="466"/>
      <c r="D316" s="455"/>
      <c r="E316" s="455"/>
      <c r="F316" s="455"/>
      <c r="G316" s="455"/>
      <c r="H316" s="455"/>
      <c r="I316" s="455"/>
      <c r="J316" s="455"/>
      <c r="K316" s="455"/>
      <c r="L316" s="455"/>
      <c r="M316" s="455"/>
      <c r="N316" s="455"/>
      <c r="O316" s="455"/>
      <c r="P316" s="455"/>
      <c r="Q316" s="456"/>
      <c r="R316" s="456"/>
      <c r="S316" s="456"/>
      <c r="T316" s="457"/>
      <c r="U316" s="452">
        <f t="shared" si="16"/>
        <v>0</v>
      </c>
      <c r="V316" s="453">
        <f t="shared" si="17"/>
        <v>0</v>
      </c>
      <c r="W316" s="453">
        <f t="shared" si="18"/>
        <v>0</v>
      </c>
      <c r="X316" s="454">
        <f t="shared" si="19"/>
        <v>0</v>
      </c>
      <c r="Y316" s="1584"/>
      <c r="Z316" s="1587"/>
      <c r="AA316" s="1587"/>
      <c r="AB316" s="1587"/>
      <c r="AC316" s="1575"/>
    </row>
    <row r="317" spans="1:29" ht="18.75" x14ac:dyDescent="0.25">
      <c r="A317" s="1578"/>
      <c r="B317" s="1581"/>
      <c r="C317" s="466"/>
      <c r="D317" s="448"/>
      <c r="E317" s="448"/>
      <c r="F317" s="448"/>
      <c r="G317" s="448"/>
      <c r="H317" s="448"/>
      <c r="I317" s="448"/>
      <c r="J317" s="448"/>
      <c r="K317" s="448"/>
      <c r="L317" s="448"/>
      <c r="M317" s="448"/>
      <c r="N317" s="448"/>
      <c r="O317" s="448"/>
      <c r="P317" s="448"/>
      <c r="Q317" s="450"/>
      <c r="R317" s="450"/>
      <c r="S317" s="450"/>
      <c r="T317" s="451"/>
      <c r="U317" s="452">
        <f t="shared" si="16"/>
        <v>0</v>
      </c>
      <c r="V317" s="453">
        <f t="shared" si="17"/>
        <v>0</v>
      </c>
      <c r="W317" s="453">
        <f t="shared" si="18"/>
        <v>0</v>
      </c>
      <c r="X317" s="454">
        <f t="shared" si="19"/>
        <v>0</v>
      </c>
      <c r="Y317" s="1584"/>
      <c r="Z317" s="1587"/>
      <c r="AA317" s="1587"/>
      <c r="AB317" s="1587"/>
      <c r="AC317" s="1575"/>
    </row>
    <row r="318" spans="1:29" ht="18.75" x14ac:dyDescent="0.25">
      <c r="A318" s="1578"/>
      <c r="B318" s="1581"/>
      <c r="C318" s="466"/>
      <c r="D318" s="455"/>
      <c r="E318" s="455"/>
      <c r="F318" s="455"/>
      <c r="G318" s="455"/>
      <c r="H318" s="455"/>
      <c r="I318" s="455"/>
      <c r="J318" s="455"/>
      <c r="K318" s="455"/>
      <c r="L318" s="455"/>
      <c r="M318" s="455"/>
      <c r="N318" s="455"/>
      <c r="O318" s="455"/>
      <c r="P318" s="455"/>
      <c r="Q318" s="456"/>
      <c r="R318" s="456"/>
      <c r="S318" s="456"/>
      <c r="T318" s="457"/>
      <c r="U318" s="452">
        <f t="shared" si="16"/>
        <v>0</v>
      </c>
      <c r="V318" s="453">
        <f t="shared" si="17"/>
        <v>0</v>
      </c>
      <c r="W318" s="453">
        <f t="shared" si="18"/>
        <v>0</v>
      </c>
      <c r="X318" s="454">
        <f t="shared" si="19"/>
        <v>0</v>
      </c>
      <c r="Y318" s="1584"/>
      <c r="Z318" s="1587"/>
      <c r="AA318" s="1587"/>
      <c r="AB318" s="1587"/>
      <c r="AC318" s="1575"/>
    </row>
    <row r="319" spans="1:29" ht="18.75" x14ac:dyDescent="0.25">
      <c r="A319" s="1578"/>
      <c r="B319" s="1581"/>
      <c r="C319" s="466"/>
      <c r="D319" s="448"/>
      <c r="E319" s="448"/>
      <c r="F319" s="448"/>
      <c r="G319" s="448"/>
      <c r="H319" s="448"/>
      <c r="I319" s="448"/>
      <c r="J319" s="448"/>
      <c r="K319" s="448"/>
      <c r="L319" s="448"/>
      <c r="M319" s="448"/>
      <c r="N319" s="448"/>
      <c r="O319" s="448"/>
      <c r="P319" s="448"/>
      <c r="Q319" s="450"/>
      <c r="R319" s="450"/>
      <c r="S319" s="450"/>
      <c r="T319" s="451"/>
      <c r="U319" s="452">
        <f t="shared" si="16"/>
        <v>0</v>
      </c>
      <c r="V319" s="453">
        <f t="shared" si="17"/>
        <v>0</v>
      </c>
      <c r="W319" s="453">
        <f t="shared" si="18"/>
        <v>0</v>
      </c>
      <c r="X319" s="454">
        <f t="shared" si="19"/>
        <v>0</v>
      </c>
      <c r="Y319" s="1584"/>
      <c r="Z319" s="1587"/>
      <c r="AA319" s="1587"/>
      <c r="AB319" s="1587"/>
      <c r="AC319" s="1575"/>
    </row>
    <row r="320" spans="1:29" ht="18.75" x14ac:dyDescent="0.25">
      <c r="A320" s="1578"/>
      <c r="B320" s="1581"/>
      <c r="C320" s="466"/>
      <c r="D320" s="455"/>
      <c r="E320" s="455"/>
      <c r="F320" s="455"/>
      <c r="G320" s="455"/>
      <c r="H320" s="455"/>
      <c r="I320" s="455"/>
      <c r="J320" s="455"/>
      <c r="K320" s="455"/>
      <c r="L320" s="455"/>
      <c r="M320" s="455"/>
      <c r="N320" s="455"/>
      <c r="O320" s="455"/>
      <c r="P320" s="455"/>
      <c r="Q320" s="456"/>
      <c r="R320" s="456"/>
      <c r="S320" s="456"/>
      <c r="T320" s="457"/>
      <c r="U320" s="452">
        <f t="shared" si="16"/>
        <v>0</v>
      </c>
      <c r="V320" s="453">
        <f t="shared" si="17"/>
        <v>0</v>
      </c>
      <c r="W320" s="453">
        <f t="shared" si="18"/>
        <v>0</v>
      </c>
      <c r="X320" s="454">
        <f t="shared" si="19"/>
        <v>0</v>
      </c>
      <c r="Y320" s="1584"/>
      <c r="Z320" s="1587"/>
      <c r="AA320" s="1587"/>
      <c r="AB320" s="1587"/>
      <c r="AC320" s="1575"/>
    </row>
    <row r="321" spans="1:29" ht="18.75" x14ac:dyDescent="0.25">
      <c r="A321" s="1578"/>
      <c r="B321" s="1581"/>
      <c r="C321" s="466"/>
      <c r="D321" s="448"/>
      <c r="E321" s="448"/>
      <c r="F321" s="448"/>
      <c r="G321" s="448"/>
      <c r="H321" s="448"/>
      <c r="I321" s="448"/>
      <c r="J321" s="448"/>
      <c r="K321" s="448"/>
      <c r="L321" s="448"/>
      <c r="M321" s="448"/>
      <c r="N321" s="448"/>
      <c r="O321" s="448"/>
      <c r="P321" s="448"/>
      <c r="Q321" s="450"/>
      <c r="R321" s="450"/>
      <c r="S321" s="450"/>
      <c r="T321" s="451"/>
      <c r="U321" s="452">
        <f t="shared" si="16"/>
        <v>0</v>
      </c>
      <c r="V321" s="453">
        <f t="shared" si="17"/>
        <v>0</v>
      </c>
      <c r="W321" s="453">
        <f t="shared" si="18"/>
        <v>0</v>
      </c>
      <c r="X321" s="454">
        <f t="shared" si="19"/>
        <v>0</v>
      </c>
      <c r="Y321" s="1584"/>
      <c r="Z321" s="1587"/>
      <c r="AA321" s="1587"/>
      <c r="AB321" s="1587"/>
      <c r="AC321" s="1575"/>
    </row>
    <row r="322" spans="1:29" ht="18.75" x14ac:dyDescent="0.25">
      <c r="A322" s="1578"/>
      <c r="B322" s="1581"/>
      <c r="C322" s="466"/>
      <c r="D322" s="455"/>
      <c r="E322" s="455"/>
      <c r="F322" s="455"/>
      <c r="G322" s="455"/>
      <c r="H322" s="455"/>
      <c r="I322" s="455"/>
      <c r="J322" s="455"/>
      <c r="K322" s="455"/>
      <c r="L322" s="455"/>
      <c r="M322" s="455"/>
      <c r="N322" s="455"/>
      <c r="O322" s="455"/>
      <c r="P322" s="455"/>
      <c r="Q322" s="456"/>
      <c r="R322" s="456"/>
      <c r="S322" s="456"/>
      <c r="T322" s="457"/>
      <c r="U322" s="452">
        <f t="shared" si="16"/>
        <v>0</v>
      </c>
      <c r="V322" s="453">
        <f t="shared" si="17"/>
        <v>0</v>
      </c>
      <c r="W322" s="453">
        <f t="shared" si="18"/>
        <v>0</v>
      </c>
      <c r="X322" s="454">
        <f t="shared" si="19"/>
        <v>0</v>
      </c>
      <c r="Y322" s="1584"/>
      <c r="Z322" s="1587"/>
      <c r="AA322" s="1587"/>
      <c r="AB322" s="1587"/>
      <c r="AC322" s="1575"/>
    </row>
    <row r="323" spans="1:29" ht="18.75" x14ac:dyDescent="0.25">
      <c r="A323" s="1578"/>
      <c r="B323" s="1581"/>
      <c r="C323" s="466"/>
      <c r="D323" s="448"/>
      <c r="E323" s="448"/>
      <c r="F323" s="448"/>
      <c r="G323" s="448"/>
      <c r="H323" s="448"/>
      <c r="I323" s="448"/>
      <c r="J323" s="448"/>
      <c r="K323" s="448"/>
      <c r="L323" s="448"/>
      <c r="M323" s="448"/>
      <c r="N323" s="448"/>
      <c r="O323" s="448"/>
      <c r="P323" s="448"/>
      <c r="Q323" s="450"/>
      <c r="R323" s="450"/>
      <c r="S323" s="450"/>
      <c r="T323" s="451"/>
      <c r="U323" s="452">
        <f t="shared" si="16"/>
        <v>0</v>
      </c>
      <c r="V323" s="453">
        <f t="shared" si="17"/>
        <v>0</v>
      </c>
      <c r="W323" s="453">
        <f t="shared" si="18"/>
        <v>0</v>
      </c>
      <c r="X323" s="454">
        <f t="shared" si="19"/>
        <v>0</v>
      </c>
      <c r="Y323" s="1584"/>
      <c r="Z323" s="1587"/>
      <c r="AA323" s="1587"/>
      <c r="AB323" s="1587"/>
      <c r="AC323" s="1575"/>
    </row>
    <row r="324" spans="1:29" ht="18.75" x14ac:dyDescent="0.25">
      <c r="A324" s="1578"/>
      <c r="B324" s="1581"/>
      <c r="C324" s="466"/>
      <c r="D324" s="455"/>
      <c r="E324" s="455"/>
      <c r="F324" s="455"/>
      <c r="G324" s="455"/>
      <c r="H324" s="455"/>
      <c r="I324" s="455"/>
      <c r="J324" s="455"/>
      <c r="K324" s="455"/>
      <c r="L324" s="455"/>
      <c r="M324" s="455"/>
      <c r="N324" s="455"/>
      <c r="O324" s="455"/>
      <c r="P324" s="455"/>
      <c r="Q324" s="456"/>
      <c r="R324" s="456"/>
      <c r="S324" s="456"/>
      <c r="T324" s="457"/>
      <c r="U324" s="452">
        <f t="shared" si="16"/>
        <v>0</v>
      </c>
      <c r="V324" s="453">
        <f t="shared" si="17"/>
        <v>0</v>
      </c>
      <c r="W324" s="453">
        <f t="shared" si="18"/>
        <v>0</v>
      </c>
      <c r="X324" s="454">
        <f t="shared" si="19"/>
        <v>0</v>
      </c>
      <c r="Y324" s="1584"/>
      <c r="Z324" s="1587"/>
      <c r="AA324" s="1587"/>
      <c r="AB324" s="1587"/>
      <c r="AC324" s="1575"/>
    </row>
    <row r="325" spans="1:29" ht="18.75" x14ac:dyDescent="0.25">
      <c r="A325" s="1578"/>
      <c r="B325" s="1581"/>
      <c r="C325" s="466"/>
      <c r="D325" s="448"/>
      <c r="E325" s="448"/>
      <c r="F325" s="448"/>
      <c r="G325" s="448"/>
      <c r="H325" s="448"/>
      <c r="I325" s="448"/>
      <c r="J325" s="448"/>
      <c r="K325" s="448"/>
      <c r="L325" s="448"/>
      <c r="M325" s="448"/>
      <c r="N325" s="448"/>
      <c r="O325" s="448"/>
      <c r="P325" s="448"/>
      <c r="Q325" s="450"/>
      <c r="R325" s="450"/>
      <c r="S325" s="450"/>
      <c r="T325" s="451"/>
      <c r="U325" s="452">
        <f t="shared" si="16"/>
        <v>0</v>
      </c>
      <c r="V325" s="453">
        <f t="shared" si="17"/>
        <v>0</v>
      </c>
      <c r="W325" s="453">
        <f t="shared" si="18"/>
        <v>0</v>
      </c>
      <c r="X325" s="454">
        <f t="shared" si="19"/>
        <v>0</v>
      </c>
      <c r="Y325" s="1584"/>
      <c r="Z325" s="1587"/>
      <c r="AA325" s="1587"/>
      <c r="AB325" s="1587"/>
      <c r="AC325" s="1575"/>
    </row>
    <row r="326" spans="1:29" ht="18.75" x14ac:dyDescent="0.25">
      <c r="A326" s="1578"/>
      <c r="B326" s="1581"/>
      <c r="C326" s="466"/>
      <c r="D326" s="455"/>
      <c r="E326" s="455"/>
      <c r="F326" s="455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6"/>
      <c r="R326" s="456"/>
      <c r="S326" s="456"/>
      <c r="T326" s="457"/>
      <c r="U326" s="452">
        <f t="shared" si="16"/>
        <v>0</v>
      </c>
      <c r="V326" s="453">
        <f t="shared" si="17"/>
        <v>0</v>
      </c>
      <c r="W326" s="453">
        <f t="shared" si="18"/>
        <v>0</v>
      </c>
      <c r="X326" s="454">
        <f t="shared" si="19"/>
        <v>0</v>
      </c>
      <c r="Y326" s="1584"/>
      <c r="Z326" s="1587"/>
      <c r="AA326" s="1587"/>
      <c r="AB326" s="1587"/>
      <c r="AC326" s="1575"/>
    </row>
    <row r="327" spans="1:29" ht="18.75" x14ac:dyDescent="0.25">
      <c r="A327" s="1578"/>
      <c r="B327" s="1581"/>
      <c r="C327" s="466"/>
      <c r="D327" s="448"/>
      <c r="E327" s="448"/>
      <c r="F327" s="448"/>
      <c r="G327" s="448"/>
      <c r="H327" s="448"/>
      <c r="I327" s="448"/>
      <c r="J327" s="448"/>
      <c r="K327" s="448"/>
      <c r="L327" s="448"/>
      <c r="M327" s="448"/>
      <c r="N327" s="448"/>
      <c r="O327" s="448"/>
      <c r="P327" s="448"/>
      <c r="Q327" s="450"/>
      <c r="R327" s="450"/>
      <c r="S327" s="450"/>
      <c r="T327" s="451"/>
      <c r="U327" s="452">
        <f t="shared" si="16"/>
        <v>0</v>
      </c>
      <c r="V327" s="453">
        <f t="shared" si="17"/>
        <v>0</v>
      </c>
      <c r="W327" s="453">
        <f t="shared" si="18"/>
        <v>0</v>
      </c>
      <c r="X327" s="454">
        <f t="shared" si="19"/>
        <v>0</v>
      </c>
      <c r="Y327" s="1584"/>
      <c r="Z327" s="1587"/>
      <c r="AA327" s="1587"/>
      <c r="AB327" s="1587"/>
      <c r="AC327" s="1575"/>
    </row>
    <row r="328" spans="1:29" ht="18.75" x14ac:dyDescent="0.25">
      <c r="A328" s="1578"/>
      <c r="B328" s="1581"/>
      <c r="C328" s="466"/>
      <c r="D328" s="455"/>
      <c r="E328" s="455"/>
      <c r="F328" s="455"/>
      <c r="G328" s="455"/>
      <c r="H328" s="455"/>
      <c r="I328" s="455"/>
      <c r="J328" s="455"/>
      <c r="K328" s="455"/>
      <c r="L328" s="455"/>
      <c r="M328" s="455"/>
      <c r="N328" s="455"/>
      <c r="O328" s="455"/>
      <c r="P328" s="455"/>
      <c r="Q328" s="456"/>
      <c r="R328" s="456"/>
      <c r="S328" s="456"/>
      <c r="T328" s="457"/>
      <c r="U328" s="452">
        <f t="shared" si="16"/>
        <v>0</v>
      </c>
      <c r="V328" s="453">
        <f t="shared" si="17"/>
        <v>0</v>
      </c>
      <c r="W328" s="453">
        <f t="shared" si="18"/>
        <v>0</v>
      </c>
      <c r="X328" s="454">
        <f t="shared" si="19"/>
        <v>0</v>
      </c>
      <c r="Y328" s="1584"/>
      <c r="Z328" s="1587"/>
      <c r="AA328" s="1587"/>
      <c r="AB328" s="1587"/>
      <c r="AC328" s="1575"/>
    </row>
    <row r="329" spans="1:29" ht="18.75" x14ac:dyDescent="0.25">
      <c r="A329" s="1578"/>
      <c r="B329" s="1581"/>
      <c r="C329" s="466"/>
      <c r="D329" s="448"/>
      <c r="E329" s="448"/>
      <c r="F329" s="448"/>
      <c r="G329" s="448"/>
      <c r="H329" s="448"/>
      <c r="I329" s="448"/>
      <c r="J329" s="448"/>
      <c r="K329" s="448"/>
      <c r="L329" s="448"/>
      <c r="M329" s="448"/>
      <c r="N329" s="448"/>
      <c r="O329" s="448"/>
      <c r="P329" s="448"/>
      <c r="Q329" s="450"/>
      <c r="R329" s="450"/>
      <c r="S329" s="450"/>
      <c r="T329" s="451"/>
      <c r="U329" s="452">
        <f t="shared" si="16"/>
        <v>0</v>
      </c>
      <c r="V329" s="453">
        <f t="shared" si="17"/>
        <v>0</v>
      </c>
      <c r="W329" s="453">
        <f t="shared" si="18"/>
        <v>0</v>
      </c>
      <c r="X329" s="454">
        <f t="shared" si="19"/>
        <v>0</v>
      </c>
      <c r="Y329" s="1584"/>
      <c r="Z329" s="1587"/>
      <c r="AA329" s="1587"/>
      <c r="AB329" s="1587"/>
      <c r="AC329" s="1575"/>
    </row>
    <row r="330" spans="1:29" ht="18.75" x14ac:dyDescent="0.25">
      <c r="A330" s="1578"/>
      <c r="B330" s="1581"/>
      <c r="C330" s="466"/>
      <c r="D330" s="455"/>
      <c r="E330" s="455"/>
      <c r="F330" s="455"/>
      <c r="G330" s="455"/>
      <c r="H330" s="455"/>
      <c r="I330" s="455"/>
      <c r="J330" s="455"/>
      <c r="K330" s="455"/>
      <c r="L330" s="455"/>
      <c r="M330" s="455"/>
      <c r="N330" s="455"/>
      <c r="O330" s="455"/>
      <c r="P330" s="455"/>
      <c r="Q330" s="456"/>
      <c r="R330" s="456"/>
      <c r="S330" s="456"/>
      <c r="T330" s="457"/>
      <c r="U330" s="452">
        <f t="shared" si="16"/>
        <v>0</v>
      </c>
      <c r="V330" s="453">
        <f t="shared" si="17"/>
        <v>0</v>
      </c>
      <c r="W330" s="453">
        <f t="shared" si="18"/>
        <v>0</v>
      </c>
      <c r="X330" s="454">
        <f t="shared" si="19"/>
        <v>0</v>
      </c>
      <c r="Y330" s="1584"/>
      <c r="Z330" s="1587"/>
      <c r="AA330" s="1587"/>
      <c r="AB330" s="1587"/>
      <c r="AC330" s="1575"/>
    </row>
    <row r="331" spans="1:29" ht="19.5" thickBot="1" x14ac:dyDescent="0.3">
      <c r="A331" s="1579"/>
      <c r="B331" s="1582"/>
      <c r="C331" s="467"/>
      <c r="D331" s="459"/>
      <c r="E331" s="459"/>
      <c r="F331" s="459"/>
      <c r="G331" s="459"/>
      <c r="H331" s="459"/>
      <c r="I331" s="459"/>
      <c r="J331" s="459"/>
      <c r="K331" s="459"/>
      <c r="L331" s="459"/>
      <c r="M331" s="459"/>
      <c r="N331" s="459"/>
      <c r="O331" s="459"/>
      <c r="P331" s="459"/>
      <c r="Q331" s="460"/>
      <c r="R331" s="460"/>
      <c r="S331" s="460"/>
      <c r="T331" s="461"/>
      <c r="U331" s="462">
        <f t="shared" si="16"/>
        <v>0</v>
      </c>
      <c r="V331" s="463">
        <f t="shared" si="17"/>
        <v>0</v>
      </c>
      <c r="W331" s="463">
        <f t="shared" si="18"/>
        <v>0</v>
      </c>
      <c r="X331" s="464">
        <f t="shared" si="19"/>
        <v>0</v>
      </c>
      <c r="Y331" s="1585"/>
      <c r="Z331" s="1588"/>
      <c r="AA331" s="1588"/>
      <c r="AB331" s="1588"/>
      <c r="AC331" s="1576"/>
    </row>
    <row r="332" spans="1:29" ht="18.75" x14ac:dyDescent="0.25">
      <c r="A332" s="1577">
        <v>17</v>
      </c>
      <c r="B332" s="1580"/>
      <c r="C332" s="465"/>
      <c r="D332" s="440"/>
      <c r="E332" s="441"/>
      <c r="F332" s="441"/>
      <c r="G332" s="441"/>
      <c r="H332" s="441"/>
      <c r="I332" s="441"/>
      <c r="J332" s="441"/>
      <c r="K332" s="441"/>
      <c r="L332" s="441"/>
      <c r="M332" s="441"/>
      <c r="N332" s="441"/>
      <c r="O332" s="441"/>
      <c r="P332" s="441"/>
      <c r="Q332" s="442"/>
      <c r="R332" s="442"/>
      <c r="S332" s="442"/>
      <c r="T332" s="443"/>
      <c r="U332" s="444">
        <f t="shared" ref="U332:U395" si="20">IF(AND(E332=0,F332=0,G332=0),0,IF(AND(E332=0,F332=0),G332,IF(AND(E332=0,G332=0),F332,IF(AND(F332=0,G332=0),E332,IF(E332=0,(F332+G332)/2,IF(F332=0,(E332+G332)/2,IF(G332=0,(E332+F332)/2,(E332+F332+G332)/3)))))))</f>
        <v>0</v>
      </c>
      <c r="V332" s="445">
        <f t="shared" ref="V332:V395" si="21">IF(AND(H332=0,I332=0,J332=0),0,IF(AND(H332=0,I332=0),J332,IF(AND(H332=0,J332=0),I332,IF(AND(I332=0,J332=0),H332,IF(H332=0,(I332+J332)/2,IF(I332=0,(H332+J332)/2,IF(J332=0,(H332+I332)/2,(H332+I332+J332)/3)))))))</f>
        <v>0</v>
      </c>
      <c r="W332" s="445">
        <f t="shared" ref="W332:W395" si="22">IF(AND(K332=0,L332=0,M332=0),0,IF(AND(K332=0,L332=0),M332,IF(AND(K332=0,M332=0),L332,IF(AND(L332=0,M332=0),K332,IF(K332=0,(L332+M332)/2,IF(L332=0,(K332+M332)/2,IF(M332=0,(K332+L332)/2,(K332+L332+M332)/3)))))))</f>
        <v>0</v>
      </c>
      <c r="X332" s="446">
        <f t="shared" ref="X332:X395" si="23">IF(AND(N332=0,O332=0,P332=0),0,IF(AND(N332=0,O332=0),P332,IF(AND(N332=0,P332=0),O332,IF(AND(O332=0,P332=0),N332,IF(N332=0,(O332+P332)/2,IF(O332=0,(N332+P332)/2,IF(P332=0,(N332+O332)/2,(N332+O332+P332)/3)))))))</f>
        <v>0</v>
      </c>
      <c r="Y332" s="1583">
        <f>SUM(U332:U351)</f>
        <v>0</v>
      </c>
      <c r="Z332" s="1586">
        <f>SUM(V332:V351)</f>
        <v>0</v>
      </c>
      <c r="AA332" s="1586">
        <f>SUM(W332:W351)</f>
        <v>0</v>
      </c>
      <c r="AB332" s="1586">
        <f>SUM(X332:X351)</f>
        <v>0</v>
      </c>
      <c r="AC332" s="1574">
        <f>MAX(Y332:AB351)</f>
        <v>0</v>
      </c>
    </row>
    <row r="333" spans="1:29" ht="18.75" x14ac:dyDescent="0.25">
      <c r="A333" s="1578"/>
      <c r="B333" s="1581"/>
      <c r="C333" s="466"/>
      <c r="D333" s="448"/>
      <c r="E333" s="449"/>
      <c r="F333" s="449"/>
      <c r="G333" s="449"/>
      <c r="H333" s="449"/>
      <c r="I333" s="449"/>
      <c r="J333" s="449"/>
      <c r="K333" s="449"/>
      <c r="L333" s="449"/>
      <c r="M333" s="449"/>
      <c r="N333" s="449"/>
      <c r="O333" s="449"/>
      <c r="P333" s="449"/>
      <c r="Q333" s="450"/>
      <c r="R333" s="450"/>
      <c r="S333" s="450"/>
      <c r="T333" s="451"/>
      <c r="U333" s="452">
        <f t="shared" si="20"/>
        <v>0</v>
      </c>
      <c r="V333" s="453">
        <f t="shared" si="21"/>
        <v>0</v>
      </c>
      <c r="W333" s="453">
        <f t="shared" si="22"/>
        <v>0</v>
      </c>
      <c r="X333" s="454">
        <f t="shared" si="23"/>
        <v>0</v>
      </c>
      <c r="Y333" s="1584"/>
      <c r="Z333" s="1587"/>
      <c r="AA333" s="1587"/>
      <c r="AB333" s="1587"/>
      <c r="AC333" s="1575"/>
    </row>
    <row r="334" spans="1:29" ht="18.75" x14ac:dyDescent="0.25">
      <c r="A334" s="1578"/>
      <c r="B334" s="1581"/>
      <c r="C334" s="466"/>
      <c r="D334" s="455"/>
      <c r="E334" s="455"/>
      <c r="F334" s="455"/>
      <c r="G334" s="455"/>
      <c r="H334" s="455"/>
      <c r="I334" s="455"/>
      <c r="J334" s="455"/>
      <c r="K334" s="455"/>
      <c r="L334" s="455"/>
      <c r="M334" s="455"/>
      <c r="N334" s="455"/>
      <c r="O334" s="455"/>
      <c r="P334" s="455"/>
      <c r="Q334" s="456"/>
      <c r="R334" s="456"/>
      <c r="S334" s="456"/>
      <c r="T334" s="457"/>
      <c r="U334" s="452">
        <f t="shared" si="20"/>
        <v>0</v>
      </c>
      <c r="V334" s="453">
        <f t="shared" si="21"/>
        <v>0</v>
      </c>
      <c r="W334" s="453">
        <f t="shared" si="22"/>
        <v>0</v>
      </c>
      <c r="X334" s="454">
        <f t="shared" si="23"/>
        <v>0</v>
      </c>
      <c r="Y334" s="1584"/>
      <c r="Z334" s="1587"/>
      <c r="AA334" s="1587"/>
      <c r="AB334" s="1587"/>
      <c r="AC334" s="1575"/>
    </row>
    <row r="335" spans="1:29" ht="18.75" x14ac:dyDescent="0.25">
      <c r="A335" s="1578"/>
      <c r="B335" s="1581"/>
      <c r="C335" s="466"/>
      <c r="D335" s="448"/>
      <c r="E335" s="448"/>
      <c r="F335" s="448"/>
      <c r="G335" s="448"/>
      <c r="H335" s="448"/>
      <c r="I335" s="448"/>
      <c r="J335" s="448"/>
      <c r="K335" s="448"/>
      <c r="L335" s="448"/>
      <c r="M335" s="448"/>
      <c r="N335" s="448"/>
      <c r="O335" s="448"/>
      <c r="P335" s="448"/>
      <c r="Q335" s="450"/>
      <c r="R335" s="450"/>
      <c r="S335" s="450"/>
      <c r="T335" s="451"/>
      <c r="U335" s="452">
        <f t="shared" si="20"/>
        <v>0</v>
      </c>
      <c r="V335" s="453">
        <f t="shared" si="21"/>
        <v>0</v>
      </c>
      <c r="W335" s="453">
        <f t="shared" si="22"/>
        <v>0</v>
      </c>
      <c r="X335" s="454">
        <f t="shared" si="23"/>
        <v>0</v>
      </c>
      <c r="Y335" s="1584"/>
      <c r="Z335" s="1587"/>
      <c r="AA335" s="1587"/>
      <c r="AB335" s="1587"/>
      <c r="AC335" s="1575"/>
    </row>
    <row r="336" spans="1:29" ht="18.75" x14ac:dyDescent="0.25">
      <c r="A336" s="1578"/>
      <c r="B336" s="1581"/>
      <c r="C336" s="466"/>
      <c r="D336" s="455"/>
      <c r="E336" s="455"/>
      <c r="F336" s="455"/>
      <c r="G336" s="455"/>
      <c r="H336" s="455"/>
      <c r="I336" s="455"/>
      <c r="J336" s="455"/>
      <c r="K336" s="455"/>
      <c r="L336" s="455"/>
      <c r="M336" s="455"/>
      <c r="N336" s="455"/>
      <c r="O336" s="455"/>
      <c r="P336" s="455"/>
      <c r="Q336" s="456"/>
      <c r="R336" s="456"/>
      <c r="S336" s="456"/>
      <c r="T336" s="457"/>
      <c r="U336" s="452">
        <f t="shared" si="20"/>
        <v>0</v>
      </c>
      <c r="V336" s="453">
        <f t="shared" si="21"/>
        <v>0</v>
      </c>
      <c r="W336" s="453">
        <f t="shared" si="22"/>
        <v>0</v>
      </c>
      <c r="X336" s="454">
        <f t="shared" si="23"/>
        <v>0</v>
      </c>
      <c r="Y336" s="1584"/>
      <c r="Z336" s="1587"/>
      <c r="AA336" s="1587"/>
      <c r="AB336" s="1587"/>
      <c r="AC336" s="1575"/>
    </row>
    <row r="337" spans="1:29" ht="18.75" x14ac:dyDescent="0.25">
      <c r="A337" s="1578"/>
      <c r="B337" s="1581"/>
      <c r="C337" s="466"/>
      <c r="D337" s="448"/>
      <c r="E337" s="448"/>
      <c r="F337" s="448"/>
      <c r="G337" s="448"/>
      <c r="H337" s="448"/>
      <c r="I337" s="448"/>
      <c r="J337" s="448"/>
      <c r="K337" s="448"/>
      <c r="L337" s="448"/>
      <c r="M337" s="448"/>
      <c r="N337" s="448"/>
      <c r="O337" s="448"/>
      <c r="P337" s="448"/>
      <c r="Q337" s="450"/>
      <c r="R337" s="450"/>
      <c r="S337" s="450"/>
      <c r="T337" s="451"/>
      <c r="U337" s="452">
        <f t="shared" si="20"/>
        <v>0</v>
      </c>
      <c r="V337" s="453">
        <f t="shared" si="21"/>
        <v>0</v>
      </c>
      <c r="W337" s="453">
        <f t="shared" si="22"/>
        <v>0</v>
      </c>
      <c r="X337" s="454">
        <f t="shared" si="23"/>
        <v>0</v>
      </c>
      <c r="Y337" s="1584"/>
      <c r="Z337" s="1587"/>
      <c r="AA337" s="1587"/>
      <c r="AB337" s="1587"/>
      <c r="AC337" s="1575"/>
    </row>
    <row r="338" spans="1:29" ht="18.75" x14ac:dyDescent="0.25">
      <c r="A338" s="1578"/>
      <c r="B338" s="1581"/>
      <c r="C338" s="466"/>
      <c r="D338" s="455"/>
      <c r="E338" s="455"/>
      <c r="F338" s="455"/>
      <c r="G338" s="455"/>
      <c r="H338" s="455"/>
      <c r="I338" s="455"/>
      <c r="J338" s="455"/>
      <c r="K338" s="455"/>
      <c r="L338" s="455"/>
      <c r="M338" s="455"/>
      <c r="N338" s="455"/>
      <c r="O338" s="455"/>
      <c r="P338" s="455"/>
      <c r="Q338" s="456"/>
      <c r="R338" s="456"/>
      <c r="S338" s="456"/>
      <c r="T338" s="457"/>
      <c r="U338" s="452">
        <f t="shared" si="20"/>
        <v>0</v>
      </c>
      <c r="V338" s="453">
        <f t="shared" si="21"/>
        <v>0</v>
      </c>
      <c r="W338" s="453">
        <f t="shared" si="22"/>
        <v>0</v>
      </c>
      <c r="X338" s="454">
        <f t="shared" si="23"/>
        <v>0</v>
      </c>
      <c r="Y338" s="1584"/>
      <c r="Z338" s="1587"/>
      <c r="AA338" s="1587"/>
      <c r="AB338" s="1587"/>
      <c r="AC338" s="1575"/>
    </row>
    <row r="339" spans="1:29" ht="18.75" x14ac:dyDescent="0.25">
      <c r="A339" s="1578"/>
      <c r="B339" s="1581"/>
      <c r="C339" s="466"/>
      <c r="D339" s="448"/>
      <c r="E339" s="448"/>
      <c r="F339" s="448"/>
      <c r="G339" s="448"/>
      <c r="H339" s="448"/>
      <c r="I339" s="448"/>
      <c r="J339" s="448"/>
      <c r="K339" s="448"/>
      <c r="L339" s="448"/>
      <c r="M339" s="448"/>
      <c r="N339" s="448"/>
      <c r="O339" s="448"/>
      <c r="P339" s="448"/>
      <c r="Q339" s="450"/>
      <c r="R339" s="450"/>
      <c r="S339" s="450"/>
      <c r="T339" s="451"/>
      <c r="U339" s="452">
        <f t="shared" si="20"/>
        <v>0</v>
      </c>
      <c r="V339" s="453">
        <f t="shared" si="21"/>
        <v>0</v>
      </c>
      <c r="W339" s="453">
        <f t="shared" si="22"/>
        <v>0</v>
      </c>
      <c r="X339" s="454">
        <f t="shared" si="23"/>
        <v>0</v>
      </c>
      <c r="Y339" s="1584"/>
      <c r="Z339" s="1587"/>
      <c r="AA339" s="1587"/>
      <c r="AB339" s="1587"/>
      <c r="AC339" s="1575"/>
    </row>
    <row r="340" spans="1:29" ht="18.75" x14ac:dyDescent="0.25">
      <c r="A340" s="1578"/>
      <c r="B340" s="1581"/>
      <c r="C340" s="466"/>
      <c r="D340" s="455"/>
      <c r="E340" s="455"/>
      <c r="F340" s="455"/>
      <c r="G340" s="455"/>
      <c r="H340" s="455"/>
      <c r="I340" s="455"/>
      <c r="J340" s="455"/>
      <c r="K340" s="455"/>
      <c r="L340" s="455"/>
      <c r="M340" s="455"/>
      <c r="N340" s="455"/>
      <c r="O340" s="455"/>
      <c r="P340" s="455"/>
      <c r="Q340" s="456"/>
      <c r="R340" s="456"/>
      <c r="S340" s="456"/>
      <c r="T340" s="457"/>
      <c r="U340" s="452">
        <f t="shared" si="20"/>
        <v>0</v>
      </c>
      <c r="V340" s="453">
        <f t="shared" si="21"/>
        <v>0</v>
      </c>
      <c r="W340" s="453">
        <f t="shared" si="22"/>
        <v>0</v>
      </c>
      <c r="X340" s="454">
        <f t="shared" si="23"/>
        <v>0</v>
      </c>
      <c r="Y340" s="1584"/>
      <c r="Z340" s="1587"/>
      <c r="AA340" s="1587"/>
      <c r="AB340" s="1587"/>
      <c r="AC340" s="1575"/>
    </row>
    <row r="341" spans="1:29" ht="18.75" x14ac:dyDescent="0.25">
      <c r="A341" s="1578"/>
      <c r="B341" s="1581"/>
      <c r="C341" s="466"/>
      <c r="D341" s="448"/>
      <c r="E341" s="448"/>
      <c r="F341" s="448"/>
      <c r="G341" s="448"/>
      <c r="H341" s="448"/>
      <c r="I341" s="448"/>
      <c r="J341" s="448"/>
      <c r="K341" s="448"/>
      <c r="L341" s="448"/>
      <c r="M341" s="448"/>
      <c r="N341" s="448"/>
      <c r="O341" s="448"/>
      <c r="P341" s="448"/>
      <c r="Q341" s="450"/>
      <c r="R341" s="450"/>
      <c r="S341" s="450"/>
      <c r="T341" s="451"/>
      <c r="U341" s="452">
        <f t="shared" si="20"/>
        <v>0</v>
      </c>
      <c r="V341" s="453">
        <f t="shared" si="21"/>
        <v>0</v>
      </c>
      <c r="W341" s="453">
        <f t="shared" si="22"/>
        <v>0</v>
      </c>
      <c r="X341" s="454">
        <f t="shared" si="23"/>
        <v>0</v>
      </c>
      <c r="Y341" s="1584"/>
      <c r="Z341" s="1587"/>
      <c r="AA341" s="1587"/>
      <c r="AB341" s="1587"/>
      <c r="AC341" s="1575"/>
    </row>
    <row r="342" spans="1:29" ht="18.75" x14ac:dyDescent="0.25">
      <c r="A342" s="1578"/>
      <c r="B342" s="1581"/>
      <c r="C342" s="466"/>
      <c r="D342" s="455"/>
      <c r="E342" s="455"/>
      <c r="F342" s="455"/>
      <c r="G342" s="455"/>
      <c r="H342" s="455"/>
      <c r="I342" s="455"/>
      <c r="J342" s="455"/>
      <c r="K342" s="455"/>
      <c r="L342" s="455"/>
      <c r="M342" s="455"/>
      <c r="N342" s="455"/>
      <c r="O342" s="455"/>
      <c r="P342" s="455"/>
      <c r="Q342" s="456"/>
      <c r="R342" s="456"/>
      <c r="S342" s="456"/>
      <c r="T342" s="457"/>
      <c r="U342" s="452">
        <f t="shared" si="20"/>
        <v>0</v>
      </c>
      <c r="V342" s="453">
        <f t="shared" si="21"/>
        <v>0</v>
      </c>
      <c r="W342" s="453">
        <f t="shared" si="22"/>
        <v>0</v>
      </c>
      <c r="X342" s="454">
        <f t="shared" si="23"/>
        <v>0</v>
      </c>
      <c r="Y342" s="1584"/>
      <c r="Z342" s="1587"/>
      <c r="AA342" s="1587"/>
      <c r="AB342" s="1587"/>
      <c r="AC342" s="1575"/>
    </row>
    <row r="343" spans="1:29" ht="18.75" x14ac:dyDescent="0.25">
      <c r="A343" s="1578"/>
      <c r="B343" s="1581"/>
      <c r="C343" s="466"/>
      <c r="D343" s="448"/>
      <c r="E343" s="448"/>
      <c r="F343" s="448"/>
      <c r="G343" s="448"/>
      <c r="H343" s="448"/>
      <c r="I343" s="448"/>
      <c r="J343" s="448"/>
      <c r="K343" s="448"/>
      <c r="L343" s="448"/>
      <c r="M343" s="448"/>
      <c r="N343" s="448"/>
      <c r="O343" s="448"/>
      <c r="P343" s="448"/>
      <c r="Q343" s="450"/>
      <c r="R343" s="450"/>
      <c r="S343" s="450"/>
      <c r="T343" s="451"/>
      <c r="U343" s="452">
        <f t="shared" si="20"/>
        <v>0</v>
      </c>
      <c r="V343" s="453">
        <f t="shared" si="21"/>
        <v>0</v>
      </c>
      <c r="W343" s="453">
        <f t="shared" si="22"/>
        <v>0</v>
      </c>
      <c r="X343" s="454">
        <f t="shared" si="23"/>
        <v>0</v>
      </c>
      <c r="Y343" s="1584"/>
      <c r="Z343" s="1587"/>
      <c r="AA343" s="1587"/>
      <c r="AB343" s="1587"/>
      <c r="AC343" s="1575"/>
    </row>
    <row r="344" spans="1:29" ht="18.75" x14ac:dyDescent="0.25">
      <c r="A344" s="1578"/>
      <c r="B344" s="1581"/>
      <c r="C344" s="466"/>
      <c r="D344" s="455"/>
      <c r="E344" s="455"/>
      <c r="F344" s="455"/>
      <c r="G344" s="455"/>
      <c r="H344" s="455"/>
      <c r="I344" s="455"/>
      <c r="J344" s="455"/>
      <c r="K344" s="455"/>
      <c r="L344" s="455"/>
      <c r="M344" s="455"/>
      <c r="N344" s="455"/>
      <c r="O344" s="455"/>
      <c r="P344" s="455"/>
      <c r="Q344" s="456"/>
      <c r="R344" s="456"/>
      <c r="S344" s="456"/>
      <c r="T344" s="457"/>
      <c r="U344" s="452">
        <f t="shared" si="20"/>
        <v>0</v>
      </c>
      <c r="V344" s="453">
        <f t="shared" si="21"/>
        <v>0</v>
      </c>
      <c r="W344" s="453">
        <f t="shared" si="22"/>
        <v>0</v>
      </c>
      <c r="X344" s="454">
        <f t="shared" si="23"/>
        <v>0</v>
      </c>
      <c r="Y344" s="1584"/>
      <c r="Z344" s="1587"/>
      <c r="AA344" s="1587"/>
      <c r="AB344" s="1587"/>
      <c r="AC344" s="1575"/>
    </row>
    <row r="345" spans="1:29" ht="18.75" x14ac:dyDescent="0.25">
      <c r="A345" s="1578"/>
      <c r="B345" s="1581"/>
      <c r="C345" s="466"/>
      <c r="D345" s="448"/>
      <c r="E345" s="448"/>
      <c r="F345" s="448"/>
      <c r="G345" s="448"/>
      <c r="H345" s="448"/>
      <c r="I345" s="448"/>
      <c r="J345" s="448"/>
      <c r="K345" s="448"/>
      <c r="L345" s="448"/>
      <c r="M345" s="448"/>
      <c r="N345" s="448"/>
      <c r="O345" s="448"/>
      <c r="P345" s="448"/>
      <c r="Q345" s="450"/>
      <c r="R345" s="450"/>
      <c r="S345" s="450"/>
      <c r="T345" s="451"/>
      <c r="U345" s="452">
        <f t="shared" si="20"/>
        <v>0</v>
      </c>
      <c r="V345" s="453">
        <f t="shared" si="21"/>
        <v>0</v>
      </c>
      <c r="W345" s="453">
        <f t="shared" si="22"/>
        <v>0</v>
      </c>
      <c r="X345" s="454">
        <f t="shared" si="23"/>
        <v>0</v>
      </c>
      <c r="Y345" s="1584"/>
      <c r="Z345" s="1587"/>
      <c r="AA345" s="1587"/>
      <c r="AB345" s="1587"/>
      <c r="AC345" s="1575"/>
    </row>
    <row r="346" spans="1:29" ht="18.75" x14ac:dyDescent="0.25">
      <c r="A346" s="1578"/>
      <c r="B346" s="1581"/>
      <c r="C346" s="466"/>
      <c r="D346" s="455"/>
      <c r="E346" s="455"/>
      <c r="F346" s="455"/>
      <c r="G346" s="455"/>
      <c r="H346" s="455"/>
      <c r="I346" s="455"/>
      <c r="J346" s="455"/>
      <c r="K346" s="455"/>
      <c r="L346" s="455"/>
      <c r="M346" s="455"/>
      <c r="N346" s="455"/>
      <c r="O346" s="455"/>
      <c r="P346" s="455"/>
      <c r="Q346" s="456"/>
      <c r="R346" s="456"/>
      <c r="S346" s="456"/>
      <c r="T346" s="457"/>
      <c r="U346" s="452">
        <f t="shared" si="20"/>
        <v>0</v>
      </c>
      <c r="V346" s="453">
        <f t="shared" si="21"/>
        <v>0</v>
      </c>
      <c r="W346" s="453">
        <f t="shared" si="22"/>
        <v>0</v>
      </c>
      <c r="X346" s="454">
        <f t="shared" si="23"/>
        <v>0</v>
      </c>
      <c r="Y346" s="1584"/>
      <c r="Z346" s="1587"/>
      <c r="AA346" s="1587"/>
      <c r="AB346" s="1587"/>
      <c r="AC346" s="1575"/>
    </row>
    <row r="347" spans="1:29" ht="18.75" x14ac:dyDescent="0.25">
      <c r="A347" s="1578"/>
      <c r="B347" s="1581"/>
      <c r="C347" s="466"/>
      <c r="D347" s="448"/>
      <c r="E347" s="448"/>
      <c r="F347" s="448"/>
      <c r="G347" s="448"/>
      <c r="H347" s="448"/>
      <c r="I347" s="448"/>
      <c r="J347" s="448"/>
      <c r="K347" s="448"/>
      <c r="L347" s="448"/>
      <c r="M347" s="448"/>
      <c r="N347" s="448"/>
      <c r="O347" s="448"/>
      <c r="P347" s="448"/>
      <c r="Q347" s="450"/>
      <c r="R347" s="450"/>
      <c r="S347" s="450"/>
      <c r="T347" s="451"/>
      <c r="U347" s="452">
        <f t="shared" si="20"/>
        <v>0</v>
      </c>
      <c r="V347" s="453">
        <f t="shared" si="21"/>
        <v>0</v>
      </c>
      <c r="W347" s="453">
        <f t="shared" si="22"/>
        <v>0</v>
      </c>
      <c r="X347" s="454">
        <f t="shared" si="23"/>
        <v>0</v>
      </c>
      <c r="Y347" s="1584"/>
      <c r="Z347" s="1587"/>
      <c r="AA347" s="1587"/>
      <c r="AB347" s="1587"/>
      <c r="AC347" s="1575"/>
    </row>
    <row r="348" spans="1:29" ht="18.75" x14ac:dyDescent="0.25">
      <c r="A348" s="1578"/>
      <c r="B348" s="1581"/>
      <c r="C348" s="466"/>
      <c r="D348" s="455"/>
      <c r="E348" s="455"/>
      <c r="F348" s="455"/>
      <c r="G348" s="455"/>
      <c r="H348" s="455"/>
      <c r="I348" s="455"/>
      <c r="J348" s="455"/>
      <c r="K348" s="455"/>
      <c r="L348" s="455"/>
      <c r="M348" s="455"/>
      <c r="N348" s="455"/>
      <c r="O348" s="455"/>
      <c r="P348" s="455"/>
      <c r="Q348" s="456"/>
      <c r="R348" s="456"/>
      <c r="S348" s="456"/>
      <c r="T348" s="457"/>
      <c r="U348" s="452">
        <f t="shared" si="20"/>
        <v>0</v>
      </c>
      <c r="V348" s="453">
        <f t="shared" si="21"/>
        <v>0</v>
      </c>
      <c r="W348" s="453">
        <f t="shared" si="22"/>
        <v>0</v>
      </c>
      <c r="X348" s="454">
        <f t="shared" si="23"/>
        <v>0</v>
      </c>
      <c r="Y348" s="1584"/>
      <c r="Z348" s="1587"/>
      <c r="AA348" s="1587"/>
      <c r="AB348" s="1587"/>
      <c r="AC348" s="1575"/>
    </row>
    <row r="349" spans="1:29" ht="18.75" x14ac:dyDescent="0.25">
      <c r="A349" s="1578"/>
      <c r="B349" s="1581"/>
      <c r="C349" s="466"/>
      <c r="D349" s="448"/>
      <c r="E349" s="448"/>
      <c r="F349" s="448"/>
      <c r="G349" s="448"/>
      <c r="H349" s="448"/>
      <c r="I349" s="448"/>
      <c r="J349" s="448"/>
      <c r="K349" s="448"/>
      <c r="L349" s="448"/>
      <c r="M349" s="448"/>
      <c r="N349" s="448"/>
      <c r="O349" s="448"/>
      <c r="P349" s="448"/>
      <c r="Q349" s="450"/>
      <c r="R349" s="450"/>
      <c r="S349" s="450"/>
      <c r="T349" s="451"/>
      <c r="U349" s="452">
        <f t="shared" si="20"/>
        <v>0</v>
      </c>
      <c r="V349" s="453">
        <f t="shared" si="21"/>
        <v>0</v>
      </c>
      <c r="W349" s="453">
        <f t="shared" si="22"/>
        <v>0</v>
      </c>
      <c r="X349" s="454">
        <f t="shared" si="23"/>
        <v>0</v>
      </c>
      <c r="Y349" s="1584"/>
      <c r="Z349" s="1587"/>
      <c r="AA349" s="1587"/>
      <c r="AB349" s="1587"/>
      <c r="AC349" s="1575"/>
    </row>
    <row r="350" spans="1:29" ht="18.75" x14ac:dyDescent="0.25">
      <c r="A350" s="1578"/>
      <c r="B350" s="1581"/>
      <c r="C350" s="466"/>
      <c r="D350" s="455"/>
      <c r="E350" s="455"/>
      <c r="F350" s="455"/>
      <c r="G350" s="455"/>
      <c r="H350" s="455"/>
      <c r="I350" s="455"/>
      <c r="J350" s="455"/>
      <c r="K350" s="455"/>
      <c r="L350" s="455"/>
      <c r="M350" s="455"/>
      <c r="N350" s="455"/>
      <c r="O350" s="455"/>
      <c r="P350" s="455"/>
      <c r="Q350" s="456"/>
      <c r="R350" s="456"/>
      <c r="S350" s="456"/>
      <c r="T350" s="457"/>
      <c r="U350" s="452">
        <f t="shared" si="20"/>
        <v>0</v>
      </c>
      <c r="V350" s="453">
        <f t="shared" si="21"/>
        <v>0</v>
      </c>
      <c r="W350" s="453">
        <f t="shared" si="22"/>
        <v>0</v>
      </c>
      <c r="X350" s="454">
        <f t="shared" si="23"/>
        <v>0</v>
      </c>
      <c r="Y350" s="1584"/>
      <c r="Z350" s="1587"/>
      <c r="AA350" s="1587"/>
      <c r="AB350" s="1587"/>
      <c r="AC350" s="1575"/>
    </row>
    <row r="351" spans="1:29" ht="19.5" thickBot="1" x14ac:dyDescent="0.3">
      <c r="A351" s="1579"/>
      <c r="B351" s="1582"/>
      <c r="C351" s="467"/>
      <c r="D351" s="459"/>
      <c r="E351" s="459"/>
      <c r="F351" s="459"/>
      <c r="G351" s="459"/>
      <c r="H351" s="459"/>
      <c r="I351" s="459"/>
      <c r="J351" s="459"/>
      <c r="K351" s="459"/>
      <c r="L351" s="459"/>
      <c r="M351" s="459"/>
      <c r="N351" s="459"/>
      <c r="O351" s="459"/>
      <c r="P351" s="459"/>
      <c r="Q351" s="460"/>
      <c r="R351" s="460"/>
      <c r="S351" s="460"/>
      <c r="T351" s="461"/>
      <c r="U351" s="462">
        <f t="shared" si="20"/>
        <v>0</v>
      </c>
      <c r="V351" s="463">
        <f t="shared" si="21"/>
        <v>0</v>
      </c>
      <c r="W351" s="463">
        <f t="shared" si="22"/>
        <v>0</v>
      </c>
      <c r="X351" s="464">
        <f t="shared" si="23"/>
        <v>0</v>
      </c>
      <c r="Y351" s="1585"/>
      <c r="Z351" s="1588"/>
      <c r="AA351" s="1588"/>
      <c r="AB351" s="1588"/>
      <c r="AC351" s="1576"/>
    </row>
    <row r="352" spans="1:29" ht="18.75" x14ac:dyDescent="0.25">
      <c r="A352" s="1577">
        <v>18</v>
      </c>
      <c r="B352" s="1580"/>
      <c r="C352" s="465"/>
      <c r="D352" s="440"/>
      <c r="E352" s="441"/>
      <c r="F352" s="441"/>
      <c r="G352" s="441"/>
      <c r="H352" s="441"/>
      <c r="I352" s="441"/>
      <c r="J352" s="441"/>
      <c r="K352" s="441"/>
      <c r="L352" s="441"/>
      <c r="M352" s="441"/>
      <c r="N352" s="441"/>
      <c r="O352" s="441"/>
      <c r="P352" s="441"/>
      <c r="Q352" s="442"/>
      <c r="R352" s="442"/>
      <c r="S352" s="442"/>
      <c r="T352" s="443"/>
      <c r="U352" s="444">
        <f t="shared" si="20"/>
        <v>0</v>
      </c>
      <c r="V352" s="445">
        <f t="shared" si="21"/>
        <v>0</v>
      </c>
      <c r="W352" s="445">
        <f t="shared" si="22"/>
        <v>0</v>
      </c>
      <c r="X352" s="446">
        <f t="shared" si="23"/>
        <v>0</v>
      </c>
      <c r="Y352" s="1583">
        <f>SUM(U352:U371)</f>
        <v>0</v>
      </c>
      <c r="Z352" s="1586">
        <f>SUM(V352:V371)</f>
        <v>0</v>
      </c>
      <c r="AA352" s="1586">
        <f>SUM(W352:W371)</f>
        <v>0</v>
      </c>
      <c r="AB352" s="1586">
        <f>SUM(X352:X371)</f>
        <v>0</v>
      </c>
      <c r="AC352" s="1574">
        <f>MAX(Y352:AB371)</f>
        <v>0</v>
      </c>
    </row>
    <row r="353" spans="1:29" ht="18.75" x14ac:dyDescent="0.25">
      <c r="A353" s="1578"/>
      <c r="B353" s="1581"/>
      <c r="C353" s="466"/>
      <c r="D353" s="448"/>
      <c r="E353" s="449"/>
      <c r="F353" s="449"/>
      <c r="G353" s="449"/>
      <c r="H353" s="449"/>
      <c r="I353" s="449"/>
      <c r="J353" s="449"/>
      <c r="K353" s="449"/>
      <c r="L353" s="449"/>
      <c r="M353" s="449"/>
      <c r="N353" s="449"/>
      <c r="O353" s="449"/>
      <c r="P353" s="449"/>
      <c r="Q353" s="450"/>
      <c r="R353" s="450"/>
      <c r="S353" s="450"/>
      <c r="T353" s="451"/>
      <c r="U353" s="452">
        <f t="shared" si="20"/>
        <v>0</v>
      </c>
      <c r="V353" s="453">
        <f t="shared" si="21"/>
        <v>0</v>
      </c>
      <c r="W353" s="453">
        <f t="shared" si="22"/>
        <v>0</v>
      </c>
      <c r="X353" s="454">
        <f t="shared" si="23"/>
        <v>0</v>
      </c>
      <c r="Y353" s="1584"/>
      <c r="Z353" s="1587"/>
      <c r="AA353" s="1587"/>
      <c r="AB353" s="1587"/>
      <c r="AC353" s="1575"/>
    </row>
    <row r="354" spans="1:29" ht="18.75" x14ac:dyDescent="0.25">
      <c r="A354" s="1578"/>
      <c r="B354" s="1581"/>
      <c r="C354" s="466"/>
      <c r="D354" s="455"/>
      <c r="E354" s="455"/>
      <c r="F354" s="455"/>
      <c r="G354" s="455"/>
      <c r="H354" s="455"/>
      <c r="I354" s="455"/>
      <c r="J354" s="455"/>
      <c r="K354" s="455"/>
      <c r="L354" s="455"/>
      <c r="M354" s="455"/>
      <c r="N354" s="455"/>
      <c r="O354" s="455"/>
      <c r="P354" s="455"/>
      <c r="Q354" s="456"/>
      <c r="R354" s="456"/>
      <c r="S354" s="456"/>
      <c r="T354" s="457"/>
      <c r="U354" s="452">
        <f t="shared" si="20"/>
        <v>0</v>
      </c>
      <c r="V354" s="453">
        <f t="shared" si="21"/>
        <v>0</v>
      </c>
      <c r="W354" s="453">
        <f t="shared" si="22"/>
        <v>0</v>
      </c>
      <c r="X354" s="454">
        <f t="shared" si="23"/>
        <v>0</v>
      </c>
      <c r="Y354" s="1584"/>
      <c r="Z354" s="1587"/>
      <c r="AA354" s="1587"/>
      <c r="AB354" s="1587"/>
      <c r="AC354" s="1575"/>
    </row>
    <row r="355" spans="1:29" ht="18.75" x14ac:dyDescent="0.25">
      <c r="A355" s="1578"/>
      <c r="B355" s="1581"/>
      <c r="C355" s="466"/>
      <c r="D355" s="448"/>
      <c r="E355" s="448"/>
      <c r="F355" s="448"/>
      <c r="G355" s="448"/>
      <c r="H355" s="448"/>
      <c r="I355" s="448"/>
      <c r="J355" s="448"/>
      <c r="K355" s="448"/>
      <c r="L355" s="448"/>
      <c r="M355" s="448"/>
      <c r="N355" s="448"/>
      <c r="O355" s="448"/>
      <c r="P355" s="448"/>
      <c r="Q355" s="450"/>
      <c r="R355" s="450"/>
      <c r="S355" s="450"/>
      <c r="T355" s="451"/>
      <c r="U355" s="452">
        <f t="shared" si="20"/>
        <v>0</v>
      </c>
      <c r="V355" s="453">
        <f t="shared" si="21"/>
        <v>0</v>
      </c>
      <c r="W355" s="453">
        <f t="shared" si="22"/>
        <v>0</v>
      </c>
      <c r="X355" s="454">
        <f t="shared" si="23"/>
        <v>0</v>
      </c>
      <c r="Y355" s="1584"/>
      <c r="Z355" s="1587"/>
      <c r="AA355" s="1587"/>
      <c r="AB355" s="1587"/>
      <c r="AC355" s="1575"/>
    </row>
    <row r="356" spans="1:29" ht="18.75" x14ac:dyDescent="0.25">
      <c r="A356" s="1578"/>
      <c r="B356" s="1581"/>
      <c r="C356" s="466"/>
      <c r="D356" s="455"/>
      <c r="E356" s="455"/>
      <c r="F356" s="455"/>
      <c r="G356" s="455"/>
      <c r="H356" s="455"/>
      <c r="I356" s="455"/>
      <c r="J356" s="455"/>
      <c r="K356" s="455"/>
      <c r="L356" s="455"/>
      <c r="M356" s="455"/>
      <c r="N356" s="455"/>
      <c r="O356" s="455"/>
      <c r="P356" s="455"/>
      <c r="Q356" s="456"/>
      <c r="R356" s="456"/>
      <c r="S356" s="456"/>
      <c r="T356" s="457"/>
      <c r="U356" s="452">
        <f t="shared" si="20"/>
        <v>0</v>
      </c>
      <c r="V356" s="453">
        <f t="shared" si="21"/>
        <v>0</v>
      </c>
      <c r="W356" s="453">
        <f t="shared" si="22"/>
        <v>0</v>
      </c>
      <c r="X356" s="454">
        <f t="shared" si="23"/>
        <v>0</v>
      </c>
      <c r="Y356" s="1584"/>
      <c r="Z356" s="1587"/>
      <c r="AA356" s="1587"/>
      <c r="AB356" s="1587"/>
      <c r="AC356" s="1575"/>
    </row>
    <row r="357" spans="1:29" ht="18.75" x14ac:dyDescent="0.25">
      <c r="A357" s="1578"/>
      <c r="B357" s="1581"/>
      <c r="C357" s="466"/>
      <c r="D357" s="448"/>
      <c r="E357" s="448"/>
      <c r="F357" s="448"/>
      <c r="G357" s="448"/>
      <c r="H357" s="448"/>
      <c r="I357" s="448"/>
      <c r="J357" s="448"/>
      <c r="K357" s="448"/>
      <c r="L357" s="448"/>
      <c r="M357" s="448"/>
      <c r="N357" s="448"/>
      <c r="O357" s="448"/>
      <c r="P357" s="448"/>
      <c r="Q357" s="450"/>
      <c r="R357" s="450"/>
      <c r="S357" s="450"/>
      <c r="T357" s="451"/>
      <c r="U357" s="452">
        <f t="shared" si="20"/>
        <v>0</v>
      </c>
      <c r="V357" s="453">
        <f t="shared" si="21"/>
        <v>0</v>
      </c>
      <c r="W357" s="453">
        <f t="shared" si="22"/>
        <v>0</v>
      </c>
      <c r="X357" s="454">
        <f t="shared" si="23"/>
        <v>0</v>
      </c>
      <c r="Y357" s="1584"/>
      <c r="Z357" s="1587"/>
      <c r="AA357" s="1587"/>
      <c r="AB357" s="1587"/>
      <c r="AC357" s="1575"/>
    </row>
    <row r="358" spans="1:29" ht="18.75" x14ac:dyDescent="0.25">
      <c r="A358" s="1578"/>
      <c r="B358" s="1581"/>
      <c r="C358" s="466"/>
      <c r="D358" s="455"/>
      <c r="E358" s="455"/>
      <c r="F358" s="455"/>
      <c r="G358" s="455"/>
      <c r="H358" s="455"/>
      <c r="I358" s="455"/>
      <c r="J358" s="455"/>
      <c r="K358" s="455"/>
      <c r="L358" s="455"/>
      <c r="M358" s="455"/>
      <c r="N358" s="455"/>
      <c r="O358" s="455"/>
      <c r="P358" s="455"/>
      <c r="Q358" s="456"/>
      <c r="R358" s="456"/>
      <c r="S358" s="456"/>
      <c r="T358" s="457"/>
      <c r="U358" s="452">
        <f t="shared" si="20"/>
        <v>0</v>
      </c>
      <c r="V358" s="453">
        <f t="shared" si="21"/>
        <v>0</v>
      </c>
      <c r="W358" s="453">
        <f t="shared" si="22"/>
        <v>0</v>
      </c>
      <c r="X358" s="454">
        <f t="shared" si="23"/>
        <v>0</v>
      </c>
      <c r="Y358" s="1584"/>
      <c r="Z358" s="1587"/>
      <c r="AA358" s="1587"/>
      <c r="AB358" s="1587"/>
      <c r="AC358" s="1575"/>
    </row>
    <row r="359" spans="1:29" ht="18.75" x14ac:dyDescent="0.25">
      <c r="A359" s="1578"/>
      <c r="B359" s="1581"/>
      <c r="C359" s="466"/>
      <c r="D359" s="448"/>
      <c r="E359" s="448"/>
      <c r="F359" s="448"/>
      <c r="G359" s="448"/>
      <c r="H359" s="448"/>
      <c r="I359" s="448"/>
      <c r="J359" s="448"/>
      <c r="K359" s="448"/>
      <c r="L359" s="448"/>
      <c r="M359" s="448"/>
      <c r="N359" s="448"/>
      <c r="O359" s="448"/>
      <c r="P359" s="448"/>
      <c r="Q359" s="450"/>
      <c r="R359" s="450"/>
      <c r="S359" s="450"/>
      <c r="T359" s="451"/>
      <c r="U359" s="452">
        <f t="shared" si="20"/>
        <v>0</v>
      </c>
      <c r="V359" s="453">
        <f t="shared" si="21"/>
        <v>0</v>
      </c>
      <c r="W359" s="453">
        <f t="shared" si="22"/>
        <v>0</v>
      </c>
      <c r="X359" s="454">
        <f t="shared" si="23"/>
        <v>0</v>
      </c>
      <c r="Y359" s="1584"/>
      <c r="Z359" s="1587"/>
      <c r="AA359" s="1587"/>
      <c r="AB359" s="1587"/>
      <c r="AC359" s="1575"/>
    </row>
    <row r="360" spans="1:29" ht="18.75" x14ac:dyDescent="0.25">
      <c r="A360" s="1578"/>
      <c r="B360" s="1581"/>
      <c r="C360" s="466"/>
      <c r="D360" s="455"/>
      <c r="E360" s="455"/>
      <c r="F360" s="455"/>
      <c r="G360" s="455"/>
      <c r="H360" s="455"/>
      <c r="I360" s="455"/>
      <c r="J360" s="455"/>
      <c r="K360" s="455"/>
      <c r="L360" s="455"/>
      <c r="M360" s="455"/>
      <c r="N360" s="455"/>
      <c r="O360" s="455"/>
      <c r="P360" s="455"/>
      <c r="Q360" s="456"/>
      <c r="R360" s="456"/>
      <c r="S360" s="456"/>
      <c r="T360" s="457"/>
      <c r="U360" s="452">
        <f t="shared" si="20"/>
        <v>0</v>
      </c>
      <c r="V360" s="453">
        <f t="shared" si="21"/>
        <v>0</v>
      </c>
      <c r="W360" s="453">
        <f t="shared" si="22"/>
        <v>0</v>
      </c>
      <c r="X360" s="454">
        <f t="shared" si="23"/>
        <v>0</v>
      </c>
      <c r="Y360" s="1584"/>
      <c r="Z360" s="1587"/>
      <c r="AA360" s="1587"/>
      <c r="AB360" s="1587"/>
      <c r="AC360" s="1575"/>
    </row>
    <row r="361" spans="1:29" ht="18.75" x14ac:dyDescent="0.25">
      <c r="A361" s="1578"/>
      <c r="B361" s="1581"/>
      <c r="C361" s="466"/>
      <c r="D361" s="448"/>
      <c r="E361" s="448"/>
      <c r="F361" s="448"/>
      <c r="G361" s="448"/>
      <c r="H361" s="448"/>
      <c r="I361" s="448"/>
      <c r="J361" s="448"/>
      <c r="K361" s="448"/>
      <c r="L361" s="448"/>
      <c r="M361" s="448"/>
      <c r="N361" s="448"/>
      <c r="O361" s="448"/>
      <c r="P361" s="448"/>
      <c r="Q361" s="450"/>
      <c r="R361" s="450"/>
      <c r="S361" s="450"/>
      <c r="T361" s="451"/>
      <c r="U361" s="452">
        <f t="shared" si="20"/>
        <v>0</v>
      </c>
      <c r="V361" s="453">
        <f t="shared" si="21"/>
        <v>0</v>
      </c>
      <c r="W361" s="453">
        <f t="shared" si="22"/>
        <v>0</v>
      </c>
      <c r="X361" s="454">
        <f t="shared" si="23"/>
        <v>0</v>
      </c>
      <c r="Y361" s="1584"/>
      <c r="Z361" s="1587"/>
      <c r="AA361" s="1587"/>
      <c r="AB361" s="1587"/>
      <c r="AC361" s="1575"/>
    </row>
    <row r="362" spans="1:29" ht="18.75" x14ac:dyDescent="0.25">
      <c r="A362" s="1578"/>
      <c r="B362" s="1581"/>
      <c r="C362" s="466"/>
      <c r="D362" s="455"/>
      <c r="E362" s="455"/>
      <c r="F362" s="455"/>
      <c r="G362" s="455"/>
      <c r="H362" s="455"/>
      <c r="I362" s="455"/>
      <c r="J362" s="455"/>
      <c r="K362" s="455"/>
      <c r="L362" s="455"/>
      <c r="M362" s="455"/>
      <c r="N362" s="455"/>
      <c r="O362" s="455"/>
      <c r="P362" s="455"/>
      <c r="Q362" s="456"/>
      <c r="R362" s="456"/>
      <c r="S362" s="456"/>
      <c r="T362" s="457"/>
      <c r="U362" s="452">
        <f t="shared" si="20"/>
        <v>0</v>
      </c>
      <c r="V362" s="453">
        <f t="shared" si="21"/>
        <v>0</v>
      </c>
      <c r="W362" s="453">
        <f t="shared" si="22"/>
        <v>0</v>
      </c>
      <c r="X362" s="454">
        <f t="shared" si="23"/>
        <v>0</v>
      </c>
      <c r="Y362" s="1584"/>
      <c r="Z362" s="1587"/>
      <c r="AA362" s="1587"/>
      <c r="AB362" s="1587"/>
      <c r="AC362" s="1575"/>
    </row>
    <row r="363" spans="1:29" ht="18.75" x14ac:dyDescent="0.25">
      <c r="A363" s="1578"/>
      <c r="B363" s="1581"/>
      <c r="C363" s="466"/>
      <c r="D363" s="448"/>
      <c r="E363" s="448"/>
      <c r="F363" s="448"/>
      <c r="G363" s="448"/>
      <c r="H363" s="448"/>
      <c r="I363" s="448"/>
      <c r="J363" s="448"/>
      <c r="K363" s="448"/>
      <c r="L363" s="448"/>
      <c r="M363" s="448"/>
      <c r="N363" s="448"/>
      <c r="O363" s="448"/>
      <c r="P363" s="448"/>
      <c r="Q363" s="450"/>
      <c r="R363" s="450"/>
      <c r="S363" s="450"/>
      <c r="T363" s="451"/>
      <c r="U363" s="452">
        <f t="shared" si="20"/>
        <v>0</v>
      </c>
      <c r="V363" s="453">
        <f t="shared" si="21"/>
        <v>0</v>
      </c>
      <c r="W363" s="453">
        <f t="shared" si="22"/>
        <v>0</v>
      </c>
      <c r="X363" s="454">
        <f t="shared" si="23"/>
        <v>0</v>
      </c>
      <c r="Y363" s="1584"/>
      <c r="Z363" s="1587"/>
      <c r="AA363" s="1587"/>
      <c r="AB363" s="1587"/>
      <c r="AC363" s="1575"/>
    </row>
    <row r="364" spans="1:29" ht="18.75" x14ac:dyDescent="0.25">
      <c r="A364" s="1578"/>
      <c r="B364" s="1581"/>
      <c r="C364" s="466"/>
      <c r="D364" s="455"/>
      <c r="E364" s="455"/>
      <c r="F364" s="455"/>
      <c r="G364" s="455"/>
      <c r="H364" s="455"/>
      <c r="I364" s="455"/>
      <c r="J364" s="455"/>
      <c r="K364" s="455"/>
      <c r="L364" s="455"/>
      <c r="M364" s="455"/>
      <c r="N364" s="455"/>
      <c r="O364" s="455"/>
      <c r="P364" s="455"/>
      <c r="Q364" s="456"/>
      <c r="R364" s="456"/>
      <c r="S364" s="456"/>
      <c r="T364" s="457"/>
      <c r="U364" s="452">
        <f t="shared" si="20"/>
        <v>0</v>
      </c>
      <c r="V364" s="453">
        <f t="shared" si="21"/>
        <v>0</v>
      </c>
      <c r="W364" s="453">
        <f t="shared" si="22"/>
        <v>0</v>
      </c>
      <c r="X364" s="454">
        <f t="shared" si="23"/>
        <v>0</v>
      </c>
      <c r="Y364" s="1584"/>
      <c r="Z364" s="1587"/>
      <c r="AA364" s="1587"/>
      <c r="AB364" s="1587"/>
      <c r="AC364" s="1575"/>
    </row>
    <row r="365" spans="1:29" ht="18.75" x14ac:dyDescent="0.25">
      <c r="A365" s="1578"/>
      <c r="B365" s="1581"/>
      <c r="C365" s="466"/>
      <c r="D365" s="448"/>
      <c r="E365" s="448"/>
      <c r="F365" s="448"/>
      <c r="G365" s="448"/>
      <c r="H365" s="448"/>
      <c r="I365" s="448"/>
      <c r="J365" s="448"/>
      <c r="K365" s="448"/>
      <c r="L365" s="448"/>
      <c r="M365" s="448"/>
      <c r="N365" s="448"/>
      <c r="O365" s="448"/>
      <c r="P365" s="448"/>
      <c r="Q365" s="450"/>
      <c r="R365" s="450"/>
      <c r="S365" s="450"/>
      <c r="T365" s="451"/>
      <c r="U365" s="452">
        <f t="shared" si="20"/>
        <v>0</v>
      </c>
      <c r="V365" s="453">
        <f t="shared" si="21"/>
        <v>0</v>
      </c>
      <c r="W365" s="453">
        <f t="shared" si="22"/>
        <v>0</v>
      </c>
      <c r="X365" s="454">
        <f t="shared" si="23"/>
        <v>0</v>
      </c>
      <c r="Y365" s="1584"/>
      <c r="Z365" s="1587"/>
      <c r="AA365" s="1587"/>
      <c r="AB365" s="1587"/>
      <c r="AC365" s="1575"/>
    </row>
    <row r="366" spans="1:29" ht="18.75" x14ac:dyDescent="0.25">
      <c r="A366" s="1578"/>
      <c r="B366" s="1581"/>
      <c r="C366" s="466"/>
      <c r="D366" s="455"/>
      <c r="E366" s="455"/>
      <c r="F366" s="455"/>
      <c r="G366" s="455"/>
      <c r="H366" s="455"/>
      <c r="I366" s="455"/>
      <c r="J366" s="455"/>
      <c r="K366" s="455"/>
      <c r="L366" s="455"/>
      <c r="M366" s="455"/>
      <c r="N366" s="455"/>
      <c r="O366" s="455"/>
      <c r="P366" s="455"/>
      <c r="Q366" s="456"/>
      <c r="R366" s="456"/>
      <c r="S366" s="456"/>
      <c r="T366" s="457"/>
      <c r="U366" s="452">
        <f t="shared" si="20"/>
        <v>0</v>
      </c>
      <c r="V366" s="453">
        <f t="shared" si="21"/>
        <v>0</v>
      </c>
      <c r="W366" s="453">
        <f t="shared" si="22"/>
        <v>0</v>
      </c>
      <c r="X366" s="454">
        <f t="shared" si="23"/>
        <v>0</v>
      </c>
      <c r="Y366" s="1584"/>
      <c r="Z366" s="1587"/>
      <c r="AA366" s="1587"/>
      <c r="AB366" s="1587"/>
      <c r="AC366" s="1575"/>
    </row>
    <row r="367" spans="1:29" ht="18.75" x14ac:dyDescent="0.25">
      <c r="A367" s="1578"/>
      <c r="B367" s="1581"/>
      <c r="C367" s="466"/>
      <c r="D367" s="448"/>
      <c r="E367" s="448"/>
      <c r="F367" s="448"/>
      <c r="G367" s="448"/>
      <c r="H367" s="448"/>
      <c r="I367" s="448"/>
      <c r="J367" s="448"/>
      <c r="K367" s="448"/>
      <c r="L367" s="448"/>
      <c r="M367" s="448"/>
      <c r="N367" s="448"/>
      <c r="O367" s="448"/>
      <c r="P367" s="448"/>
      <c r="Q367" s="450"/>
      <c r="R367" s="450"/>
      <c r="S367" s="450"/>
      <c r="T367" s="451"/>
      <c r="U367" s="452">
        <f t="shared" si="20"/>
        <v>0</v>
      </c>
      <c r="V367" s="453">
        <f t="shared" si="21"/>
        <v>0</v>
      </c>
      <c r="W367" s="453">
        <f t="shared" si="22"/>
        <v>0</v>
      </c>
      <c r="X367" s="454">
        <f t="shared" si="23"/>
        <v>0</v>
      </c>
      <c r="Y367" s="1584"/>
      <c r="Z367" s="1587"/>
      <c r="AA367" s="1587"/>
      <c r="AB367" s="1587"/>
      <c r="AC367" s="1575"/>
    </row>
    <row r="368" spans="1:29" ht="18.75" x14ac:dyDescent="0.25">
      <c r="A368" s="1578"/>
      <c r="B368" s="1581"/>
      <c r="C368" s="466"/>
      <c r="D368" s="455"/>
      <c r="E368" s="455"/>
      <c r="F368" s="455"/>
      <c r="G368" s="455"/>
      <c r="H368" s="455"/>
      <c r="I368" s="455"/>
      <c r="J368" s="455"/>
      <c r="K368" s="455"/>
      <c r="L368" s="455"/>
      <c r="M368" s="455"/>
      <c r="N368" s="455"/>
      <c r="O368" s="455"/>
      <c r="P368" s="455"/>
      <c r="Q368" s="456"/>
      <c r="R368" s="456"/>
      <c r="S368" s="456"/>
      <c r="T368" s="457"/>
      <c r="U368" s="452">
        <f t="shared" si="20"/>
        <v>0</v>
      </c>
      <c r="V368" s="453">
        <f t="shared" si="21"/>
        <v>0</v>
      </c>
      <c r="W368" s="453">
        <f t="shared" si="22"/>
        <v>0</v>
      </c>
      <c r="X368" s="454">
        <f t="shared" si="23"/>
        <v>0</v>
      </c>
      <c r="Y368" s="1584"/>
      <c r="Z368" s="1587"/>
      <c r="AA368" s="1587"/>
      <c r="AB368" s="1587"/>
      <c r="AC368" s="1575"/>
    </row>
    <row r="369" spans="1:29" ht="18.75" x14ac:dyDescent="0.25">
      <c r="A369" s="1578"/>
      <c r="B369" s="1581"/>
      <c r="C369" s="466"/>
      <c r="D369" s="448"/>
      <c r="E369" s="448"/>
      <c r="F369" s="448"/>
      <c r="G369" s="448"/>
      <c r="H369" s="448"/>
      <c r="I369" s="448"/>
      <c r="J369" s="448"/>
      <c r="K369" s="448"/>
      <c r="L369" s="448"/>
      <c r="M369" s="448"/>
      <c r="N369" s="448"/>
      <c r="O369" s="448"/>
      <c r="P369" s="448"/>
      <c r="Q369" s="450"/>
      <c r="R369" s="450"/>
      <c r="S369" s="450"/>
      <c r="T369" s="451"/>
      <c r="U369" s="452">
        <f t="shared" si="20"/>
        <v>0</v>
      </c>
      <c r="V369" s="453">
        <f t="shared" si="21"/>
        <v>0</v>
      </c>
      <c r="W369" s="453">
        <f t="shared" si="22"/>
        <v>0</v>
      </c>
      <c r="X369" s="454">
        <f t="shared" si="23"/>
        <v>0</v>
      </c>
      <c r="Y369" s="1584"/>
      <c r="Z369" s="1587"/>
      <c r="AA369" s="1587"/>
      <c r="AB369" s="1587"/>
      <c r="AC369" s="1575"/>
    </row>
    <row r="370" spans="1:29" ht="18.75" x14ac:dyDescent="0.25">
      <c r="A370" s="1578"/>
      <c r="B370" s="1581"/>
      <c r="C370" s="466"/>
      <c r="D370" s="455"/>
      <c r="E370" s="455"/>
      <c r="F370" s="455"/>
      <c r="G370" s="455"/>
      <c r="H370" s="455"/>
      <c r="I370" s="455"/>
      <c r="J370" s="455"/>
      <c r="K370" s="455"/>
      <c r="L370" s="455"/>
      <c r="M370" s="455"/>
      <c r="N370" s="455"/>
      <c r="O370" s="455"/>
      <c r="P370" s="455"/>
      <c r="Q370" s="456"/>
      <c r="R370" s="456"/>
      <c r="S370" s="456"/>
      <c r="T370" s="457"/>
      <c r="U370" s="452">
        <f t="shared" si="20"/>
        <v>0</v>
      </c>
      <c r="V370" s="453">
        <f t="shared" si="21"/>
        <v>0</v>
      </c>
      <c r="W370" s="453">
        <f t="shared" si="22"/>
        <v>0</v>
      </c>
      <c r="X370" s="454">
        <f t="shared" si="23"/>
        <v>0</v>
      </c>
      <c r="Y370" s="1584"/>
      <c r="Z370" s="1587"/>
      <c r="AA370" s="1587"/>
      <c r="AB370" s="1587"/>
      <c r="AC370" s="1575"/>
    </row>
    <row r="371" spans="1:29" ht="19.5" thickBot="1" x14ac:dyDescent="0.3">
      <c r="A371" s="1579"/>
      <c r="B371" s="1582"/>
      <c r="C371" s="467"/>
      <c r="D371" s="459"/>
      <c r="E371" s="459"/>
      <c r="F371" s="459"/>
      <c r="G371" s="459"/>
      <c r="H371" s="459"/>
      <c r="I371" s="459"/>
      <c r="J371" s="459"/>
      <c r="K371" s="459"/>
      <c r="L371" s="459"/>
      <c r="M371" s="459"/>
      <c r="N371" s="459"/>
      <c r="O371" s="459"/>
      <c r="P371" s="459"/>
      <c r="Q371" s="460"/>
      <c r="R371" s="460"/>
      <c r="S371" s="460"/>
      <c r="T371" s="461"/>
      <c r="U371" s="462">
        <f t="shared" si="20"/>
        <v>0</v>
      </c>
      <c r="V371" s="463">
        <f t="shared" si="21"/>
        <v>0</v>
      </c>
      <c r="W371" s="463">
        <f t="shared" si="22"/>
        <v>0</v>
      </c>
      <c r="X371" s="464">
        <f t="shared" si="23"/>
        <v>0</v>
      </c>
      <c r="Y371" s="1585"/>
      <c r="Z371" s="1588"/>
      <c r="AA371" s="1588"/>
      <c r="AB371" s="1588"/>
      <c r="AC371" s="1576"/>
    </row>
    <row r="372" spans="1:29" ht="18.75" x14ac:dyDescent="0.25">
      <c r="A372" s="1577">
        <v>19</v>
      </c>
      <c r="B372" s="1580"/>
      <c r="C372" s="465"/>
      <c r="D372" s="440"/>
      <c r="E372" s="441"/>
      <c r="F372" s="441"/>
      <c r="G372" s="441"/>
      <c r="H372" s="441"/>
      <c r="I372" s="441"/>
      <c r="J372" s="441"/>
      <c r="K372" s="441"/>
      <c r="L372" s="441"/>
      <c r="M372" s="441"/>
      <c r="N372" s="441"/>
      <c r="O372" s="441"/>
      <c r="P372" s="441"/>
      <c r="Q372" s="442"/>
      <c r="R372" s="442"/>
      <c r="S372" s="442"/>
      <c r="T372" s="443"/>
      <c r="U372" s="444">
        <f t="shared" si="20"/>
        <v>0</v>
      </c>
      <c r="V372" s="445">
        <f t="shared" si="21"/>
        <v>0</v>
      </c>
      <c r="W372" s="445">
        <f t="shared" si="22"/>
        <v>0</v>
      </c>
      <c r="X372" s="446">
        <f t="shared" si="23"/>
        <v>0</v>
      </c>
      <c r="Y372" s="1583">
        <f>SUM(U372:U391)</f>
        <v>0</v>
      </c>
      <c r="Z372" s="1586">
        <f>SUM(V372:V391)</f>
        <v>0</v>
      </c>
      <c r="AA372" s="1586">
        <f>SUM(W372:W391)</f>
        <v>0</v>
      </c>
      <c r="AB372" s="1586">
        <f>SUM(X372:X391)</f>
        <v>0</v>
      </c>
      <c r="AC372" s="1574">
        <f>MAX(Y372:AB391)</f>
        <v>0</v>
      </c>
    </row>
    <row r="373" spans="1:29" ht="18.75" x14ac:dyDescent="0.25">
      <c r="A373" s="1578"/>
      <c r="B373" s="1581"/>
      <c r="C373" s="466"/>
      <c r="D373" s="448"/>
      <c r="E373" s="449"/>
      <c r="F373" s="449"/>
      <c r="G373" s="449"/>
      <c r="H373" s="449"/>
      <c r="I373" s="449"/>
      <c r="J373" s="449"/>
      <c r="K373" s="449"/>
      <c r="L373" s="449"/>
      <c r="M373" s="449"/>
      <c r="N373" s="449"/>
      <c r="O373" s="449"/>
      <c r="P373" s="449"/>
      <c r="Q373" s="450"/>
      <c r="R373" s="450"/>
      <c r="S373" s="450"/>
      <c r="T373" s="451"/>
      <c r="U373" s="452">
        <f t="shared" si="20"/>
        <v>0</v>
      </c>
      <c r="V373" s="453">
        <f t="shared" si="21"/>
        <v>0</v>
      </c>
      <c r="W373" s="453">
        <f t="shared" si="22"/>
        <v>0</v>
      </c>
      <c r="X373" s="454">
        <f t="shared" si="23"/>
        <v>0</v>
      </c>
      <c r="Y373" s="1584"/>
      <c r="Z373" s="1587"/>
      <c r="AA373" s="1587"/>
      <c r="AB373" s="1587"/>
      <c r="AC373" s="1575"/>
    </row>
    <row r="374" spans="1:29" ht="18.75" x14ac:dyDescent="0.25">
      <c r="A374" s="1578"/>
      <c r="B374" s="1581"/>
      <c r="C374" s="466"/>
      <c r="D374" s="455"/>
      <c r="E374" s="455"/>
      <c r="F374" s="455"/>
      <c r="G374" s="455"/>
      <c r="H374" s="455"/>
      <c r="I374" s="455"/>
      <c r="J374" s="455"/>
      <c r="K374" s="455"/>
      <c r="L374" s="455"/>
      <c r="M374" s="455"/>
      <c r="N374" s="455"/>
      <c r="O374" s="455"/>
      <c r="P374" s="455"/>
      <c r="Q374" s="456"/>
      <c r="R374" s="456"/>
      <c r="S374" s="456"/>
      <c r="T374" s="457"/>
      <c r="U374" s="452">
        <f t="shared" si="20"/>
        <v>0</v>
      </c>
      <c r="V374" s="453">
        <f t="shared" si="21"/>
        <v>0</v>
      </c>
      <c r="W374" s="453">
        <f t="shared" si="22"/>
        <v>0</v>
      </c>
      <c r="X374" s="454">
        <f t="shared" si="23"/>
        <v>0</v>
      </c>
      <c r="Y374" s="1584"/>
      <c r="Z374" s="1587"/>
      <c r="AA374" s="1587"/>
      <c r="AB374" s="1587"/>
      <c r="AC374" s="1575"/>
    </row>
    <row r="375" spans="1:29" ht="18.75" x14ac:dyDescent="0.25">
      <c r="A375" s="1578"/>
      <c r="B375" s="1581"/>
      <c r="C375" s="466"/>
      <c r="D375" s="448"/>
      <c r="E375" s="448"/>
      <c r="F375" s="448"/>
      <c r="G375" s="448"/>
      <c r="H375" s="448"/>
      <c r="I375" s="448"/>
      <c r="J375" s="448"/>
      <c r="K375" s="448"/>
      <c r="L375" s="448"/>
      <c r="M375" s="448"/>
      <c r="N375" s="448"/>
      <c r="O375" s="448"/>
      <c r="P375" s="448"/>
      <c r="Q375" s="450"/>
      <c r="R375" s="450"/>
      <c r="S375" s="450"/>
      <c r="T375" s="451"/>
      <c r="U375" s="452">
        <f t="shared" si="20"/>
        <v>0</v>
      </c>
      <c r="V375" s="453">
        <f t="shared" si="21"/>
        <v>0</v>
      </c>
      <c r="W375" s="453">
        <f t="shared" si="22"/>
        <v>0</v>
      </c>
      <c r="X375" s="454">
        <f t="shared" si="23"/>
        <v>0</v>
      </c>
      <c r="Y375" s="1584"/>
      <c r="Z375" s="1587"/>
      <c r="AA375" s="1587"/>
      <c r="AB375" s="1587"/>
      <c r="AC375" s="1575"/>
    </row>
    <row r="376" spans="1:29" ht="18.75" x14ac:dyDescent="0.25">
      <c r="A376" s="1578"/>
      <c r="B376" s="1581"/>
      <c r="C376" s="466"/>
      <c r="D376" s="455"/>
      <c r="E376" s="455"/>
      <c r="F376" s="455"/>
      <c r="G376" s="455"/>
      <c r="H376" s="455"/>
      <c r="I376" s="455"/>
      <c r="J376" s="455"/>
      <c r="K376" s="455"/>
      <c r="L376" s="455"/>
      <c r="M376" s="455"/>
      <c r="N376" s="455"/>
      <c r="O376" s="455"/>
      <c r="P376" s="455"/>
      <c r="Q376" s="456"/>
      <c r="R376" s="456"/>
      <c r="S376" s="456"/>
      <c r="T376" s="457"/>
      <c r="U376" s="452">
        <f t="shared" si="20"/>
        <v>0</v>
      </c>
      <c r="V376" s="453">
        <f t="shared" si="21"/>
        <v>0</v>
      </c>
      <c r="W376" s="453">
        <f t="shared" si="22"/>
        <v>0</v>
      </c>
      <c r="X376" s="454">
        <f t="shared" si="23"/>
        <v>0</v>
      </c>
      <c r="Y376" s="1584"/>
      <c r="Z376" s="1587"/>
      <c r="AA376" s="1587"/>
      <c r="AB376" s="1587"/>
      <c r="AC376" s="1575"/>
    </row>
    <row r="377" spans="1:29" ht="18.75" x14ac:dyDescent="0.25">
      <c r="A377" s="1578"/>
      <c r="B377" s="1581"/>
      <c r="C377" s="466"/>
      <c r="D377" s="448"/>
      <c r="E377" s="448"/>
      <c r="F377" s="448"/>
      <c r="G377" s="448"/>
      <c r="H377" s="448"/>
      <c r="I377" s="448"/>
      <c r="J377" s="448"/>
      <c r="K377" s="448"/>
      <c r="L377" s="448"/>
      <c r="M377" s="448"/>
      <c r="N377" s="448"/>
      <c r="O377" s="448"/>
      <c r="P377" s="448"/>
      <c r="Q377" s="450"/>
      <c r="R377" s="450"/>
      <c r="S377" s="450"/>
      <c r="T377" s="451"/>
      <c r="U377" s="452">
        <f t="shared" si="20"/>
        <v>0</v>
      </c>
      <c r="V377" s="453">
        <f t="shared" si="21"/>
        <v>0</v>
      </c>
      <c r="W377" s="453">
        <f t="shared" si="22"/>
        <v>0</v>
      </c>
      <c r="X377" s="454">
        <f t="shared" si="23"/>
        <v>0</v>
      </c>
      <c r="Y377" s="1584"/>
      <c r="Z377" s="1587"/>
      <c r="AA377" s="1587"/>
      <c r="AB377" s="1587"/>
      <c r="AC377" s="1575"/>
    </row>
    <row r="378" spans="1:29" ht="18.75" x14ac:dyDescent="0.25">
      <c r="A378" s="1578"/>
      <c r="B378" s="1581"/>
      <c r="C378" s="466"/>
      <c r="D378" s="455"/>
      <c r="E378" s="455"/>
      <c r="F378" s="455"/>
      <c r="G378" s="455"/>
      <c r="H378" s="455"/>
      <c r="I378" s="455"/>
      <c r="J378" s="455"/>
      <c r="K378" s="455"/>
      <c r="L378" s="455"/>
      <c r="M378" s="455"/>
      <c r="N378" s="455"/>
      <c r="O378" s="455"/>
      <c r="P378" s="455"/>
      <c r="Q378" s="456"/>
      <c r="R378" s="456"/>
      <c r="S378" s="456"/>
      <c r="T378" s="457"/>
      <c r="U378" s="452">
        <f t="shared" si="20"/>
        <v>0</v>
      </c>
      <c r="V378" s="453">
        <f t="shared" si="21"/>
        <v>0</v>
      </c>
      <c r="W378" s="453">
        <f t="shared" si="22"/>
        <v>0</v>
      </c>
      <c r="X378" s="454">
        <f t="shared" si="23"/>
        <v>0</v>
      </c>
      <c r="Y378" s="1584"/>
      <c r="Z378" s="1587"/>
      <c r="AA378" s="1587"/>
      <c r="AB378" s="1587"/>
      <c r="AC378" s="1575"/>
    </row>
    <row r="379" spans="1:29" ht="18.75" x14ac:dyDescent="0.25">
      <c r="A379" s="1578"/>
      <c r="B379" s="1581"/>
      <c r="C379" s="466"/>
      <c r="D379" s="448"/>
      <c r="E379" s="448"/>
      <c r="F379" s="448"/>
      <c r="G379" s="448"/>
      <c r="H379" s="448"/>
      <c r="I379" s="448"/>
      <c r="J379" s="448"/>
      <c r="K379" s="448"/>
      <c r="L379" s="448"/>
      <c r="M379" s="448"/>
      <c r="N379" s="448"/>
      <c r="O379" s="448"/>
      <c r="P379" s="448"/>
      <c r="Q379" s="450"/>
      <c r="R379" s="450"/>
      <c r="S379" s="450"/>
      <c r="T379" s="451"/>
      <c r="U379" s="452">
        <f t="shared" si="20"/>
        <v>0</v>
      </c>
      <c r="V379" s="453">
        <f t="shared" si="21"/>
        <v>0</v>
      </c>
      <c r="W379" s="453">
        <f t="shared" si="22"/>
        <v>0</v>
      </c>
      <c r="X379" s="454">
        <f t="shared" si="23"/>
        <v>0</v>
      </c>
      <c r="Y379" s="1584"/>
      <c r="Z379" s="1587"/>
      <c r="AA379" s="1587"/>
      <c r="AB379" s="1587"/>
      <c r="AC379" s="1575"/>
    </row>
    <row r="380" spans="1:29" ht="18.75" x14ac:dyDescent="0.25">
      <c r="A380" s="1578"/>
      <c r="B380" s="1581"/>
      <c r="C380" s="466"/>
      <c r="D380" s="455"/>
      <c r="E380" s="455"/>
      <c r="F380" s="455"/>
      <c r="G380" s="455"/>
      <c r="H380" s="455"/>
      <c r="I380" s="455"/>
      <c r="J380" s="455"/>
      <c r="K380" s="455"/>
      <c r="L380" s="455"/>
      <c r="M380" s="455"/>
      <c r="N380" s="455"/>
      <c r="O380" s="455"/>
      <c r="P380" s="455"/>
      <c r="Q380" s="456"/>
      <c r="R380" s="456"/>
      <c r="S380" s="456"/>
      <c r="T380" s="457"/>
      <c r="U380" s="452">
        <f t="shared" si="20"/>
        <v>0</v>
      </c>
      <c r="V380" s="453">
        <f t="shared" si="21"/>
        <v>0</v>
      </c>
      <c r="W380" s="453">
        <f t="shared" si="22"/>
        <v>0</v>
      </c>
      <c r="X380" s="454">
        <f t="shared" si="23"/>
        <v>0</v>
      </c>
      <c r="Y380" s="1584"/>
      <c r="Z380" s="1587"/>
      <c r="AA380" s="1587"/>
      <c r="AB380" s="1587"/>
      <c r="AC380" s="1575"/>
    </row>
    <row r="381" spans="1:29" ht="18.75" x14ac:dyDescent="0.25">
      <c r="A381" s="1578"/>
      <c r="B381" s="1581"/>
      <c r="C381" s="466"/>
      <c r="D381" s="448"/>
      <c r="E381" s="448"/>
      <c r="F381" s="448"/>
      <c r="G381" s="448"/>
      <c r="H381" s="448"/>
      <c r="I381" s="448"/>
      <c r="J381" s="448"/>
      <c r="K381" s="448"/>
      <c r="L381" s="448"/>
      <c r="M381" s="448"/>
      <c r="N381" s="448"/>
      <c r="O381" s="448"/>
      <c r="P381" s="448"/>
      <c r="Q381" s="450"/>
      <c r="R381" s="450"/>
      <c r="S381" s="450"/>
      <c r="T381" s="451"/>
      <c r="U381" s="452">
        <f t="shared" si="20"/>
        <v>0</v>
      </c>
      <c r="V381" s="453">
        <f t="shared" si="21"/>
        <v>0</v>
      </c>
      <c r="W381" s="453">
        <f t="shared" si="22"/>
        <v>0</v>
      </c>
      <c r="X381" s="454">
        <f t="shared" si="23"/>
        <v>0</v>
      </c>
      <c r="Y381" s="1584"/>
      <c r="Z381" s="1587"/>
      <c r="AA381" s="1587"/>
      <c r="AB381" s="1587"/>
      <c r="AC381" s="1575"/>
    </row>
    <row r="382" spans="1:29" ht="18.75" x14ac:dyDescent="0.25">
      <c r="A382" s="1578"/>
      <c r="B382" s="1581"/>
      <c r="C382" s="466"/>
      <c r="D382" s="455"/>
      <c r="E382" s="455"/>
      <c r="F382" s="455"/>
      <c r="G382" s="455"/>
      <c r="H382" s="455"/>
      <c r="I382" s="455"/>
      <c r="J382" s="455"/>
      <c r="K382" s="455"/>
      <c r="L382" s="455"/>
      <c r="M382" s="455"/>
      <c r="N382" s="455"/>
      <c r="O382" s="455"/>
      <c r="P382" s="455"/>
      <c r="Q382" s="456"/>
      <c r="R382" s="456"/>
      <c r="S382" s="456"/>
      <c r="T382" s="457"/>
      <c r="U382" s="452">
        <f t="shared" si="20"/>
        <v>0</v>
      </c>
      <c r="V382" s="453">
        <f t="shared" si="21"/>
        <v>0</v>
      </c>
      <c r="W382" s="453">
        <f t="shared" si="22"/>
        <v>0</v>
      </c>
      <c r="X382" s="454">
        <f t="shared" si="23"/>
        <v>0</v>
      </c>
      <c r="Y382" s="1584"/>
      <c r="Z382" s="1587"/>
      <c r="AA382" s="1587"/>
      <c r="AB382" s="1587"/>
      <c r="AC382" s="1575"/>
    </row>
    <row r="383" spans="1:29" ht="18.75" x14ac:dyDescent="0.25">
      <c r="A383" s="1578"/>
      <c r="B383" s="1581"/>
      <c r="C383" s="466"/>
      <c r="D383" s="448"/>
      <c r="E383" s="448"/>
      <c r="F383" s="448"/>
      <c r="G383" s="448"/>
      <c r="H383" s="448"/>
      <c r="I383" s="448"/>
      <c r="J383" s="448"/>
      <c r="K383" s="448"/>
      <c r="L383" s="448"/>
      <c r="M383" s="448"/>
      <c r="N383" s="448"/>
      <c r="O383" s="448"/>
      <c r="P383" s="448"/>
      <c r="Q383" s="450"/>
      <c r="R383" s="450"/>
      <c r="S383" s="450"/>
      <c r="T383" s="451"/>
      <c r="U383" s="452">
        <f t="shared" si="20"/>
        <v>0</v>
      </c>
      <c r="V383" s="453">
        <f t="shared" si="21"/>
        <v>0</v>
      </c>
      <c r="W383" s="453">
        <f t="shared" si="22"/>
        <v>0</v>
      </c>
      <c r="X383" s="454">
        <f t="shared" si="23"/>
        <v>0</v>
      </c>
      <c r="Y383" s="1584"/>
      <c r="Z383" s="1587"/>
      <c r="AA383" s="1587"/>
      <c r="AB383" s="1587"/>
      <c r="AC383" s="1575"/>
    </row>
    <row r="384" spans="1:29" ht="18.75" x14ac:dyDescent="0.25">
      <c r="A384" s="1578"/>
      <c r="B384" s="1581"/>
      <c r="C384" s="466"/>
      <c r="D384" s="455"/>
      <c r="E384" s="455"/>
      <c r="F384" s="455"/>
      <c r="G384" s="455"/>
      <c r="H384" s="455"/>
      <c r="I384" s="455"/>
      <c r="J384" s="455"/>
      <c r="K384" s="455"/>
      <c r="L384" s="455"/>
      <c r="M384" s="455"/>
      <c r="N384" s="455"/>
      <c r="O384" s="455"/>
      <c r="P384" s="455"/>
      <c r="Q384" s="456"/>
      <c r="R384" s="456"/>
      <c r="S384" s="456"/>
      <c r="T384" s="457"/>
      <c r="U384" s="452">
        <f t="shared" si="20"/>
        <v>0</v>
      </c>
      <c r="V384" s="453">
        <f t="shared" si="21"/>
        <v>0</v>
      </c>
      <c r="W384" s="453">
        <f t="shared" si="22"/>
        <v>0</v>
      </c>
      <c r="X384" s="454">
        <f t="shared" si="23"/>
        <v>0</v>
      </c>
      <c r="Y384" s="1584"/>
      <c r="Z384" s="1587"/>
      <c r="AA384" s="1587"/>
      <c r="AB384" s="1587"/>
      <c r="AC384" s="1575"/>
    </row>
    <row r="385" spans="1:29" ht="18.75" x14ac:dyDescent="0.25">
      <c r="A385" s="1578"/>
      <c r="B385" s="1581"/>
      <c r="C385" s="466"/>
      <c r="D385" s="448"/>
      <c r="E385" s="448"/>
      <c r="F385" s="448"/>
      <c r="G385" s="448"/>
      <c r="H385" s="448"/>
      <c r="I385" s="448"/>
      <c r="J385" s="448"/>
      <c r="K385" s="448"/>
      <c r="L385" s="448"/>
      <c r="M385" s="448"/>
      <c r="N385" s="448"/>
      <c r="O385" s="448"/>
      <c r="P385" s="448"/>
      <c r="Q385" s="450"/>
      <c r="R385" s="450"/>
      <c r="S385" s="450"/>
      <c r="T385" s="451"/>
      <c r="U385" s="452">
        <f t="shared" si="20"/>
        <v>0</v>
      </c>
      <c r="V385" s="453">
        <f t="shared" si="21"/>
        <v>0</v>
      </c>
      <c r="W385" s="453">
        <f t="shared" si="22"/>
        <v>0</v>
      </c>
      <c r="X385" s="454">
        <f t="shared" si="23"/>
        <v>0</v>
      </c>
      <c r="Y385" s="1584"/>
      <c r="Z385" s="1587"/>
      <c r="AA385" s="1587"/>
      <c r="AB385" s="1587"/>
      <c r="AC385" s="1575"/>
    </row>
    <row r="386" spans="1:29" ht="18.75" x14ac:dyDescent="0.25">
      <c r="A386" s="1578"/>
      <c r="B386" s="1581"/>
      <c r="C386" s="466"/>
      <c r="D386" s="455"/>
      <c r="E386" s="455"/>
      <c r="F386" s="455"/>
      <c r="G386" s="455"/>
      <c r="H386" s="455"/>
      <c r="I386" s="455"/>
      <c r="J386" s="455"/>
      <c r="K386" s="455"/>
      <c r="L386" s="455"/>
      <c r="M386" s="455"/>
      <c r="N386" s="455"/>
      <c r="O386" s="455"/>
      <c r="P386" s="455"/>
      <c r="Q386" s="456"/>
      <c r="R386" s="456"/>
      <c r="S386" s="456"/>
      <c r="T386" s="457"/>
      <c r="U386" s="452">
        <f t="shared" si="20"/>
        <v>0</v>
      </c>
      <c r="V386" s="453">
        <f t="shared" si="21"/>
        <v>0</v>
      </c>
      <c r="W386" s="453">
        <f t="shared" si="22"/>
        <v>0</v>
      </c>
      <c r="X386" s="454">
        <f t="shared" si="23"/>
        <v>0</v>
      </c>
      <c r="Y386" s="1584"/>
      <c r="Z386" s="1587"/>
      <c r="AA386" s="1587"/>
      <c r="AB386" s="1587"/>
      <c r="AC386" s="1575"/>
    </row>
    <row r="387" spans="1:29" ht="18.75" x14ac:dyDescent="0.25">
      <c r="A387" s="1578"/>
      <c r="B387" s="1581"/>
      <c r="C387" s="466"/>
      <c r="D387" s="448"/>
      <c r="E387" s="448"/>
      <c r="F387" s="448"/>
      <c r="G387" s="448"/>
      <c r="H387" s="448"/>
      <c r="I387" s="448"/>
      <c r="J387" s="448"/>
      <c r="K387" s="448"/>
      <c r="L387" s="448"/>
      <c r="M387" s="448"/>
      <c r="N387" s="448"/>
      <c r="O387" s="448"/>
      <c r="P387" s="448"/>
      <c r="Q387" s="450"/>
      <c r="R387" s="450"/>
      <c r="S387" s="450"/>
      <c r="T387" s="451"/>
      <c r="U387" s="452">
        <f t="shared" si="20"/>
        <v>0</v>
      </c>
      <c r="V387" s="453">
        <f t="shared" si="21"/>
        <v>0</v>
      </c>
      <c r="W387" s="453">
        <f t="shared" si="22"/>
        <v>0</v>
      </c>
      <c r="X387" s="454">
        <f t="shared" si="23"/>
        <v>0</v>
      </c>
      <c r="Y387" s="1584"/>
      <c r="Z387" s="1587"/>
      <c r="AA387" s="1587"/>
      <c r="AB387" s="1587"/>
      <c r="AC387" s="1575"/>
    </row>
    <row r="388" spans="1:29" ht="18.75" x14ac:dyDescent="0.25">
      <c r="A388" s="1578"/>
      <c r="B388" s="1581"/>
      <c r="C388" s="466"/>
      <c r="D388" s="455"/>
      <c r="E388" s="455"/>
      <c r="F388" s="455"/>
      <c r="G388" s="455"/>
      <c r="H388" s="455"/>
      <c r="I388" s="455"/>
      <c r="J388" s="455"/>
      <c r="K388" s="455"/>
      <c r="L388" s="455"/>
      <c r="M388" s="455"/>
      <c r="N388" s="455"/>
      <c r="O388" s="455"/>
      <c r="P388" s="455"/>
      <c r="Q388" s="456"/>
      <c r="R388" s="456"/>
      <c r="S388" s="456"/>
      <c r="T388" s="457"/>
      <c r="U388" s="452">
        <f t="shared" si="20"/>
        <v>0</v>
      </c>
      <c r="V388" s="453">
        <f t="shared" si="21"/>
        <v>0</v>
      </c>
      <c r="W388" s="453">
        <f t="shared" si="22"/>
        <v>0</v>
      </c>
      <c r="X388" s="454">
        <f t="shared" si="23"/>
        <v>0</v>
      </c>
      <c r="Y388" s="1584"/>
      <c r="Z388" s="1587"/>
      <c r="AA388" s="1587"/>
      <c r="AB388" s="1587"/>
      <c r="AC388" s="1575"/>
    </row>
    <row r="389" spans="1:29" ht="18.75" x14ac:dyDescent="0.25">
      <c r="A389" s="1578"/>
      <c r="B389" s="1581"/>
      <c r="C389" s="466"/>
      <c r="D389" s="448"/>
      <c r="E389" s="448"/>
      <c r="F389" s="448"/>
      <c r="G389" s="448"/>
      <c r="H389" s="448"/>
      <c r="I389" s="448"/>
      <c r="J389" s="448"/>
      <c r="K389" s="448"/>
      <c r="L389" s="448"/>
      <c r="M389" s="448"/>
      <c r="N389" s="448"/>
      <c r="O389" s="448"/>
      <c r="P389" s="448"/>
      <c r="Q389" s="450"/>
      <c r="R389" s="450"/>
      <c r="S389" s="450"/>
      <c r="T389" s="451"/>
      <c r="U389" s="452">
        <f t="shared" si="20"/>
        <v>0</v>
      </c>
      <c r="V389" s="453">
        <f t="shared" si="21"/>
        <v>0</v>
      </c>
      <c r="W389" s="453">
        <f t="shared" si="22"/>
        <v>0</v>
      </c>
      <c r="X389" s="454">
        <f t="shared" si="23"/>
        <v>0</v>
      </c>
      <c r="Y389" s="1584"/>
      <c r="Z389" s="1587"/>
      <c r="AA389" s="1587"/>
      <c r="AB389" s="1587"/>
      <c r="AC389" s="1575"/>
    </row>
    <row r="390" spans="1:29" ht="18.75" x14ac:dyDescent="0.25">
      <c r="A390" s="1578"/>
      <c r="B390" s="1581"/>
      <c r="C390" s="466"/>
      <c r="D390" s="455"/>
      <c r="E390" s="455"/>
      <c r="F390" s="455"/>
      <c r="G390" s="455"/>
      <c r="H390" s="455"/>
      <c r="I390" s="455"/>
      <c r="J390" s="455"/>
      <c r="K390" s="455"/>
      <c r="L390" s="455"/>
      <c r="M390" s="455"/>
      <c r="N390" s="455"/>
      <c r="O390" s="455"/>
      <c r="P390" s="455"/>
      <c r="Q390" s="456"/>
      <c r="R390" s="456"/>
      <c r="S390" s="456"/>
      <c r="T390" s="457"/>
      <c r="U390" s="452">
        <f t="shared" si="20"/>
        <v>0</v>
      </c>
      <c r="V390" s="453">
        <f t="shared" si="21"/>
        <v>0</v>
      </c>
      <c r="W390" s="453">
        <f t="shared" si="22"/>
        <v>0</v>
      </c>
      <c r="X390" s="454">
        <f t="shared" si="23"/>
        <v>0</v>
      </c>
      <c r="Y390" s="1584"/>
      <c r="Z390" s="1587"/>
      <c r="AA390" s="1587"/>
      <c r="AB390" s="1587"/>
      <c r="AC390" s="1575"/>
    </row>
    <row r="391" spans="1:29" ht="19.5" thickBot="1" x14ac:dyDescent="0.3">
      <c r="A391" s="1579"/>
      <c r="B391" s="1582"/>
      <c r="C391" s="467"/>
      <c r="D391" s="459"/>
      <c r="E391" s="459"/>
      <c r="F391" s="459"/>
      <c r="G391" s="459"/>
      <c r="H391" s="459"/>
      <c r="I391" s="459"/>
      <c r="J391" s="459"/>
      <c r="K391" s="459"/>
      <c r="L391" s="459"/>
      <c r="M391" s="459"/>
      <c r="N391" s="459"/>
      <c r="O391" s="459"/>
      <c r="P391" s="459"/>
      <c r="Q391" s="460"/>
      <c r="R391" s="460"/>
      <c r="S391" s="460"/>
      <c r="T391" s="461"/>
      <c r="U391" s="462">
        <f t="shared" si="20"/>
        <v>0</v>
      </c>
      <c r="V391" s="463">
        <f t="shared" si="21"/>
        <v>0</v>
      </c>
      <c r="W391" s="463">
        <f t="shared" si="22"/>
        <v>0</v>
      </c>
      <c r="X391" s="464">
        <f t="shared" si="23"/>
        <v>0</v>
      </c>
      <c r="Y391" s="1585"/>
      <c r="Z391" s="1588"/>
      <c r="AA391" s="1588"/>
      <c r="AB391" s="1588"/>
      <c r="AC391" s="1576"/>
    </row>
    <row r="392" spans="1:29" ht="18.75" x14ac:dyDescent="0.25">
      <c r="A392" s="1577">
        <v>20</v>
      </c>
      <c r="B392" s="1580"/>
      <c r="C392" s="465"/>
      <c r="D392" s="440"/>
      <c r="E392" s="441"/>
      <c r="F392" s="441"/>
      <c r="G392" s="441"/>
      <c r="H392" s="441"/>
      <c r="I392" s="441"/>
      <c r="J392" s="441"/>
      <c r="K392" s="441"/>
      <c r="L392" s="441"/>
      <c r="M392" s="441"/>
      <c r="N392" s="441"/>
      <c r="O392" s="441"/>
      <c r="P392" s="441"/>
      <c r="Q392" s="442"/>
      <c r="R392" s="442"/>
      <c r="S392" s="442"/>
      <c r="T392" s="443"/>
      <c r="U392" s="444">
        <f t="shared" si="20"/>
        <v>0</v>
      </c>
      <c r="V392" s="445">
        <f t="shared" si="21"/>
        <v>0</v>
      </c>
      <c r="W392" s="445">
        <f t="shared" si="22"/>
        <v>0</v>
      </c>
      <c r="X392" s="446">
        <f t="shared" si="23"/>
        <v>0</v>
      </c>
      <c r="Y392" s="1583">
        <f>SUM(U392:U411)</f>
        <v>0</v>
      </c>
      <c r="Z392" s="1586">
        <f>SUM(V392:V411)</f>
        <v>0</v>
      </c>
      <c r="AA392" s="1586">
        <f>SUM(W392:W411)</f>
        <v>0</v>
      </c>
      <c r="AB392" s="1586">
        <f>SUM(X392:X411)</f>
        <v>0</v>
      </c>
      <c r="AC392" s="1574">
        <f>MAX(Y392:AB411)</f>
        <v>0</v>
      </c>
    </row>
    <row r="393" spans="1:29" ht="18.75" x14ac:dyDescent="0.25">
      <c r="A393" s="1578"/>
      <c r="B393" s="1581"/>
      <c r="C393" s="466"/>
      <c r="D393" s="448"/>
      <c r="E393" s="449"/>
      <c r="F393" s="449"/>
      <c r="G393" s="449"/>
      <c r="H393" s="449"/>
      <c r="I393" s="449"/>
      <c r="J393" s="449"/>
      <c r="K393" s="449"/>
      <c r="L393" s="449"/>
      <c r="M393" s="449"/>
      <c r="N393" s="449"/>
      <c r="O393" s="449"/>
      <c r="P393" s="449"/>
      <c r="Q393" s="450"/>
      <c r="R393" s="450"/>
      <c r="S393" s="450"/>
      <c r="T393" s="451"/>
      <c r="U393" s="452">
        <f t="shared" si="20"/>
        <v>0</v>
      </c>
      <c r="V393" s="453">
        <f t="shared" si="21"/>
        <v>0</v>
      </c>
      <c r="W393" s="453">
        <f t="shared" si="22"/>
        <v>0</v>
      </c>
      <c r="X393" s="454">
        <f t="shared" si="23"/>
        <v>0</v>
      </c>
      <c r="Y393" s="1584"/>
      <c r="Z393" s="1587"/>
      <c r="AA393" s="1587"/>
      <c r="AB393" s="1587"/>
      <c r="AC393" s="1575"/>
    </row>
    <row r="394" spans="1:29" ht="18.75" x14ac:dyDescent="0.25">
      <c r="A394" s="1578"/>
      <c r="B394" s="1581"/>
      <c r="C394" s="466"/>
      <c r="D394" s="455"/>
      <c r="E394" s="455"/>
      <c r="F394" s="455"/>
      <c r="G394" s="455"/>
      <c r="H394" s="455"/>
      <c r="I394" s="455"/>
      <c r="J394" s="455"/>
      <c r="K394" s="455"/>
      <c r="L394" s="455"/>
      <c r="M394" s="455"/>
      <c r="N394" s="455"/>
      <c r="O394" s="455"/>
      <c r="P394" s="455"/>
      <c r="Q394" s="456"/>
      <c r="R394" s="456"/>
      <c r="S394" s="456"/>
      <c r="T394" s="457"/>
      <c r="U394" s="452">
        <f t="shared" si="20"/>
        <v>0</v>
      </c>
      <c r="V394" s="453">
        <f t="shared" si="21"/>
        <v>0</v>
      </c>
      <c r="W394" s="453">
        <f t="shared" si="22"/>
        <v>0</v>
      </c>
      <c r="X394" s="454">
        <f t="shared" si="23"/>
        <v>0</v>
      </c>
      <c r="Y394" s="1584"/>
      <c r="Z394" s="1587"/>
      <c r="AA394" s="1587"/>
      <c r="AB394" s="1587"/>
      <c r="AC394" s="1575"/>
    </row>
    <row r="395" spans="1:29" ht="18.75" x14ac:dyDescent="0.25">
      <c r="A395" s="1578"/>
      <c r="B395" s="1581"/>
      <c r="C395" s="466"/>
      <c r="D395" s="448"/>
      <c r="E395" s="448"/>
      <c r="F395" s="448"/>
      <c r="G395" s="448"/>
      <c r="H395" s="448"/>
      <c r="I395" s="448"/>
      <c r="J395" s="448"/>
      <c r="K395" s="448"/>
      <c r="L395" s="448"/>
      <c r="M395" s="448"/>
      <c r="N395" s="448"/>
      <c r="O395" s="448"/>
      <c r="P395" s="448"/>
      <c r="Q395" s="450"/>
      <c r="R395" s="450"/>
      <c r="S395" s="450"/>
      <c r="T395" s="451"/>
      <c r="U395" s="452">
        <f t="shared" si="20"/>
        <v>0</v>
      </c>
      <c r="V395" s="453">
        <f t="shared" si="21"/>
        <v>0</v>
      </c>
      <c r="W395" s="453">
        <f t="shared" si="22"/>
        <v>0</v>
      </c>
      <c r="X395" s="454">
        <f t="shared" si="23"/>
        <v>0</v>
      </c>
      <c r="Y395" s="1584"/>
      <c r="Z395" s="1587"/>
      <c r="AA395" s="1587"/>
      <c r="AB395" s="1587"/>
      <c r="AC395" s="1575"/>
    </row>
    <row r="396" spans="1:29" ht="18.75" x14ac:dyDescent="0.25">
      <c r="A396" s="1578"/>
      <c r="B396" s="1581"/>
      <c r="C396" s="466"/>
      <c r="D396" s="455"/>
      <c r="E396" s="455"/>
      <c r="F396" s="455"/>
      <c r="G396" s="455"/>
      <c r="H396" s="455"/>
      <c r="I396" s="455"/>
      <c r="J396" s="455"/>
      <c r="K396" s="455"/>
      <c r="L396" s="455"/>
      <c r="M396" s="455"/>
      <c r="N396" s="455"/>
      <c r="O396" s="455"/>
      <c r="P396" s="455"/>
      <c r="Q396" s="456"/>
      <c r="R396" s="456"/>
      <c r="S396" s="456"/>
      <c r="T396" s="457"/>
      <c r="U396" s="452">
        <f t="shared" ref="U396:U411" si="24">IF(AND(E396=0,F396=0,G396=0),0,IF(AND(E396=0,F396=0),G396,IF(AND(E396=0,G396=0),F396,IF(AND(F396=0,G396=0),E396,IF(E396=0,(F396+G396)/2,IF(F396=0,(E396+G396)/2,IF(G396=0,(E396+F396)/2,(E396+F396+G396)/3)))))))</f>
        <v>0</v>
      </c>
      <c r="V396" s="453">
        <f t="shared" ref="V396:V411" si="25">IF(AND(H396=0,I396=0,J396=0),0,IF(AND(H396=0,I396=0),J396,IF(AND(H396=0,J396=0),I396,IF(AND(I396=0,J396=0),H396,IF(H396=0,(I396+J396)/2,IF(I396=0,(H396+J396)/2,IF(J396=0,(H396+I396)/2,(H396+I396+J396)/3)))))))</f>
        <v>0</v>
      </c>
      <c r="W396" s="453">
        <f t="shared" ref="W396:W411" si="26">IF(AND(K396=0,L396=0,M396=0),0,IF(AND(K396=0,L396=0),M396,IF(AND(K396=0,M396=0),L396,IF(AND(L396=0,M396=0),K396,IF(K396=0,(L396+M396)/2,IF(L396=0,(K396+M396)/2,IF(M396=0,(K396+L396)/2,(K396+L396+M396)/3)))))))</f>
        <v>0</v>
      </c>
      <c r="X396" s="454">
        <f t="shared" ref="X396:X411" si="27">IF(AND(N396=0,O396=0,P396=0),0,IF(AND(N396=0,O396=0),P396,IF(AND(N396=0,P396=0),O396,IF(AND(O396=0,P396=0),N396,IF(N396=0,(O396+P396)/2,IF(O396=0,(N396+P396)/2,IF(P396=0,(N396+O396)/2,(N396+O396+P396)/3)))))))</f>
        <v>0</v>
      </c>
      <c r="Y396" s="1584"/>
      <c r="Z396" s="1587"/>
      <c r="AA396" s="1587"/>
      <c r="AB396" s="1587"/>
      <c r="AC396" s="1575"/>
    </row>
    <row r="397" spans="1:29" ht="18.75" x14ac:dyDescent="0.25">
      <c r="A397" s="1578"/>
      <c r="B397" s="1581"/>
      <c r="C397" s="466"/>
      <c r="D397" s="448"/>
      <c r="E397" s="448"/>
      <c r="F397" s="448"/>
      <c r="G397" s="448"/>
      <c r="H397" s="448"/>
      <c r="I397" s="448"/>
      <c r="J397" s="448"/>
      <c r="K397" s="448"/>
      <c r="L397" s="448"/>
      <c r="M397" s="448"/>
      <c r="N397" s="448"/>
      <c r="O397" s="448"/>
      <c r="P397" s="448"/>
      <c r="Q397" s="450"/>
      <c r="R397" s="450"/>
      <c r="S397" s="450"/>
      <c r="T397" s="451"/>
      <c r="U397" s="452">
        <f t="shared" si="24"/>
        <v>0</v>
      </c>
      <c r="V397" s="453">
        <f t="shared" si="25"/>
        <v>0</v>
      </c>
      <c r="W397" s="453">
        <f t="shared" si="26"/>
        <v>0</v>
      </c>
      <c r="X397" s="454">
        <f t="shared" si="27"/>
        <v>0</v>
      </c>
      <c r="Y397" s="1584"/>
      <c r="Z397" s="1587"/>
      <c r="AA397" s="1587"/>
      <c r="AB397" s="1587"/>
      <c r="AC397" s="1575"/>
    </row>
    <row r="398" spans="1:29" ht="18.75" x14ac:dyDescent="0.25">
      <c r="A398" s="1578"/>
      <c r="B398" s="1581"/>
      <c r="C398" s="466"/>
      <c r="D398" s="455"/>
      <c r="E398" s="455"/>
      <c r="F398" s="455"/>
      <c r="G398" s="455"/>
      <c r="H398" s="455"/>
      <c r="I398" s="455"/>
      <c r="J398" s="455"/>
      <c r="K398" s="455"/>
      <c r="L398" s="455"/>
      <c r="M398" s="455"/>
      <c r="N398" s="455"/>
      <c r="O398" s="455"/>
      <c r="P398" s="455"/>
      <c r="Q398" s="456"/>
      <c r="R398" s="456"/>
      <c r="S398" s="456"/>
      <c r="T398" s="457"/>
      <c r="U398" s="452">
        <f t="shared" si="24"/>
        <v>0</v>
      </c>
      <c r="V398" s="453">
        <f t="shared" si="25"/>
        <v>0</v>
      </c>
      <c r="W398" s="453">
        <f t="shared" si="26"/>
        <v>0</v>
      </c>
      <c r="X398" s="454">
        <f t="shared" si="27"/>
        <v>0</v>
      </c>
      <c r="Y398" s="1584"/>
      <c r="Z398" s="1587"/>
      <c r="AA398" s="1587"/>
      <c r="AB398" s="1587"/>
      <c r="AC398" s="1575"/>
    </row>
    <row r="399" spans="1:29" ht="18.75" x14ac:dyDescent="0.25">
      <c r="A399" s="1578"/>
      <c r="B399" s="1581"/>
      <c r="C399" s="466"/>
      <c r="D399" s="448"/>
      <c r="E399" s="448"/>
      <c r="F399" s="448"/>
      <c r="G399" s="448"/>
      <c r="H399" s="448"/>
      <c r="I399" s="448"/>
      <c r="J399" s="448"/>
      <c r="K399" s="448"/>
      <c r="L399" s="448"/>
      <c r="M399" s="448"/>
      <c r="N399" s="448"/>
      <c r="O399" s="448"/>
      <c r="P399" s="448"/>
      <c r="Q399" s="450"/>
      <c r="R399" s="450"/>
      <c r="S399" s="450"/>
      <c r="T399" s="451"/>
      <c r="U399" s="452">
        <f t="shared" si="24"/>
        <v>0</v>
      </c>
      <c r="V399" s="453">
        <f t="shared" si="25"/>
        <v>0</v>
      </c>
      <c r="W399" s="453">
        <f t="shared" si="26"/>
        <v>0</v>
      </c>
      <c r="X399" s="454">
        <f t="shared" si="27"/>
        <v>0</v>
      </c>
      <c r="Y399" s="1584"/>
      <c r="Z399" s="1587"/>
      <c r="AA399" s="1587"/>
      <c r="AB399" s="1587"/>
      <c r="AC399" s="1575"/>
    </row>
    <row r="400" spans="1:29" ht="18.75" x14ac:dyDescent="0.25">
      <c r="A400" s="1578"/>
      <c r="B400" s="1581"/>
      <c r="C400" s="466"/>
      <c r="D400" s="455"/>
      <c r="E400" s="455"/>
      <c r="F400" s="455"/>
      <c r="G400" s="455"/>
      <c r="H400" s="455"/>
      <c r="I400" s="455"/>
      <c r="J400" s="455"/>
      <c r="K400" s="455"/>
      <c r="L400" s="455"/>
      <c r="M400" s="455"/>
      <c r="N400" s="455"/>
      <c r="O400" s="455"/>
      <c r="P400" s="455"/>
      <c r="Q400" s="456"/>
      <c r="R400" s="456"/>
      <c r="S400" s="456"/>
      <c r="T400" s="457"/>
      <c r="U400" s="452">
        <f t="shared" si="24"/>
        <v>0</v>
      </c>
      <c r="V400" s="453">
        <f t="shared" si="25"/>
        <v>0</v>
      </c>
      <c r="W400" s="453">
        <f t="shared" si="26"/>
        <v>0</v>
      </c>
      <c r="X400" s="454">
        <f t="shared" si="27"/>
        <v>0</v>
      </c>
      <c r="Y400" s="1584"/>
      <c r="Z400" s="1587"/>
      <c r="AA400" s="1587"/>
      <c r="AB400" s="1587"/>
      <c r="AC400" s="1575"/>
    </row>
    <row r="401" spans="1:29" ht="18.75" x14ac:dyDescent="0.25">
      <c r="A401" s="1578"/>
      <c r="B401" s="1581"/>
      <c r="C401" s="466"/>
      <c r="D401" s="448"/>
      <c r="E401" s="448"/>
      <c r="F401" s="448"/>
      <c r="G401" s="448"/>
      <c r="H401" s="448"/>
      <c r="I401" s="448"/>
      <c r="J401" s="448"/>
      <c r="K401" s="448"/>
      <c r="L401" s="448"/>
      <c r="M401" s="448"/>
      <c r="N401" s="448"/>
      <c r="O401" s="448"/>
      <c r="P401" s="448"/>
      <c r="Q401" s="450"/>
      <c r="R401" s="450"/>
      <c r="S401" s="450"/>
      <c r="T401" s="451"/>
      <c r="U401" s="452">
        <f t="shared" si="24"/>
        <v>0</v>
      </c>
      <c r="V401" s="453">
        <f t="shared" si="25"/>
        <v>0</v>
      </c>
      <c r="W401" s="453">
        <f t="shared" si="26"/>
        <v>0</v>
      </c>
      <c r="X401" s="454">
        <f t="shared" si="27"/>
        <v>0</v>
      </c>
      <c r="Y401" s="1584"/>
      <c r="Z401" s="1587"/>
      <c r="AA401" s="1587"/>
      <c r="AB401" s="1587"/>
      <c r="AC401" s="1575"/>
    </row>
    <row r="402" spans="1:29" ht="18.75" x14ac:dyDescent="0.25">
      <c r="A402" s="1578"/>
      <c r="B402" s="1581"/>
      <c r="C402" s="466"/>
      <c r="D402" s="455"/>
      <c r="E402" s="455"/>
      <c r="F402" s="455"/>
      <c r="G402" s="455"/>
      <c r="H402" s="455"/>
      <c r="I402" s="455"/>
      <c r="J402" s="455"/>
      <c r="K402" s="455"/>
      <c r="L402" s="455"/>
      <c r="M402" s="455"/>
      <c r="N402" s="455"/>
      <c r="O402" s="455"/>
      <c r="P402" s="455"/>
      <c r="Q402" s="456"/>
      <c r="R402" s="456"/>
      <c r="S402" s="456"/>
      <c r="T402" s="457"/>
      <c r="U402" s="452">
        <f t="shared" si="24"/>
        <v>0</v>
      </c>
      <c r="V402" s="453">
        <f t="shared" si="25"/>
        <v>0</v>
      </c>
      <c r="W402" s="453">
        <f t="shared" si="26"/>
        <v>0</v>
      </c>
      <c r="X402" s="454">
        <f t="shared" si="27"/>
        <v>0</v>
      </c>
      <c r="Y402" s="1584"/>
      <c r="Z402" s="1587"/>
      <c r="AA402" s="1587"/>
      <c r="AB402" s="1587"/>
      <c r="AC402" s="1575"/>
    </row>
    <row r="403" spans="1:29" ht="18.75" x14ac:dyDescent="0.25">
      <c r="A403" s="1578"/>
      <c r="B403" s="1581"/>
      <c r="C403" s="466"/>
      <c r="D403" s="448"/>
      <c r="E403" s="448"/>
      <c r="F403" s="448"/>
      <c r="G403" s="448"/>
      <c r="H403" s="448"/>
      <c r="I403" s="448"/>
      <c r="J403" s="448"/>
      <c r="K403" s="448"/>
      <c r="L403" s="448"/>
      <c r="M403" s="448"/>
      <c r="N403" s="448"/>
      <c r="O403" s="448"/>
      <c r="P403" s="448"/>
      <c r="Q403" s="450"/>
      <c r="R403" s="450"/>
      <c r="S403" s="450"/>
      <c r="T403" s="451"/>
      <c r="U403" s="452">
        <f t="shared" si="24"/>
        <v>0</v>
      </c>
      <c r="V403" s="453">
        <f t="shared" si="25"/>
        <v>0</v>
      </c>
      <c r="W403" s="453">
        <f t="shared" si="26"/>
        <v>0</v>
      </c>
      <c r="X403" s="454">
        <f t="shared" si="27"/>
        <v>0</v>
      </c>
      <c r="Y403" s="1584"/>
      <c r="Z403" s="1587"/>
      <c r="AA403" s="1587"/>
      <c r="AB403" s="1587"/>
      <c r="AC403" s="1575"/>
    </row>
    <row r="404" spans="1:29" ht="18.75" x14ac:dyDescent="0.25">
      <c r="A404" s="1578"/>
      <c r="B404" s="1581"/>
      <c r="C404" s="466"/>
      <c r="D404" s="455"/>
      <c r="E404" s="455"/>
      <c r="F404" s="455"/>
      <c r="G404" s="455"/>
      <c r="H404" s="455"/>
      <c r="I404" s="455"/>
      <c r="J404" s="455"/>
      <c r="K404" s="455"/>
      <c r="L404" s="455"/>
      <c r="M404" s="455"/>
      <c r="N404" s="455"/>
      <c r="O404" s="455"/>
      <c r="P404" s="455"/>
      <c r="Q404" s="456"/>
      <c r="R404" s="456"/>
      <c r="S404" s="456"/>
      <c r="T404" s="457"/>
      <c r="U404" s="452">
        <f t="shared" si="24"/>
        <v>0</v>
      </c>
      <c r="V404" s="453">
        <f t="shared" si="25"/>
        <v>0</v>
      </c>
      <c r="W404" s="453">
        <f t="shared" si="26"/>
        <v>0</v>
      </c>
      <c r="X404" s="454">
        <f t="shared" si="27"/>
        <v>0</v>
      </c>
      <c r="Y404" s="1584"/>
      <c r="Z404" s="1587"/>
      <c r="AA404" s="1587"/>
      <c r="AB404" s="1587"/>
      <c r="AC404" s="1575"/>
    </row>
    <row r="405" spans="1:29" ht="18.75" x14ac:dyDescent="0.25">
      <c r="A405" s="1578"/>
      <c r="B405" s="1581"/>
      <c r="C405" s="466"/>
      <c r="D405" s="448"/>
      <c r="E405" s="448"/>
      <c r="F405" s="448"/>
      <c r="G405" s="448"/>
      <c r="H405" s="448"/>
      <c r="I405" s="448"/>
      <c r="J405" s="448"/>
      <c r="K405" s="448"/>
      <c r="L405" s="448"/>
      <c r="M405" s="448"/>
      <c r="N405" s="448"/>
      <c r="O405" s="448"/>
      <c r="P405" s="448"/>
      <c r="Q405" s="450"/>
      <c r="R405" s="450"/>
      <c r="S405" s="450"/>
      <c r="T405" s="451"/>
      <c r="U405" s="452">
        <f t="shared" si="24"/>
        <v>0</v>
      </c>
      <c r="V405" s="453">
        <f t="shared" si="25"/>
        <v>0</v>
      </c>
      <c r="W405" s="453">
        <f t="shared" si="26"/>
        <v>0</v>
      </c>
      <c r="X405" s="454">
        <f t="shared" si="27"/>
        <v>0</v>
      </c>
      <c r="Y405" s="1584"/>
      <c r="Z405" s="1587"/>
      <c r="AA405" s="1587"/>
      <c r="AB405" s="1587"/>
      <c r="AC405" s="1575"/>
    </row>
    <row r="406" spans="1:29" ht="18.75" x14ac:dyDescent="0.25">
      <c r="A406" s="1578"/>
      <c r="B406" s="1581"/>
      <c r="C406" s="466"/>
      <c r="D406" s="455"/>
      <c r="E406" s="455"/>
      <c r="F406" s="455"/>
      <c r="G406" s="455"/>
      <c r="H406" s="455"/>
      <c r="I406" s="455"/>
      <c r="J406" s="455"/>
      <c r="K406" s="455"/>
      <c r="L406" s="455"/>
      <c r="M406" s="455"/>
      <c r="N406" s="455"/>
      <c r="O406" s="455"/>
      <c r="P406" s="455"/>
      <c r="Q406" s="456"/>
      <c r="R406" s="456"/>
      <c r="S406" s="456"/>
      <c r="T406" s="457"/>
      <c r="U406" s="452">
        <f t="shared" si="24"/>
        <v>0</v>
      </c>
      <c r="V406" s="453">
        <f t="shared" si="25"/>
        <v>0</v>
      </c>
      <c r="W406" s="453">
        <f t="shared" si="26"/>
        <v>0</v>
      </c>
      <c r="X406" s="454">
        <f t="shared" si="27"/>
        <v>0</v>
      </c>
      <c r="Y406" s="1584"/>
      <c r="Z406" s="1587"/>
      <c r="AA406" s="1587"/>
      <c r="AB406" s="1587"/>
      <c r="AC406" s="1575"/>
    </row>
    <row r="407" spans="1:29" ht="18.75" x14ac:dyDescent="0.25">
      <c r="A407" s="1578"/>
      <c r="B407" s="1581"/>
      <c r="C407" s="466"/>
      <c r="D407" s="448"/>
      <c r="E407" s="448"/>
      <c r="F407" s="448"/>
      <c r="G407" s="448"/>
      <c r="H407" s="448"/>
      <c r="I407" s="448"/>
      <c r="J407" s="448"/>
      <c r="K407" s="448"/>
      <c r="L407" s="448"/>
      <c r="M407" s="448"/>
      <c r="N407" s="448"/>
      <c r="O407" s="448"/>
      <c r="P407" s="448"/>
      <c r="Q407" s="450"/>
      <c r="R407" s="450"/>
      <c r="S407" s="450"/>
      <c r="T407" s="451"/>
      <c r="U407" s="452">
        <f t="shared" si="24"/>
        <v>0</v>
      </c>
      <c r="V407" s="453">
        <f t="shared" si="25"/>
        <v>0</v>
      </c>
      <c r="W407" s="453">
        <f t="shared" si="26"/>
        <v>0</v>
      </c>
      <c r="X407" s="454">
        <f t="shared" si="27"/>
        <v>0</v>
      </c>
      <c r="Y407" s="1584"/>
      <c r="Z407" s="1587"/>
      <c r="AA407" s="1587"/>
      <c r="AB407" s="1587"/>
      <c r="AC407" s="1575"/>
    </row>
    <row r="408" spans="1:29" ht="18.75" x14ac:dyDescent="0.25">
      <c r="A408" s="1578"/>
      <c r="B408" s="1581"/>
      <c r="C408" s="466"/>
      <c r="D408" s="455"/>
      <c r="E408" s="455"/>
      <c r="F408" s="455"/>
      <c r="G408" s="455"/>
      <c r="H408" s="455"/>
      <c r="I408" s="455"/>
      <c r="J408" s="455"/>
      <c r="K408" s="455"/>
      <c r="L408" s="455"/>
      <c r="M408" s="455"/>
      <c r="N408" s="455"/>
      <c r="O408" s="455"/>
      <c r="P408" s="455"/>
      <c r="Q408" s="456"/>
      <c r="R408" s="456"/>
      <c r="S408" s="456"/>
      <c r="T408" s="457"/>
      <c r="U408" s="452">
        <f t="shared" si="24"/>
        <v>0</v>
      </c>
      <c r="V408" s="453">
        <f t="shared" si="25"/>
        <v>0</v>
      </c>
      <c r="W408" s="453">
        <f t="shared" si="26"/>
        <v>0</v>
      </c>
      <c r="X408" s="454">
        <f t="shared" si="27"/>
        <v>0</v>
      </c>
      <c r="Y408" s="1584"/>
      <c r="Z408" s="1587"/>
      <c r="AA408" s="1587"/>
      <c r="AB408" s="1587"/>
      <c r="AC408" s="1575"/>
    </row>
    <row r="409" spans="1:29" ht="18.75" x14ac:dyDescent="0.25">
      <c r="A409" s="1578"/>
      <c r="B409" s="1581"/>
      <c r="C409" s="466"/>
      <c r="D409" s="448"/>
      <c r="E409" s="448"/>
      <c r="F409" s="448"/>
      <c r="G409" s="448"/>
      <c r="H409" s="448"/>
      <c r="I409" s="448"/>
      <c r="J409" s="448"/>
      <c r="K409" s="448"/>
      <c r="L409" s="448"/>
      <c r="M409" s="448"/>
      <c r="N409" s="448"/>
      <c r="O409" s="448"/>
      <c r="P409" s="448"/>
      <c r="Q409" s="450"/>
      <c r="R409" s="450"/>
      <c r="S409" s="450"/>
      <c r="T409" s="451"/>
      <c r="U409" s="452">
        <f t="shared" si="24"/>
        <v>0</v>
      </c>
      <c r="V409" s="453">
        <f t="shared" si="25"/>
        <v>0</v>
      </c>
      <c r="W409" s="453">
        <f t="shared" si="26"/>
        <v>0</v>
      </c>
      <c r="X409" s="454">
        <f t="shared" si="27"/>
        <v>0</v>
      </c>
      <c r="Y409" s="1584"/>
      <c r="Z409" s="1587"/>
      <c r="AA409" s="1587"/>
      <c r="AB409" s="1587"/>
      <c r="AC409" s="1575"/>
    </row>
    <row r="410" spans="1:29" ht="18.75" x14ac:dyDescent="0.25">
      <c r="A410" s="1578"/>
      <c r="B410" s="1581"/>
      <c r="C410" s="466"/>
      <c r="D410" s="455"/>
      <c r="E410" s="455"/>
      <c r="F410" s="455"/>
      <c r="G410" s="455"/>
      <c r="H410" s="455"/>
      <c r="I410" s="455"/>
      <c r="J410" s="455"/>
      <c r="K410" s="455"/>
      <c r="L410" s="455"/>
      <c r="M410" s="455"/>
      <c r="N410" s="455"/>
      <c r="O410" s="455"/>
      <c r="P410" s="455"/>
      <c r="Q410" s="456"/>
      <c r="R410" s="456"/>
      <c r="S410" s="456"/>
      <c r="T410" s="457"/>
      <c r="U410" s="452">
        <f t="shared" si="24"/>
        <v>0</v>
      </c>
      <c r="V410" s="453">
        <f t="shared" si="25"/>
        <v>0</v>
      </c>
      <c r="W410" s="453">
        <f t="shared" si="26"/>
        <v>0</v>
      </c>
      <c r="X410" s="454">
        <f t="shared" si="27"/>
        <v>0</v>
      </c>
      <c r="Y410" s="1584"/>
      <c r="Z410" s="1587"/>
      <c r="AA410" s="1587"/>
      <c r="AB410" s="1587"/>
      <c r="AC410" s="1575"/>
    </row>
    <row r="411" spans="1:29" ht="19.5" thickBot="1" x14ac:dyDescent="0.3">
      <c r="A411" s="1579"/>
      <c r="B411" s="1582"/>
      <c r="C411" s="467"/>
      <c r="D411" s="459"/>
      <c r="E411" s="459"/>
      <c r="F411" s="459"/>
      <c r="G411" s="459"/>
      <c r="H411" s="459"/>
      <c r="I411" s="459"/>
      <c r="J411" s="459"/>
      <c r="K411" s="459"/>
      <c r="L411" s="459"/>
      <c r="M411" s="459"/>
      <c r="N411" s="459"/>
      <c r="O411" s="459"/>
      <c r="P411" s="459"/>
      <c r="Q411" s="460"/>
      <c r="R411" s="460"/>
      <c r="S411" s="460"/>
      <c r="T411" s="461"/>
      <c r="U411" s="462">
        <f t="shared" si="24"/>
        <v>0</v>
      </c>
      <c r="V411" s="463">
        <f t="shared" si="25"/>
        <v>0</v>
      </c>
      <c r="W411" s="463">
        <f t="shared" si="26"/>
        <v>0</v>
      </c>
      <c r="X411" s="464">
        <f t="shared" si="27"/>
        <v>0</v>
      </c>
      <c r="Y411" s="1585"/>
      <c r="Z411" s="1588"/>
      <c r="AA411" s="1588"/>
      <c r="AB411" s="1588"/>
      <c r="AC411" s="1576"/>
    </row>
  </sheetData>
  <sheetProtection password="CCE5" sheet="1" objects="1" scenarios="1" formatCells="0" formatColumns="0" formatRows="0" insertRows="0"/>
  <mergeCells count="165">
    <mergeCell ref="B2:P3"/>
    <mergeCell ref="E5:T6"/>
    <mergeCell ref="U5:AC6"/>
    <mergeCell ref="A8:A11"/>
    <mergeCell ref="B8:B11"/>
    <mergeCell ref="C8:C11"/>
    <mergeCell ref="D8:D11"/>
    <mergeCell ref="E8:P8"/>
    <mergeCell ref="Q8:T9"/>
    <mergeCell ref="U8:X9"/>
    <mergeCell ref="Y8:AB9"/>
    <mergeCell ref="AC8:AC11"/>
    <mergeCell ref="E9:J9"/>
    <mergeCell ref="K9:P9"/>
    <mergeCell ref="E10:G10"/>
    <mergeCell ref="H10:J10"/>
    <mergeCell ref="K10:M10"/>
    <mergeCell ref="N10:P10"/>
    <mergeCell ref="Q10:R10"/>
    <mergeCell ref="S10:T10"/>
    <mergeCell ref="U10:V10"/>
    <mergeCell ref="W10:X10"/>
    <mergeCell ref="Y10:Z10"/>
    <mergeCell ref="AA10:AB10"/>
    <mergeCell ref="B12:B31"/>
    <mergeCell ref="C12:C21"/>
    <mergeCell ref="Y12:Y31"/>
    <mergeCell ref="Z12:Z31"/>
    <mergeCell ref="AA12:AA31"/>
    <mergeCell ref="AB12:AB31"/>
    <mergeCell ref="AC12:AC31"/>
    <mergeCell ref="C22:C31"/>
    <mergeCell ref="A32:A51"/>
    <mergeCell ref="B32:B51"/>
    <mergeCell ref="Y32:Y51"/>
    <mergeCell ref="Z32:Z51"/>
    <mergeCell ref="AA32:AA51"/>
    <mergeCell ref="AB32:AB51"/>
    <mergeCell ref="AC32:AC51"/>
    <mergeCell ref="AC52:AC71"/>
    <mergeCell ref="A72:A91"/>
    <mergeCell ref="B72:B91"/>
    <mergeCell ref="Y72:Y91"/>
    <mergeCell ref="Z72:Z91"/>
    <mergeCell ref="AA72:AA91"/>
    <mergeCell ref="AB72:AB91"/>
    <mergeCell ref="AC72:AC91"/>
    <mergeCell ref="A52:A71"/>
    <mergeCell ref="B52:B71"/>
    <mergeCell ref="Y52:Y71"/>
    <mergeCell ref="Z52:Z71"/>
    <mergeCell ref="AA52:AA71"/>
    <mergeCell ref="AB52:AB71"/>
    <mergeCell ref="AC92:AC111"/>
    <mergeCell ref="A112:A131"/>
    <mergeCell ref="B112:B131"/>
    <mergeCell ref="Y112:Y131"/>
    <mergeCell ref="Z112:Z131"/>
    <mergeCell ref="AA112:AA131"/>
    <mergeCell ref="AB112:AB131"/>
    <mergeCell ref="AC112:AC131"/>
    <mergeCell ref="A92:A111"/>
    <mergeCell ref="B92:B111"/>
    <mergeCell ref="Y92:Y111"/>
    <mergeCell ref="Z92:Z111"/>
    <mergeCell ref="AA92:AA111"/>
    <mergeCell ref="AB92:AB111"/>
    <mergeCell ref="AC132:AC151"/>
    <mergeCell ref="A152:A171"/>
    <mergeCell ref="B152:B171"/>
    <mergeCell ref="Y152:Y171"/>
    <mergeCell ref="Z152:Z171"/>
    <mergeCell ref="AA152:AA171"/>
    <mergeCell ref="AB152:AB171"/>
    <mergeCell ref="AC152:AC171"/>
    <mergeCell ref="A132:A151"/>
    <mergeCell ref="B132:B151"/>
    <mergeCell ref="Y132:Y151"/>
    <mergeCell ref="Z132:Z151"/>
    <mergeCell ref="AA132:AA151"/>
    <mergeCell ref="AB132:AB151"/>
    <mergeCell ref="AC172:AC191"/>
    <mergeCell ref="A192:A211"/>
    <mergeCell ref="B192:B211"/>
    <mergeCell ref="Y192:Y211"/>
    <mergeCell ref="Z192:Z211"/>
    <mergeCell ref="AA192:AA211"/>
    <mergeCell ref="AB192:AB211"/>
    <mergeCell ref="AC192:AC211"/>
    <mergeCell ref="A172:A191"/>
    <mergeCell ref="B172:B191"/>
    <mergeCell ref="Y172:Y191"/>
    <mergeCell ref="Z172:Z191"/>
    <mergeCell ref="AA172:AA191"/>
    <mergeCell ref="AB172:AB191"/>
    <mergeCell ref="AC212:AC231"/>
    <mergeCell ref="A232:A251"/>
    <mergeCell ref="B232:B251"/>
    <mergeCell ref="Y232:Y251"/>
    <mergeCell ref="Z232:Z251"/>
    <mergeCell ref="AA232:AA251"/>
    <mergeCell ref="AB232:AB251"/>
    <mergeCell ref="AC232:AC251"/>
    <mergeCell ref="A212:A231"/>
    <mergeCell ref="B212:B231"/>
    <mergeCell ref="Y212:Y231"/>
    <mergeCell ref="Z212:Z231"/>
    <mergeCell ref="AA212:AA231"/>
    <mergeCell ref="AB212:AB231"/>
    <mergeCell ref="AC252:AC271"/>
    <mergeCell ref="A272:A291"/>
    <mergeCell ref="B272:B291"/>
    <mergeCell ref="Y272:Y291"/>
    <mergeCell ref="Z272:Z291"/>
    <mergeCell ref="AA272:AA291"/>
    <mergeCell ref="AB272:AB291"/>
    <mergeCell ref="AC272:AC291"/>
    <mergeCell ref="A252:A271"/>
    <mergeCell ref="B252:B271"/>
    <mergeCell ref="Y252:Y271"/>
    <mergeCell ref="Z252:Z271"/>
    <mergeCell ref="AA252:AA271"/>
    <mergeCell ref="AB252:AB271"/>
    <mergeCell ref="AC292:AC311"/>
    <mergeCell ref="A312:A331"/>
    <mergeCell ref="B312:B331"/>
    <mergeCell ref="Y312:Y331"/>
    <mergeCell ref="Z312:Z331"/>
    <mergeCell ref="AA312:AA331"/>
    <mergeCell ref="AB312:AB331"/>
    <mergeCell ref="AC312:AC331"/>
    <mergeCell ref="A292:A311"/>
    <mergeCell ref="B292:B311"/>
    <mergeCell ref="Y292:Y311"/>
    <mergeCell ref="Z292:Z311"/>
    <mergeCell ref="AA292:AA311"/>
    <mergeCell ref="AB292:AB311"/>
    <mergeCell ref="AC332:AC351"/>
    <mergeCell ref="A352:A371"/>
    <mergeCell ref="B352:B371"/>
    <mergeCell ref="Y352:Y371"/>
    <mergeCell ref="Z352:Z371"/>
    <mergeCell ref="AA352:AA371"/>
    <mergeCell ref="AB352:AB371"/>
    <mergeCell ref="AC352:AC371"/>
    <mergeCell ref="A332:A351"/>
    <mergeCell ref="B332:B351"/>
    <mergeCell ref="Y332:Y351"/>
    <mergeCell ref="Z332:Z351"/>
    <mergeCell ref="AA332:AA351"/>
    <mergeCell ref="AB332:AB351"/>
    <mergeCell ref="AC372:AC391"/>
    <mergeCell ref="A392:A411"/>
    <mergeCell ref="B392:B411"/>
    <mergeCell ref="Y392:Y411"/>
    <mergeCell ref="Z392:Z411"/>
    <mergeCell ref="AA392:AA411"/>
    <mergeCell ref="AB392:AB411"/>
    <mergeCell ref="AC392:AC411"/>
    <mergeCell ref="A372:A391"/>
    <mergeCell ref="B372:B391"/>
    <mergeCell ref="Y372:Y391"/>
    <mergeCell ref="Z372:Z391"/>
    <mergeCell ref="AA372:AA391"/>
    <mergeCell ref="AB372:AB39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28"/>
  <sheetViews>
    <sheetView view="pageBreakPreview" topLeftCell="I139" zoomScale="90" zoomScaleNormal="70" zoomScaleSheetLayoutView="90" workbookViewId="0">
      <selection activeCell="AG166" sqref="AG166"/>
    </sheetView>
  </sheetViews>
  <sheetFormatPr defaultColWidth="9.140625" defaultRowHeight="15" x14ac:dyDescent="0.25"/>
  <cols>
    <col min="1" max="1" width="8" style="40" customWidth="1"/>
    <col min="2" max="2" width="20.42578125" style="40" customWidth="1"/>
    <col min="3" max="4" width="22.5703125" style="40" customWidth="1"/>
    <col min="5" max="5" width="25.140625" style="40" customWidth="1"/>
    <col min="6" max="17" width="9.140625" style="40"/>
    <col min="18" max="34" width="10.7109375" style="40" customWidth="1"/>
    <col min="35" max="35" width="11.28515625" style="40" customWidth="1"/>
    <col min="36" max="36" width="12" style="40" customWidth="1"/>
    <col min="37" max="16384" width="9.140625" style="40"/>
  </cols>
  <sheetData>
    <row r="1" spans="1:36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  <c r="V1" s="39"/>
    </row>
    <row r="2" spans="1:36" x14ac:dyDescent="0.25">
      <c r="A2" s="38"/>
      <c r="B2" s="1000" t="s">
        <v>211</v>
      </c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2"/>
      <c r="R2" s="38"/>
      <c r="S2" s="38"/>
      <c r="T2" s="38"/>
      <c r="U2" s="39"/>
      <c r="V2" s="39"/>
    </row>
    <row r="3" spans="1:36" x14ac:dyDescent="0.25">
      <c r="A3" s="38"/>
      <c r="B3" s="1003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  <c r="O3" s="1004"/>
      <c r="P3" s="1004"/>
      <c r="Q3" s="1005"/>
      <c r="R3" s="38"/>
      <c r="S3" s="38"/>
      <c r="T3" s="38"/>
      <c r="U3" s="39"/>
      <c r="V3" s="39"/>
    </row>
    <row r="4" spans="1:36" ht="20.25" x14ac:dyDescent="0.25">
      <c r="A4" s="38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8"/>
      <c r="S4" s="38"/>
      <c r="T4" s="38"/>
      <c r="U4" s="39"/>
      <c r="V4" s="39"/>
    </row>
    <row r="5" spans="1:36" ht="20.25" x14ac:dyDescent="0.25">
      <c r="A5" s="38"/>
      <c r="B5" s="41"/>
      <c r="C5" s="41"/>
      <c r="D5" s="41"/>
      <c r="E5" s="41"/>
      <c r="F5" s="1006"/>
      <c r="G5" s="1006"/>
      <c r="H5" s="1006"/>
      <c r="I5" s="1006"/>
      <c r="J5" s="1006"/>
      <c r="K5" s="1006"/>
      <c r="L5" s="1006"/>
      <c r="M5" s="1006"/>
      <c r="N5" s="1006"/>
      <c r="O5" s="1006"/>
      <c r="P5" s="1006"/>
      <c r="Q5" s="1006"/>
      <c r="R5" s="1006"/>
      <c r="S5" s="1006"/>
      <c r="T5" s="1006"/>
      <c r="U5" s="1006"/>
      <c r="V5" s="1007" t="s">
        <v>1</v>
      </c>
      <c r="W5" s="1007"/>
      <c r="X5" s="1007"/>
      <c r="Y5" s="1007"/>
      <c r="Z5" s="1007"/>
      <c r="AA5" s="1007"/>
      <c r="AB5" s="1007"/>
      <c r="AC5" s="1007"/>
      <c r="AD5" s="1007"/>
      <c r="AE5" s="1007"/>
      <c r="AF5" s="1007"/>
      <c r="AG5" s="1007"/>
      <c r="AH5" s="1007"/>
    </row>
    <row r="6" spans="1:36" ht="30" customHeight="1" x14ac:dyDescent="0.25">
      <c r="A6" s="38"/>
      <c r="B6" s="41"/>
      <c r="C6" s="41"/>
      <c r="D6" s="41"/>
      <c r="E6" s="41"/>
      <c r="F6" s="1006"/>
      <c r="G6" s="1006"/>
      <c r="H6" s="1006"/>
      <c r="I6" s="1006"/>
      <c r="J6" s="1006"/>
      <c r="K6" s="1006"/>
      <c r="L6" s="1006"/>
      <c r="M6" s="1006"/>
      <c r="N6" s="1006"/>
      <c r="O6" s="1006"/>
      <c r="P6" s="1006"/>
      <c r="Q6" s="1006"/>
      <c r="R6" s="1006"/>
      <c r="S6" s="1006"/>
      <c r="T6" s="1006"/>
      <c r="U6" s="1006"/>
      <c r="V6" s="1007"/>
      <c r="W6" s="1007"/>
      <c r="X6" s="1007"/>
      <c r="Y6" s="1007"/>
      <c r="Z6" s="1007"/>
      <c r="AA6" s="1007"/>
      <c r="AB6" s="1007"/>
      <c r="AC6" s="1007"/>
      <c r="AD6" s="1007"/>
      <c r="AE6" s="1007"/>
      <c r="AF6" s="1007"/>
      <c r="AG6" s="1007"/>
      <c r="AH6" s="1007"/>
    </row>
    <row r="7" spans="1:36" ht="15.75" thickBot="1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39"/>
    </row>
    <row r="8" spans="1:36" ht="31.5" customHeight="1" thickBot="1" x14ac:dyDescent="0.3">
      <c r="A8" s="952" t="s">
        <v>2</v>
      </c>
      <c r="B8" s="955" t="s">
        <v>3</v>
      </c>
      <c r="C8" s="958" t="s">
        <v>4</v>
      </c>
      <c r="D8" s="958" t="s">
        <v>5</v>
      </c>
      <c r="E8" s="955" t="s">
        <v>6</v>
      </c>
      <c r="F8" s="961" t="s">
        <v>7</v>
      </c>
      <c r="G8" s="962"/>
      <c r="H8" s="962"/>
      <c r="I8" s="962"/>
      <c r="J8" s="962"/>
      <c r="K8" s="962"/>
      <c r="L8" s="962"/>
      <c r="M8" s="962"/>
      <c r="N8" s="962"/>
      <c r="O8" s="962"/>
      <c r="P8" s="962"/>
      <c r="Q8" s="963"/>
      <c r="R8" s="964" t="s">
        <v>8</v>
      </c>
      <c r="S8" s="965"/>
      <c r="T8" s="965"/>
      <c r="U8" s="966"/>
      <c r="V8" s="970" t="s">
        <v>9</v>
      </c>
      <c r="W8" s="971"/>
      <c r="X8" s="971"/>
      <c r="Y8" s="972"/>
      <c r="Z8" s="970" t="s">
        <v>10</v>
      </c>
      <c r="AA8" s="971"/>
      <c r="AB8" s="971"/>
      <c r="AC8" s="972"/>
      <c r="AD8" s="970" t="s">
        <v>11</v>
      </c>
      <c r="AE8" s="971"/>
      <c r="AF8" s="971"/>
      <c r="AG8" s="972"/>
      <c r="AH8" s="989" t="s">
        <v>12</v>
      </c>
      <c r="AI8" s="995" t="s">
        <v>13</v>
      </c>
      <c r="AJ8" s="995" t="s">
        <v>14</v>
      </c>
    </row>
    <row r="9" spans="1:36" ht="33" customHeight="1" thickBot="1" x14ac:dyDescent="0.3">
      <c r="A9" s="953"/>
      <c r="B9" s="956"/>
      <c r="C9" s="959"/>
      <c r="D9" s="959"/>
      <c r="E9" s="956"/>
      <c r="F9" s="961" t="s">
        <v>15</v>
      </c>
      <c r="G9" s="962"/>
      <c r="H9" s="962"/>
      <c r="I9" s="962"/>
      <c r="J9" s="962"/>
      <c r="K9" s="963"/>
      <c r="L9" s="961" t="s">
        <v>16</v>
      </c>
      <c r="M9" s="962"/>
      <c r="N9" s="962"/>
      <c r="O9" s="962"/>
      <c r="P9" s="962"/>
      <c r="Q9" s="963"/>
      <c r="R9" s="967"/>
      <c r="S9" s="968"/>
      <c r="T9" s="968"/>
      <c r="U9" s="969"/>
      <c r="V9" s="973"/>
      <c r="W9" s="974"/>
      <c r="X9" s="974"/>
      <c r="Y9" s="975"/>
      <c r="Z9" s="973"/>
      <c r="AA9" s="974"/>
      <c r="AB9" s="974"/>
      <c r="AC9" s="975"/>
      <c r="AD9" s="973"/>
      <c r="AE9" s="974"/>
      <c r="AF9" s="974"/>
      <c r="AG9" s="975"/>
      <c r="AH9" s="990"/>
      <c r="AI9" s="996"/>
      <c r="AJ9" s="996"/>
    </row>
    <row r="10" spans="1:36" ht="16.5" thickBot="1" x14ac:dyDescent="0.3">
      <c r="A10" s="953"/>
      <c r="B10" s="956"/>
      <c r="C10" s="959"/>
      <c r="D10" s="959"/>
      <c r="E10" s="956"/>
      <c r="F10" s="1008">
        <v>1000.4166666666666</v>
      </c>
      <c r="G10" s="1009"/>
      <c r="H10" s="1010"/>
      <c r="I10" s="1008">
        <v>1000.7916666666666</v>
      </c>
      <c r="J10" s="1009"/>
      <c r="K10" s="1010"/>
      <c r="L10" s="1008">
        <v>1000.4166666666666</v>
      </c>
      <c r="M10" s="1009"/>
      <c r="N10" s="1010"/>
      <c r="O10" s="1008">
        <v>1000.7916666666666</v>
      </c>
      <c r="P10" s="1009"/>
      <c r="Q10" s="1010"/>
      <c r="R10" s="961" t="s">
        <v>15</v>
      </c>
      <c r="S10" s="963"/>
      <c r="T10" s="961" t="s">
        <v>16</v>
      </c>
      <c r="U10" s="963"/>
      <c r="V10" s="998" t="s">
        <v>15</v>
      </c>
      <c r="W10" s="999"/>
      <c r="X10" s="998" t="s">
        <v>16</v>
      </c>
      <c r="Y10" s="999"/>
      <c r="Z10" s="998" t="s">
        <v>15</v>
      </c>
      <c r="AA10" s="999"/>
      <c r="AB10" s="998" t="s">
        <v>16</v>
      </c>
      <c r="AC10" s="999"/>
      <c r="AD10" s="998" t="s">
        <v>15</v>
      </c>
      <c r="AE10" s="999"/>
      <c r="AF10" s="998" t="s">
        <v>16</v>
      </c>
      <c r="AG10" s="999"/>
      <c r="AH10" s="990"/>
      <c r="AI10" s="996"/>
      <c r="AJ10" s="996"/>
    </row>
    <row r="11" spans="1:36" ht="16.5" thickBot="1" x14ac:dyDescent="0.3">
      <c r="A11" s="954"/>
      <c r="B11" s="957"/>
      <c r="C11" s="960"/>
      <c r="D11" s="960"/>
      <c r="E11" s="957"/>
      <c r="F11" s="42" t="s">
        <v>17</v>
      </c>
      <c r="G11" s="43" t="s">
        <v>18</v>
      </c>
      <c r="H11" s="44" t="s">
        <v>19</v>
      </c>
      <c r="I11" s="42" t="s">
        <v>17</v>
      </c>
      <c r="J11" s="43" t="s">
        <v>18</v>
      </c>
      <c r="K11" s="44" t="s">
        <v>19</v>
      </c>
      <c r="L11" s="42" t="s">
        <v>17</v>
      </c>
      <c r="M11" s="43" t="s">
        <v>18</v>
      </c>
      <c r="N11" s="44" t="s">
        <v>19</v>
      </c>
      <c r="O11" s="42" t="s">
        <v>17</v>
      </c>
      <c r="P11" s="43" t="s">
        <v>18</v>
      </c>
      <c r="Q11" s="44" t="s">
        <v>19</v>
      </c>
      <c r="R11" s="45">
        <v>1000.4166666666666</v>
      </c>
      <c r="S11" s="45">
        <v>1000.7916666666666</v>
      </c>
      <c r="T11" s="45">
        <v>1000.4166666666666</v>
      </c>
      <c r="U11" s="45">
        <v>1000.7916666666666</v>
      </c>
      <c r="V11" s="46">
        <v>1000.4166666666666</v>
      </c>
      <c r="W11" s="46">
        <v>1000.7916666666666</v>
      </c>
      <c r="X11" s="47">
        <v>1000.4166666666666</v>
      </c>
      <c r="Y11" s="48">
        <v>1000.7916666666666</v>
      </c>
      <c r="Z11" s="46">
        <v>1000.4166666666666</v>
      </c>
      <c r="AA11" s="46">
        <v>1000.7916666666666</v>
      </c>
      <c r="AB11" s="46">
        <v>1000.4166666666666</v>
      </c>
      <c r="AC11" s="46">
        <v>1000.7916666666666</v>
      </c>
      <c r="AD11" s="46">
        <v>1000.4166666666666</v>
      </c>
      <c r="AE11" s="46">
        <v>1000.7916666666666</v>
      </c>
      <c r="AF11" s="46">
        <v>1000.4166666666666</v>
      </c>
      <c r="AG11" s="49">
        <v>1000.7916666666666</v>
      </c>
      <c r="AH11" s="991"/>
      <c r="AI11" s="997"/>
      <c r="AJ11" s="997"/>
    </row>
    <row r="12" spans="1:36" ht="16.5" thickBot="1" x14ac:dyDescent="0.3">
      <c r="A12" s="1017">
        <v>1</v>
      </c>
      <c r="B12" s="1018" t="s">
        <v>1018</v>
      </c>
      <c r="C12" s="944" t="s">
        <v>87</v>
      </c>
      <c r="D12" s="944">
        <f>160*0.9</f>
        <v>144</v>
      </c>
      <c r="E12" s="81" t="s">
        <v>212</v>
      </c>
      <c r="F12" s="497">
        <v>0.1</v>
      </c>
      <c r="G12" s="497">
        <v>23.6</v>
      </c>
      <c r="H12" s="497">
        <v>15.6</v>
      </c>
      <c r="I12" s="497">
        <v>6.1</v>
      </c>
      <c r="J12" s="497">
        <v>42.2</v>
      </c>
      <c r="K12" s="497">
        <v>31.1</v>
      </c>
      <c r="L12" s="81">
        <v>28.2</v>
      </c>
      <c r="M12" s="81">
        <v>59.7</v>
      </c>
      <c r="N12" s="81">
        <v>45</v>
      </c>
      <c r="O12" s="81">
        <v>30.6</v>
      </c>
      <c r="P12" s="81">
        <v>60</v>
      </c>
      <c r="Q12" s="81">
        <v>35.5</v>
      </c>
      <c r="R12" s="82">
        <v>420</v>
      </c>
      <c r="S12" s="82">
        <v>412</v>
      </c>
      <c r="T12" s="82">
        <v>420</v>
      </c>
      <c r="U12" s="82">
        <v>420</v>
      </c>
      <c r="V12" s="83">
        <f t="shared" ref="V12:V75" si="0">IF(AND(F12=0,G12=0,H12=0),0,IF(AND(F12=0,G12=0),H12,IF(AND(F12=0,H12=0),G12,IF(AND(G12=0,H12=0),F12,IF(F12=0,(G12+H12)/2,IF(G12=0,(F12+H12)/2,IF(H12=0,(F12+G12)/2,(F12+G12+H12)/3)))))))</f>
        <v>13.100000000000001</v>
      </c>
      <c r="W12" s="83">
        <f t="shared" ref="W12:W75" si="1">IF(AND(I12=0,J12=0,K12=0),0,IF(AND(I12=0,J12=0),K12,IF(AND(I12=0,K12=0),J12,IF(AND(J12=0,K12=0),I12,IF(I12=0,(J12+K12)/2,IF(J12=0,(I12+K12)/2,IF(K12=0,(I12+J12)/2,(I12+J12+K12)/3)))))))</f>
        <v>26.466666666666669</v>
      </c>
      <c r="X12" s="83">
        <f t="shared" ref="X12:X75" si="2">IF(AND(L12=0,M12=0,N12=0),0,IF(AND(L12=0,M12=0),N12,IF(AND(L12=0,N12=0),M12,IF(AND(M12=0,N12=0),L12,IF(L12=0,(M12+N12)/2,IF(M12=0,(L12+N12)/2,IF(N12=0,(L12+M12)/2,(L12+M12+N12)/3)))))))</f>
        <v>44.300000000000004</v>
      </c>
      <c r="Y12" s="84">
        <f t="shared" ref="Y12:Y75" si="3">IF(AND(O12=0,P12=0,Q12=0),0,IF(AND(O12=0,P12=0),Q12,IF(AND(O12=0,Q12=0),P12,IF(AND(P12=0,Q12=0),O12,IF(O12=0,(P12+Q12)/2,IF(P12=0,(O12+Q12)/2,IF(Q12=0,(O12+P12)/2,(O12+P12+Q12)/3)))))))</f>
        <v>42.033333333333331</v>
      </c>
      <c r="Z12" s="1019">
        <f>SUM(V12:V17)</f>
        <v>47.569999999999993</v>
      </c>
      <c r="AA12" s="979">
        <f>SUM(W12:W17)</f>
        <v>64.666666666666657</v>
      </c>
      <c r="AB12" s="979">
        <f>SUM(X12:X17)</f>
        <v>105.73333333333335</v>
      </c>
      <c r="AC12" s="979">
        <f>SUM(Y12:Y17)</f>
        <v>119.18333333333334</v>
      </c>
      <c r="AD12" s="979">
        <f>Z12*0.38*0.9*SQRT(3)</f>
        <v>28.17863066528961</v>
      </c>
      <c r="AE12" s="979">
        <f t="shared" ref="AE12:AG12" si="4">AA12*0.38*0.9*SQRT(3)</f>
        <v>38.306035660193288</v>
      </c>
      <c r="AF12" s="979">
        <f t="shared" si="4"/>
        <v>62.632342842336669</v>
      </c>
      <c r="AG12" s="979">
        <f t="shared" si="4"/>
        <v>70.599603352072734</v>
      </c>
      <c r="AH12" s="979">
        <f>MAX(Z12:AC17)</f>
        <v>119.18333333333334</v>
      </c>
      <c r="AI12" s="992">
        <f>AH12*0.38*0.9*SQRT(3)</f>
        <v>70.599603352072734</v>
      </c>
      <c r="AJ12" s="992">
        <f>D12-AI12</f>
        <v>73.400396647927266</v>
      </c>
    </row>
    <row r="13" spans="1:36" ht="16.5" thickBot="1" x14ac:dyDescent="0.3">
      <c r="A13" s="1012"/>
      <c r="B13" s="1015"/>
      <c r="C13" s="950"/>
      <c r="D13" s="950"/>
      <c r="E13" s="53" t="s">
        <v>213</v>
      </c>
      <c r="F13" s="497">
        <v>0.4</v>
      </c>
      <c r="G13" s="497">
        <v>0.11</v>
      </c>
      <c r="H13" s="497">
        <v>0.3</v>
      </c>
      <c r="I13" s="497">
        <v>0.8</v>
      </c>
      <c r="J13" s="497">
        <v>0.1</v>
      </c>
      <c r="K13" s="497">
        <v>2.9</v>
      </c>
      <c r="L13" s="53">
        <v>3.3</v>
      </c>
      <c r="M13" s="53">
        <v>1.6</v>
      </c>
      <c r="N13" s="53">
        <v>0.6</v>
      </c>
      <c r="O13" s="53">
        <v>2.8</v>
      </c>
      <c r="P13" s="53">
        <v>1.1000000000000001</v>
      </c>
      <c r="Q13" s="53">
        <v>0</v>
      </c>
      <c r="R13" s="54">
        <v>412</v>
      </c>
      <c r="S13" s="54">
        <v>412</v>
      </c>
      <c r="T13" s="54">
        <v>420</v>
      </c>
      <c r="U13" s="54">
        <v>420</v>
      </c>
      <c r="V13" s="55">
        <f t="shared" si="0"/>
        <v>0.27</v>
      </c>
      <c r="W13" s="55">
        <f t="shared" si="1"/>
        <v>1.2666666666666666</v>
      </c>
      <c r="X13" s="55">
        <f t="shared" si="2"/>
        <v>1.8333333333333333</v>
      </c>
      <c r="Y13" s="56">
        <f t="shared" si="3"/>
        <v>1.95</v>
      </c>
      <c r="Z13" s="987"/>
      <c r="AA13" s="977"/>
      <c r="AB13" s="977"/>
      <c r="AC13" s="977"/>
      <c r="AD13" s="977"/>
      <c r="AE13" s="977"/>
      <c r="AF13" s="977"/>
      <c r="AG13" s="977"/>
      <c r="AH13" s="977"/>
      <c r="AI13" s="993"/>
      <c r="AJ13" s="993"/>
    </row>
    <row r="14" spans="1:36" ht="15.75" x14ac:dyDescent="0.25">
      <c r="A14" s="1012"/>
      <c r="B14" s="1015"/>
      <c r="C14" s="950"/>
      <c r="D14" s="950"/>
      <c r="E14" s="57" t="s">
        <v>214</v>
      </c>
      <c r="F14" s="497">
        <v>34.799999999999997</v>
      </c>
      <c r="G14" s="497">
        <v>39.9</v>
      </c>
      <c r="H14" s="497">
        <v>27.9</v>
      </c>
      <c r="I14" s="497">
        <v>37.799999999999997</v>
      </c>
      <c r="J14" s="497">
        <v>37.799999999999997</v>
      </c>
      <c r="K14" s="497">
        <v>35.200000000000003</v>
      </c>
      <c r="L14" s="57">
        <v>49.5</v>
      </c>
      <c r="M14" s="57">
        <v>25.3</v>
      </c>
      <c r="N14" s="57">
        <v>32.200000000000003</v>
      </c>
      <c r="O14" s="57">
        <v>48</v>
      </c>
      <c r="P14" s="57">
        <v>49.8</v>
      </c>
      <c r="Q14" s="57">
        <v>51.5</v>
      </c>
      <c r="R14" s="58">
        <v>412</v>
      </c>
      <c r="S14" s="58">
        <v>412</v>
      </c>
      <c r="T14" s="58">
        <v>420</v>
      </c>
      <c r="U14" s="58">
        <v>420</v>
      </c>
      <c r="V14" s="55">
        <f t="shared" si="0"/>
        <v>34.199999999999996</v>
      </c>
      <c r="W14" s="55">
        <f t="shared" si="1"/>
        <v>36.93333333333333</v>
      </c>
      <c r="X14" s="55">
        <f t="shared" si="2"/>
        <v>35.666666666666664</v>
      </c>
      <c r="Y14" s="56">
        <f t="shared" si="3"/>
        <v>49.766666666666673</v>
      </c>
      <c r="Z14" s="987"/>
      <c r="AA14" s="977"/>
      <c r="AB14" s="977"/>
      <c r="AC14" s="977"/>
      <c r="AD14" s="977"/>
      <c r="AE14" s="977"/>
      <c r="AF14" s="977"/>
      <c r="AG14" s="977"/>
      <c r="AH14" s="977"/>
      <c r="AI14" s="993"/>
      <c r="AJ14" s="993"/>
    </row>
    <row r="15" spans="1:36" ht="15.75" x14ac:dyDescent="0.25">
      <c r="A15" s="1012"/>
      <c r="B15" s="1015"/>
      <c r="C15" s="950"/>
      <c r="D15" s="950"/>
      <c r="E15" s="53" t="s">
        <v>1207</v>
      </c>
      <c r="F15" s="53"/>
      <c r="G15" s="53"/>
      <c r="H15" s="53"/>
      <c r="I15" s="53"/>
      <c r="J15" s="53"/>
      <c r="K15" s="53"/>
      <c r="L15" s="53">
        <v>13.7</v>
      </c>
      <c r="M15" s="53">
        <v>43.1</v>
      </c>
      <c r="N15" s="53">
        <v>15</v>
      </c>
      <c r="O15" s="53">
        <v>14.5</v>
      </c>
      <c r="P15" s="53">
        <v>47</v>
      </c>
      <c r="Q15" s="53">
        <v>14.8</v>
      </c>
      <c r="R15" s="54"/>
      <c r="S15" s="54"/>
      <c r="T15" s="54">
        <v>420</v>
      </c>
      <c r="U15" s="54">
        <v>420</v>
      </c>
      <c r="V15" s="55">
        <f t="shared" si="0"/>
        <v>0</v>
      </c>
      <c r="W15" s="55">
        <f t="shared" si="1"/>
        <v>0</v>
      </c>
      <c r="X15" s="55">
        <f t="shared" si="2"/>
        <v>23.933333333333334</v>
      </c>
      <c r="Y15" s="56">
        <f t="shared" si="3"/>
        <v>25.433333333333334</v>
      </c>
      <c r="Z15" s="987"/>
      <c r="AA15" s="977"/>
      <c r="AB15" s="977"/>
      <c r="AC15" s="977"/>
      <c r="AD15" s="977"/>
      <c r="AE15" s="977"/>
      <c r="AF15" s="977"/>
      <c r="AG15" s="977"/>
      <c r="AH15" s="977"/>
      <c r="AI15" s="993"/>
      <c r="AJ15" s="993"/>
    </row>
    <row r="16" spans="1:36" ht="15.75" x14ac:dyDescent="0.25">
      <c r="A16" s="1012"/>
      <c r="B16" s="1015"/>
      <c r="C16" s="950"/>
      <c r="D16" s="950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8"/>
      <c r="T16" s="58"/>
      <c r="U16" s="58"/>
      <c r="V16" s="55">
        <f t="shared" si="0"/>
        <v>0</v>
      </c>
      <c r="W16" s="55">
        <f t="shared" si="1"/>
        <v>0</v>
      </c>
      <c r="X16" s="55">
        <f t="shared" si="2"/>
        <v>0</v>
      </c>
      <c r="Y16" s="56">
        <f t="shared" si="3"/>
        <v>0</v>
      </c>
      <c r="Z16" s="987"/>
      <c r="AA16" s="977"/>
      <c r="AB16" s="977"/>
      <c r="AC16" s="977"/>
      <c r="AD16" s="977"/>
      <c r="AE16" s="977"/>
      <c r="AF16" s="977"/>
      <c r="AG16" s="977"/>
      <c r="AH16" s="977"/>
      <c r="AI16" s="993"/>
      <c r="AJ16" s="993"/>
    </row>
    <row r="17" spans="1:36" ht="16.5" thickBot="1" x14ac:dyDescent="0.3">
      <c r="A17" s="1013"/>
      <c r="B17" s="1016"/>
      <c r="C17" s="945"/>
      <c r="D17" s="945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0"/>
      <c r="S17" s="60"/>
      <c r="T17" s="60"/>
      <c r="U17" s="60"/>
      <c r="V17" s="61">
        <f t="shared" si="0"/>
        <v>0</v>
      </c>
      <c r="W17" s="61">
        <f t="shared" si="1"/>
        <v>0</v>
      </c>
      <c r="X17" s="61">
        <f t="shared" si="2"/>
        <v>0</v>
      </c>
      <c r="Y17" s="62">
        <f t="shared" si="3"/>
        <v>0</v>
      </c>
      <c r="Z17" s="988"/>
      <c r="AA17" s="978"/>
      <c r="AB17" s="978"/>
      <c r="AC17" s="978"/>
      <c r="AD17" s="978"/>
      <c r="AE17" s="978"/>
      <c r="AF17" s="978"/>
      <c r="AG17" s="978"/>
      <c r="AH17" s="978"/>
      <c r="AI17" s="994"/>
      <c r="AJ17" s="994"/>
    </row>
    <row r="18" spans="1:36" ht="16.5" thickBot="1" x14ac:dyDescent="0.3">
      <c r="A18" s="1011">
        <v>2</v>
      </c>
      <c r="B18" s="1014" t="s">
        <v>24</v>
      </c>
      <c r="C18" s="944" t="s">
        <v>215</v>
      </c>
      <c r="D18" s="944">
        <f>(400+400)*0.9</f>
        <v>720</v>
      </c>
      <c r="E18" s="50" t="s">
        <v>216</v>
      </c>
      <c r="F18" s="497">
        <v>8.6999999999999993</v>
      </c>
      <c r="G18" s="497">
        <v>34.799999999999997</v>
      </c>
      <c r="H18" s="497">
        <v>6.4</v>
      </c>
      <c r="I18" s="497">
        <v>5.5</v>
      </c>
      <c r="J18" s="497">
        <v>15.1</v>
      </c>
      <c r="K18" s="497">
        <v>59</v>
      </c>
      <c r="L18" s="50">
        <v>48.5</v>
      </c>
      <c r="M18" s="50">
        <v>42.8</v>
      </c>
      <c r="N18" s="50">
        <v>5.8</v>
      </c>
      <c r="O18" s="50">
        <v>36.1</v>
      </c>
      <c r="P18" s="50">
        <v>13.8</v>
      </c>
      <c r="Q18" s="50">
        <v>22.2</v>
      </c>
      <c r="R18" s="161">
        <v>400</v>
      </c>
      <c r="S18" s="161">
        <v>400</v>
      </c>
      <c r="T18" s="161">
        <v>425</v>
      </c>
      <c r="U18" s="161">
        <v>425</v>
      </c>
      <c r="V18" s="51">
        <f t="shared" si="0"/>
        <v>16.633333333333333</v>
      </c>
      <c r="W18" s="51">
        <f t="shared" si="1"/>
        <v>26.533333333333331</v>
      </c>
      <c r="X18" s="51">
        <f t="shared" si="2"/>
        <v>32.366666666666667</v>
      </c>
      <c r="Y18" s="52">
        <f t="shared" si="3"/>
        <v>24.033333333333335</v>
      </c>
      <c r="Z18" s="986">
        <f>SUM(V18:V27)</f>
        <v>93.066666666666677</v>
      </c>
      <c r="AA18" s="976">
        <f>SUM(W18:W27)</f>
        <v>105.66666666666666</v>
      </c>
      <c r="AB18" s="976">
        <f>SUM(X18:X27)</f>
        <v>148.43333333333334</v>
      </c>
      <c r="AC18" s="976">
        <f>SUM(Y18:Y27)</f>
        <v>120.16666666666667</v>
      </c>
      <c r="AD18" s="979">
        <f t="shared" ref="AD18:AG43" si="5">Z18*0.38*0.9*SQRT(3)</f>
        <v>55.129098743948283</v>
      </c>
      <c r="AE18" s="979">
        <f t="shared" si="5"/>
        <v>62.592852083924079</v>
      </c>
      <c r="AF18" s="979">
        <f t="shared" si="5"/>
        <v>87.926173605588005</v>
      </c>
      <c r="AG18" s="979">
        <f t="shared" si="5"/>
        <v>71.182092038658155</v>
      </c>
      <c r="AH18" s="976">
        <f>MAX(Z18:AC27)</f>
        <v>148.43333333333334</v>
      </c>
      <c r="AI18" s="992">
        <f t="shared" ref="AI18" si="6">AH18*0.38*0.9*SQRT(3)</f>
        <v>87.926173605588005</v>
      </c>
      <c r="AJ18" s="992">
        <f>D18-AI18</f>
        <v>632.07382639441198</v>
      </c>
    </row>
    <row r="19" spans="1:36" ht="16.5" thickBot="1" x14ac:dyDescent="0.3">
      <c r="A19" s="1012"/>
      <c r="B19" s="1015"/>
      <c r="C19" s="950"/>
      <c r="D19" s="950"/>
      <c r="E19" s="53" t="s">
        <v>217</v>
      </c>
      <c r="F19" s="497">
        <v>8.5</v>
      </c>
      <c r="G19" s="497">
        <v>8.1</v>
      </c>
      <c r="H19" s="497">
        <v>18.3</v>
      </c>
      <c r="I19" s="497">
        <v>8.1</v>
      </c>
      <c r="J19" s="497">
        <v>4.5</v>
      </c>
      <c r="K19" s="497">
        <v>2.6</v>
      </c>
      <c r="L19" s="53">
        <v>18.2</v>
      </c>
      <c r="M19" s="53">
        <v>16.600000000000001</v>
      </c>
      <c r="N19" s="53">
        <v>19.899999999999999</v>
      </c>
      <c r="O19" s="53">
        <v>9.5</v>
      </c>
      <c r="P19" s="53">
        <v>19.399999999999999</v>
      </c>
      <c r="Q19" s="53">
        <v>5.3</v>
      </c>
      <c r="R19" s="54">
        <v>400</v>
      </c>
      <c r="S19" s="54">
        <v>400</v>
      </c>
      <c r="T19" s="54">
        <v>425</v>
      </c>
      <c r="U19" s="54">
        <v>425</v>
      </c>
      <c r="V19" s="55">
        <f t="shared" si="0"/>
        <v>11.633333333333335</v>
      </c>
      <c r="W19" s="55">
        <f t="shared" si="1"/>
        <v>5.0666666666666664</v>
      </c>
      <c r="X19" s="55">
        <f t="shared" si="2"/>
        <v>18.233333333333331</v>
      </c>
      <c r="Y19" s="56">
        <f t="shared" si="3"/>
        <v>11.399999999999999</v>
      </c>
      <c r="Z19" s="987"/>
      <c r="AA19" s="977"/>
      <c r="AB19" s="977"/>
      <c r="AC19" s="977"/>
      <c r="AD19" s="977"/>
      <c r="AE19" s="977"/>
      <c r="AF19" s="977"/>
      <c r="AG19" s="977"/>
      <c r="AH19" s="977"/>
      <c r="AI19" s="993"/>
      <c r="AJ19" s="993"/>
    </row>
    <row r="20" spans="1:36" ht="16.5" thickBot="1" x14ac:dyDescent="0.3">
      <c r="A20" s="1012"/>
      <c r="B20" s="1015"/>
      <c r="C20" s="950"/>
      <c r="D20" s="950"/>
      <c r="E20" s="57" t="s">
        <v>218</v>
      </c>
      <c r="F20" s="497">
        <v>38.6</v>
      </c>
      <c r="G20" s="497">
        <v>5.6</v>
      </c>
      <c r="H20" s="497">
        <v>23.8</v>
      </c>
      <c r="I20" s="497">
        <v>32</v>
      </c>
      <c r="J20" s="497">
        <v>3.6</v>
      </c>
      <c r="K20" s="497">
        <v>8.4</v>
      </c>
      <c r="L20" s="57">
        <v>26.2</v>
      </c>
      <c r="M20" s="57">
        <v>4.5</v>
      </c>
      <c r="N20" s="57">
        <v>29.7</v>
      </c>
      <c r="O20" s="57">
        <v>21.8</v>
      </c>
      <c r="P20" s="57">
        <v>3.4</v>
      </c>
      <c r="Q20" s="57">
        <v>35.299999999999997</v>
      </c>
      <c r="R20" s="54">
        <v>400</v>
      </c>
      <c r="S20" s="54">
        <v>400</v>
      </c>
      <c r="T20" s="54">
        <v>425</v>
      </c>
      <c r="U20" s="54">
        <v>425</v>
      </c>
      <c r="V20" s="55">
        <f t="shared" si="0"/>
        <v>22.666666666666668</v>
      </c>
      <c r="W20" s="55">
        <f t="shared" si="1"/>
        <v>14.666666666666666</v>
      </c>
      <c r="X20" s="55">
        <f t="shared" si="2"/>
        <v>20.133333333333333</v>
      </c>
      <c r="Y20" s="56">
        <f t="shared" si="3"/>
        <v>20.166666666666668</v>
      </c>
      <c r="Z20" s="987"/>
      <c r="AA20" s="977"/>
      <c r="AB20" s="977"/>
      <c r="AC20" s="977"/>
      <c r="AD20" s="977"/>
      <c r="AE20" s="977"/>
      <c r="AF20" s="977"/>
      <c r="AG20" s="977"/>
      <c r="AH20" s="977"/>
      <c r="AI20" s="993"/>
      <c r="AJ20" s="993"/>
    </row>
    <row r="21" spans="1:36" ht="16.5" thickBot="1" x14ac:dyDescent="0.3">
      <c r="A21" s="1012"/>
      <c r="B21" s="1015"/>
      <c r="C21" s="950"/>
      <c r="D21" s="950"/>
      <c r="E21" s="53" t="s">
        <v>219</v>
      </c>
      <c r="F21" s="497"/>
      <c r="G21" s="497"/>
      <c r="H21" s="497"/>
      <c r="I21" s="497"/>
      <c r="J21" s="497"/>
      <c r="K21" s="497"/>
      <c r="L21" s="53"/>
      <c r="M21" s="53"/>
      <c r="N21" s="53"/>
      <c r="O21" s="53"/>
      <c r="P21" s="53"/>
      <c r="Q21" s="53"/>
      <c r="R21" s="54">
        <v>400</v>
      </c>
      <c r="S21" s="54">
        <v>400</v>
      </c>
      <c r="T21" s="54">
        <v>425</v>
      </c>
      <c r="U21" s="54">
        <v>425</v>
      </c>
      <c r="V21" s="55">
        <f t="shared" si="0"/>
        <v>0</v>
      </c>
      <c r="W21" s="55">
        <f t="shared" si="1"/>
        <v>0</v>
      </c>
      <c r="X21" s="55">
        <f t="shared" si="2"/>
        <v>0</v>
      </c>
      <c r="Y21" s="56">
        <f t="shared" si="3"/>
        <v>0</v>
      </c>
      <c r="Z21" s="987"/>
      <c r="AA21" s="977"/>
      <c r="AB21" s="977"/>
      <c r="AC21" s="977"/>
      <c r="AD21" s="977"/>
      <c r="AE21" s="977"/>
      <c r="AF21" s="977"/>
      <c r="AG21" s="977"/>
      <c r="AH21" s="977"/>
      <c r="AI21" s="993"/>
      <c r="AJ21" s="993"/>
    </row>
    <row r="22" spans="1:36" ht="16.5" thickBot="1" x14ac:dyDescent="0.3">
      <c r="A22" s="1012"/>
      <c r="B22" s="1015"/>
      <c r="C22" s="950"/>
      <c r="D22" s="950"/>
      <c r="E22" s="57" t="s">
        <v>220</v>
      </c>
      <c r="F22" s="497">
        <v>30.4</v>
      </c>
      <c r="G22" s="497">
        <v>30.6</v>
      </c>
      <c r="H22" s="497">
        <v>30.5</v>
      </c>
      <c r="I22" s="497">
        <v>30.7</v>
      </c>
      <c r="J22" s="497">
        <v>20.6</v>
      </c>
      <c r="K22" s="497">
        <v>29.3</v>
      </c>
      <c r="L22" s="57">
        <v>31.5</v>
      </c>
      <c r="M22" s="57">
        <v>31.3</v>
      </c>
      <c r="N22" s="57">
        <v>32.299999999999997</v>
      </c>
      <c r="O22" s="57">
        <v>31.4</v>
      </c>
      <c r="P22" s="57">
        <v>31.3</v>
      </c>
      <c r="Q22" s="57">
        <v>32.200000000000003</v>
      </c>
      <c r="R22" s="54">
        <v>400</v>
      </c>
      <c r="S22" s="54">
        <v>400</v>
      </c>
      <c r="T22" s="54">
        <v>425</v>
      </c>
      <c r="U22" s="54">
        <v>425</v>
      </c>
      <c r="V22" s="55">
        <f t="shared" si="0"/>
        <v>30.5</v>
      </c>
      <c r="W22" s="55">
        <f t="shared" si="1"/>
        <v>26.866666666666664</v>
      </c>
      <c r="X22" s="55">
        <f t="shared" si="2"/>
        <v>31.7</v>
      </c>
      <c r="Y22" s="56">
        <f t="shared" si="3"/>
        <v>31.633333333333336</v>
      </c>
      <c r="Z22" s="987"/>
      <c r="AA22" s="977"/>
      <c r="AB22" s="977"/>
      <c r="AC22" s="977"/>
      <c r="AD22" s="977"/>
      <c r="AE22" s="977"/>
      <c r="AF22" s="977"/>
      <c r="AG22" s="977"/>
      <c r="AH22" s="977"/>
      <c r="AI22" s="993"/>
      <c r="AJ22" s="993"/>
    </row>
    <row r="23" spans="1:36" ht="16.5" thickBot="1" x14ac:dyDescent="0.3">
      <c r="A23" s="1012"/>
      <c r="B23" s="1015"/>
      <c r="C23" s="950"/>
      <c r="D23" s="950"/>
      <c r="E23" s="53" t="s">
        <v>221</v>
      </c>
      <c r="F23" s="497">
        <v>2.5</v>
      </c>
      <c r="G23" s="497">
        <v>2.6</v>
      </c>
      <c r="H23" s="497">
        <v>0.7</v>
      </c>
      <c r="I23" s="497">
        <v>6.6</v>
      </c>
      <c r="J23" s="497">
        <v>4.3</v>
      </c>
      <c r="K23" s="497">
        <v>2.7</v>
      </c>
      <c r="L23" s="53">
        <v>16.600000000000001</v>
      </c>
      <c r="M23" s="53">
        <v>22.4</v>
      </c>
      <c r="N23" s="53">
        <v>26.1</v>
      </c>
      <c r="O23" s="53">
        <v>6.5</v>
      </c>
      <c r="P23" s="53">
        <v>4</v>
      </c>
      <c r="Q23" s="53">
        <v>1</v>
      </c>
      <c r="R23" s="54">
        <v>400</v>
      </c>
      <c r="S23" s="54">
        <v>400</v>
      </c>
      <c r="T23" s="54">
        <v>425</v>
      </c>
      <c r="U23" s="54">
        <v>425</v>
      </c>
      <c r="V23" s="55">
        <f t="shared" si="0"/>
        <v>1.9333333333333333</v>
      </c>
      <c r="W23" s="55">
        <f t="shared" si="1"/>
        <v>4.5333333333333323</v>
      </c>
      <c r="X23" s="55">
        <f t="shared" si="2"/>
        <v>21.7</v>
      </c>
      <c r="Y23" s="56">
        <f t="shared" si="3"/>
        <v>3.8333333333333335</v>
      </c>
      <c r="Z23" s="987"/>
      <c r="AA23" s="977"/>
      <c r="AB23" s="977"/>
      <c r="AC23" s="977"/>
      <c r="AD23" s="977"/>
      <c r="AE23" s="977"/>
      <c r="AF23" s="977"/>
      <c r="AG23" s="977"/>
      <c r="AH23" s="977"/>
      <c r="AI23" s="993"/>
      <c r="AJ23" s="993"/>
    </row>
    <row r="24" spans="1:36" ht="16.5" thickBot="1" x14ac:dyDescent="0.3">
      <c r="A24" s="1012"/>
      <c r="B24" s="1015"/>
      <c r="C24" s="950"/>
      <c r="D24" s="950"/>
      <c r="E24" s="57" t="s">
        <v>222</v>
      </c>
      <c r="F24" s="497"/>
      <c r="G24" s="497"/>
      <c r="H24" s="497"/>
      <c r="I24" s="497"/>
      <c r="J24" s="497"/>
      <c r="K24" s="497"/>
      <c r="L24" s="57"/>
      <c r="M24" s="57"/>
      <c r="N24" s="57"/>
      <c r="O24" s="57"/>
      <c r="P24" s="57"/>
      <c r="Q24" s="57"/>
      <c r="R24" s="58">
        <v>400</v>
      </c>
      <c r="S24" s="58">
        <v>400</v>
      </c>
      <c r="T24" s="58">
        <v>425</v>
      </c>
      <c r="U24" s="58">
        <v>425</v>
      </c>
      <c r="V24" s="55">
        <f t="shared" si="0"/>
        <v>0</v>
      </c>
      <c r="W24" s="55">
        <f t="shared" si="1"/>
        <v>0</v>
      </c>
      <c r="X24" s="55">
        <f t="shared" si="2"/>
        <v>0</v>
      </c>
      <c r="Y24" s="56">
        <f t="shared" si="3"/>
        <v>0</v>
      </c>
      <c r="Z24" s="987"/>
      <c r="AA24" s="977"/>
      <c r="AB24" s="977"/>
      <c r="AC24" s="977"/>
      <c r="AD24" s="977"/>
      <c r="AE24" s="977"/>
      <c r="AF24" s="977"/>
      <c r="AG24" s="977"/>
      <c r="AH24" s="977"/>
      <c r="AI24" s="993"/>
      <c r="AJ24" s="993"/>
    </row>
    <row r="25" spans="1:36" ht="15.75" x14ac:dyDescent="0.25">
      <c r="A25" s="1012"/>
      <c r="B25" s="1015"/>
      <c r="C25" s="950"/>
      <c r="D25" s="950"/>
      <c r="E25" s="53" t="s">
        <v>213</v>
      </c>
      <c r="F25" s="497">
        <v>5.2</v>
      </c>
      <c r="G25" s="497">
        <v>3.1</v>
      </c>
      <c r="H25" s="497">
        <v>20.8</v>
      </c>
      <c r="I25" s="497">
        <v>26.3</v>
      </c>
      <c r="J25" s="497">
        <v>33.799999999999997</v>
      </c>
      <c r="K25" s="497">
        <v>23.9</v>
      </c>
      <c r="L25" s="53">
        <v>28.2</v>
      </c>
      <c r="M25" s="53">
        <v>17.600000000000001</v>
      </c>
      <c r="N25" s="53">
        <v>27.1</v>
      </c>
      <c r="O25" s="53">
        <v>29.2</v>
      </c>
      <c r="P25" s="53">
        <v>21.2</v>
      </c>
      <c r="Q25" s="53">
        <v>36.9</v>
      </c>
      <c r="R25" s="54">
        <v>400</v>
      </c>
      <c r="S25" s="54">
        <v>400</v>
      </c>
      <c r="T25" s="54">
        <v>425</v>
      </c>
      <c r="U25" s="54">
        <v>425</v>
      </c>
      <c r="V25" s="55">
        <f t="shared" si="0"/>
        <v>9.7000000000000011</v>
      </c>
      <c r="W25" s="55">
        <f t="shared" si="1"/>
        <v>28</v>
      </c>
      <c r="X25" s="55">
        <f t="shared" si="2"/>
        <v>24.3</v>
      </c>
      <c r="Y25" s="56">
        <f t="shared" si="3"/>
        <v>29.099999999999998</v>
      </c>
      <c r="Z25" s="987"/>
      <c r="AA25" s="977"/>
      <c r="AB25" s="977"/>
      <c r="AC25" s="977"/>
      <c r="AD25" s="977"/>
      <c r="AE25" s="977"/>
      <c r="AF25" s="977"/>
      <c r="AG25" s="977"/>
      <c r="AH25" s="977"/>
      <c r="AI25" s="993"/>
      <c r="AJ25" s="993"/>
    </row>
    <row r="26" spans="1:36" ht="15.75" x14ac:dyDescent="0.25">
      <c r="A26" s="1012"/>
      <c r="B26" s="1015"/>
      <c r="C26" s="950"/>
      <c r="D26" s="950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8"/>
      <c r="T26" s="58"/>
      <c r="U26" s="58"/>
      <c r="V26" s="55">
        <f t="shared" si="0"/>
        <v>0</v>
      </c>
      <c r="W26" s="55">
        <f t="shared" si="1"/>
        <v>0</v>
      </c>
      <c r="X26" s="55">
        <f t="shared" si="2"/>
        <v>0</v>
      </c>
      <c r="Y26" s="56">
        <f t="shared" si="3"/>
        <v>0</v>
      </c>
      <c r="Z26" s="987"/>
      <c r="AA26" s="977"/>
      <c r="AB26" s="977"/>
      <c r="AC26" s="977"/>
      <c r="AD26" s="977"/>
      <c r="AE26" s="977"/>
      <c r="AF26" s="977"/>
      <c r="AG26" s="977"/>
      <c r="AH26" s="977"/>
      <c r="AI26" s="993"/>
      <c r="AJ26" s="993"/>
    </row>
    <row r="27" spans="1:36" ht="16.5" thickBot="1" x14ac:dyDescent="0.3">
      <c r="A27" s="1013"/>
      <c r="B27" s="1016"/>
      <c r="C27" s="945"/>
      <c r="D27" s="94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60"/>
      <c r="S27" s="60"/>
      <c r="T27" s="60"/>
      <c r="U27" s="60"/>
      <c r="V27" s="61">
        <f t="shared" si="0"/>
        <v>0</v>
      </c>
      <c r="W27" s="61">
        <f t="shared" si="1"/>
        <v>0</v>
      </c>
      <c r="X27" s="61">
        <f t="shared" si="2"/>
        <v>0</v>
      </c>
      <c r="Y27" s="62">
        <f t="shared" si="3"/>
        <v>0</v>
      </c>
      <c r="Z27" s="988"/>
      <c r="AA27" s="978"/>
      <c r="AB27" s="978"/>
      <c r="AC27" s="978"/>
      <c r="AD27" s="978"/>
      <c r="AE27" s="978"/>
      <c r="AF27" s="978"/>
      <c r="AG27" s="978"/>
      <c r="AH27" s="978"/>
      <c r="AI27" s="994"/>
      <c r="AJ27" s="994"/>
    </row>
    <row r="28" spans="1:36" ht="15.75" x14ac:dyDescent="0.25">
      <c r="A28" s="1020">
        <v>3</v>
      </c>
      <c r="B28" s="980" t="s">
        <v>28</v>
      </c>
      <c r="C28" s="983" t="s">
        <v>103</v>
      </c>
      <c r="D28" s="983">
        <f>250*0.9</f>
        <v>225</v>
      </c>
      <c r="E28" s="50" t="s">
        <v>223</v>
      </c>
      <c r="F28" s="497">
        <v>1.6</v>
      </c>
      <c r="G28" s="497">
        <v>0</v>
      </c>
      <c r="H28" s="497">
        <v>1.2</v>
      </c>
      <c r="I28" s="497">
        <v>16.3</v>
      </c>
      <c r="J28" s="497">
        <v>11.2</v>
      </c>
      <c r="K28" s="497">
        <v>2.8</v>
      </c>
      <c r="L28" s="50"/>
      <c r="M28" s="50"/>
      <c r="N28" s="50"/>
      <c r="O28" s="50"/>
      <c r="P28" s="50"/>
      <c r="Q28" s="50"/>
      <c r="R28" s="161">
        <v>380</v>
      </c>
      <c r="S28" s="161">
        <v>380</v>
      </c>
      <c r="T28" s="161">
        <v>400</v>
      </c>
      <c r="U28" s="161">
        <v>400</v>
      </c>
      <c r="V28" s="51">
        <f t="shared" si="0"/>
        <v>1.4</v>
      </c>
      <c r="W28" s="51">
        <f t="shared" si="1"/>
        <v>10.1</v>
      </c>
      <c r="X28" s="51">
        <f t="shared" si="2"/>
        <v>0</v>
      </c>
      <c r="Y28" s="52">
        <f t="shared" si="3"/>
        <v>0</v>
      </c>
      <c r="Z28" s="986">
        <f>SUM(V28:V34)</f>
        <v>22.8</v>
      </c>
      <c r="AA28" s="976">
        <f>SUM(W28:W34)</f>
        <v>35.700000000000003</v>
      </c>
      <c r="AB28" s="976">
        <f>SUM(X28:X34)</f>
        <v>31.466666666666661</v>
      </c>
      <c r="AC28" s="976">
        <f>SUM(Y28:Y34)</f>
        <v>48.800000000000011</v>
      </c>
      <c r="AD28" s="979">
        <f t="shared" ref="AD28" si="7">Z28*0.38*0.9*SQRT(3)</f>
        <v>13.505839377099077</v>
      </c>
      <c r="AE28" s="979">
        <f t="shared" si="5"/>
        <v>21.147301129931449</v>
      </c>
      <c r="AF28" s="979">
        <f t="shared" si="5"/>
        <v>18.639637970733226</v>
      </c>
      <c r="AG28" s="979">
        <f t="shared" si="5"/>
        <v>28.907235158001544</v>
      </c>
      <c r="AH28" s="976">
        <f>MAX(Z28:AC34)</f>
        <v>48.800000000000011</v>
      </c>
      <c r="AI28" s="992">
        <f t="shared" ref="AI28" si="8">AH28*0.38*0.9*SQRT(3)</f>
        <v>28.907235158001544</v>
      </c>
      <c r="AJ28" s="992">
        <f>D28-AI28</f>
        <v>196.09276484199845</v>
      </c>
    </row>
    <row r="29" spans="1:36" ht="15.75" x14ac:dyDescent="0.25">
      <c r="A29" s="1021"/>
      <c r="B29" s="981"/>
      <c r="C29" s="984"/>
      <c r="D29" s="984"/>
      <c r="E29" s="53" t="s">
        <v>224</v>
      </c>
      <c r="F29" s="470">
        <v>11.6</v>
      </c>
      <c r="G29" s="470">
        <v>14.5</v>
      </c>
      <c r="H29" s="470">
        <v>14.8</v>
      </c>
      <c r="I29" s="470">
        <v>5</v>
      </c>
      <c r="J29" s="470">
        <v>6</v>
      </c>
      <c r="K29" s="470">
        <v>15.6</v>
      </c>
      <c r="L29" s="53">
        <v>46.5</v>
      </c>
      <c r="M29" s="53">
        <v>13.9</v>
      </c>
      <c r="N29" s="53">
        <v>24.7</v>
      </c>
      <c r="O29" s="53">
        <v>13.9</v>
      </c>
      <c r="P29" s="53">
        <v>25.3</v>
      </c>
      <c r="Q29" s="53">
        <v>48.1</v>
      </c>
      <c r="R29" s="54">
        <v>380</v>
      </c>
      <c r="S29" s="54">
        <v>380</v>
      </c>
      <c r="T29" s="54">
        <v>400</v>
      </c>
      <c r="U29" s="54">
        <v>400</v>
      </c>
      <c r="V29" s="55">
        <f t="shared" si="0"/>
        <v>13.633333333333335</v>
      </c>
      <c r="W29" s="55">
        <f t="shared" si="1"/>
        <v>8.8666666666666671</v>
      </c>
      <c r="X29" s="55">
        <f t="shared" si="2"/>
        <v>28.366666666666664</v>
      </c>
      <c r="Y29" s="56">
        <f t="shared" si="3"/>
        <v>29.100000000000005</v>
      </c>
      <c r="Z29" s="987"/>
      <c r="AA29" s="977"/>
      <c r="AB29" s="977"/>
      <c r="AC29" s="977"/>
      <c r="AD29" s="977"/>
      <c r="AE29" s="977"/>
      <c r="AF29" s="977"/>
      <c r="AG29" s="977"/>
      <c r="AH29" s="977"/>
      <c r="AI29" s="993"/>
      <c r="AJ29" s="993"/>
    </row>
    <row r="30" spans="1:36" ht="15.75" x14ac:dyDescent="0.25">
      <c r="A30" s="1021"/>
      <c r="B30" s="981"/>
      <c r="C30" s="984"/>
      <c r="D30" s="984"/>
      <c r="E30" s="57" t="s">
        <v>225</v>
      </c>
      <c r="F30" s="491">
        <v>0.7</v>
      </c>
      <c r="G30" s="491">
        <v>0.8</v>
      </c>
      <c r="H30" s="491">
        <v>3.2</v>
      </c>
      <c r="I30" s="491">
        <v>0.5</v>
      </c>
      <c r="J30" s="491">
        <v>6.8</v>
      </c>
      <c r="K30" s="491">
        <v>0.4</v>
      </c>
      <c r="L30" s="57">
        <v>0.2</v>
      </c>
      <c r="M30" s="57">
        <v>0.1</v>
      </c>
      <c r="N30" s="57">
        <v>5.6</v>
      </c>
      <c r="O30" s="57">
        <v>9.9</v>
      </c>
      <c r="P30" s="57">
        <v>3.5</v>
      </c>
      <c r="Q30" s="57">
        <v>4.7</v>
      </c>
      <c r="R30" s="54">
        <v>380</v>
      </c>
      <c r="S30" s="54">
        <v>380</v>
      </c>
      <c r="T30" s="54">
        <v>400</v>
      </c>
      <c r="U30" s="54">
        <v>400</v>
      </c>
      <c r="V30" s="55">
        <f t="shared" si="0"/>
        <v>1.5666666666666667</v>
      </c>
      <c r="W30" s="55">
        <f t="shared" si="1"/>
        <v>2.5666666666666669</v>
      </c>
      <c r="X30" s="55">
        <f t="shared" si="2"/>
        <v>1.9666666666666666</v>
      </c>
      <c r="Y30" s="56">
        <f t="shared" si="3"/>
        <v>6.0333333333333341</v>
      </c>
      <c r="Z30" s="987"/>
      <c r="AA30" s="977"/>
      <c r="AB30" s="977"/>
      <c r="AC30" s="977"/>
      <c r="AD30" s="977"/>
      <c r="AE30" s="977"/>
      <c r="AF30" s="977"/>
      <c r="AG30" s="977"/>
      <c r="AH30" s="977"/>
      <c r="AI30" s="993"/>
      <c r="AJ30" s="993"/>
    </row>
    <row r="31" spans="1:36" ht="15.75" x14ac:dyDescent="0.25">
      <c r="A31" s="1021"/>
      <c r="B31" s="981"/>
      <c r="C31" s="984"/>
      <c r="D31" s="984"/>
      <c r="E31" s="53" t="s">
        <v>226</v>
      </c>
      <c r="F31" s="490"/>
      <c r="G31" s="490"/>
      <c r="H31" s="490"/>
      <c r="I31" s="490"/>
      <c r="J31" s="490"/>
      <c r="K31" s="490"/>
      <c r="L31" s="53"/>
      <c r="M31" s="53"/>
      <c r="N31" s="53"/>
      <c r="O31" s="53">
        <v>16.3</v>
      </c>
      <c r="P31" s="53">
        <v>0.1</v>
      </c>
      <c r="Q31" s="53">
        <v>14.2</v>
      </c>
      <c r="R31" s="54"/>
      <c r="S31" s="54"/>
      <c r="T31" s="54">
        <v>400</v>
      </c>
      <c r="U31" s="54">
        <v>400</v>
      </c>
      <c r="V31" s="55">
        <f t="shared" si="0"/>
        <v>0</v>
      </c>
      <c r="W31" s="55">
        <f t="shared" si="1"/>
        <v>0</v>
      </c>
      <c r="X31" s="55">
        <f t="shared" si="2"/>
        <v>0</v>
      </c>
      <c r="Y31" s="56">
        <f t="shared" si="3"/>
        <v>10.200000000000001</v>
      </c>
      <c r="Z31" s="987"/>
      <c r="AA31" s="977"/>
      <c r="AB31" s="977"/>
      <c r="AC31" s="977"/>
      <c r="AD31" s="977"/>
      <c r="AE31" s="977"/>
      <c r="AF31" s="977"/>
      <c r="AG31" s="977"/>
      <c r="AH31" s="977"/>
      <c r="AI31" s="993"/>
      <c r="AJ31" s="993"/>
    </row>
    <row r="32" spans="1:36" ht="15.75" x14ac:dyDescent="0.25">
      <c r="A32" s="1021"/>
      <c r="B32" s="981"/>
      <c r="C32" s="984"/>
      <c r="D32" s="984"/>
      <c r="E32" s="53" t="s">
        <v>1034</v>
      </c>
      <c r="F32" s="491">
        <v>1.7</v>
      </c>
      <c r="G32" s="491">
        <v>0.1</v>
      </c>
      <c r="H32" s="491">
        <v>1.2</v>
      </c>
      <c r="I32" s="491">
        <v>0.6</v>
      </c>
      <c r="J32" s="491">
        <v>0.5</v>
      </c>
      <c r="K32" s="491">
        <v>5.0999999999999996</v>
      </c>
      <c r="L32" s="53">
        <v>0.6</v>
      </c>
      <c r="M32" s="53">
        <v>0.3</v>
      </c>
      <c r="N32" s="53">
        <v>2.5</v>
      </c>
      <c r="O32" s="53">
        <v>7.8</v>
      </c>
      <c r="P32" s="53">
        <v>0.2</v>
      </c>
      <c r="Q32" s="53">
        <v>2.4</v>
      </c>
      <c r="R32" s="54"/>
      <c r="S32" s="54"/>
      <c r="T32" s="54">
        <v>400</v>
      </c>
      <c r="U32" s="54">
        <v>400</v>
      </c>
      <c r="V32" s="55">
        <f t="shared" si="0"/>
        <v>1</v>
      </c>
      <c r="W32" s="55">
        <f t="shared" si="1"/>
        <v>2.0666666666666664</v>
      </c>
      <c r="X32" s="55">
        <f t="shared" si="2"/>
        <v>1.1333333333333333</v>
      </c>
      <c r="Y32" s="56">
        <f t="shared" si="3"/>
        <v>3.4666666666666668</v>
      </c>
      <c r="Z32" s="987"/>
      <c r="AA32" s="977"/>
      <c r="AB32" s="977"/>
      <c r="AC32" s="977"/>
      <c r="AD32" s="977"/>
      <c r="AE32" s="977"/>
      <c r="AF32" s="977"/>
      <c r="AG32" s="977"/>
      <c r="AH32" s="977"/>
      <c r="AI32" s="993"/>
      <c r="AJ32" s="993"/>
    </row>
    <row r="33" spans="1:36" ht="15.75" x14ac:dyDescent="0.25">
      <c r="A33" s="1021"/>
      <c r="B33" s="981"/>
      <c r="C33" s="984"/>
      <c r="D33" s="984"/>
      <c r="E33" s="57" t="s">
        <v>1032</v>
      </c>
      <c r="F33" s="490">
        <v>2.2000000000000002</v>
      </c>
      <c r="G33" s="490"/>
      <c r="H33" s="490"/>
      <c r="I33" s="490">
        <v>9.4</v>
      </c>
      <c r="J33" s="490"/>
      <c r="K33" s="490"/>
      <c r="L33" s="57"/>
      <c r="M33" s="57"/>
      <c r="N33" s="57"/>
      <c r="O33" s="57"/>
      <c r="P33" s="57"/>
      <c r="Q33" s="57"/>
      <c r="R33" s="58"/>
      <c r="S33" s="58"/>
      <c r="T33" s="58">
        <v>400</v>
      </c>
      <c r="U33" s="58">
        <v>400</v>
      </c>
      <c r="V33" s="55">
        <f t="shared" si="0"/>
        <v>2.2000000000000002</v>
      </c>
      <c r="W33" s="55">
        <f t="shared" si="1"/>
        <v>9.4</v>
      </c>
      <c r="X33" s="55">
        <f t="shared" si="2"/>
        <v>0</v>
      </c>
      <c r="Y33" s="56">
        <f t="shared" si="3"/>
        <v>0</v>
      </c>
      <c r="Z33" s="987"/>
      <c r="AA33" s="977"/>
      <c r="AB33" s="977"/>
      <c r="AC33" s="977"/>
      <c r="AD33" s="977"/>
      <c r="AE33" s="977"/>
      <c r="AF33" s="977"/>
      <c r="AG33" s="977"/>
      <c r="AH33" s="977"/>
      <c r="AI33" s="993"/>
      <c r="AJ33" s="993"/>
    </row>
    <row r="34" spans="1:36" ht="16.5" thickBot="1" x14ac:dyDescent="0.3">
      <c r="A34" s="1022"/>
      <c r="B34" s="982"/>
      <c r="C34" s="985"/>
      <c r="D34" s="985"/>
      <c r="E34" s="59" t="s">
        <v>1033</v>
      </c>
      <c r="F34" s="491">
        <v>3</v>
      </c>
      <c r="G34" s="491"/>
      <c r="H34" s="491"/>
      <c r="I34" s="491">
        <v>2.7</v>
      </c>
      <c r="J34" s="491"/>
      <c r="K34" s="491"/>
      <c r="L34" s="59"/>
      <c r="M34" s="59"/>
      <c r="N34" s="59"/>
      <c r="O34" s="59"/>
      <c r="P34" s="59"/>
      <c r="Q34" s="59"/>
      <c r="R34" s="60"/>
      <c r="S34" s="60"/>
      <c r="T34" s="60"/>
      <c r="U34" s="60"/>
      <c r="V34" s="61">
        <f t="shared" si="0"/>
        <v>3</v>
      </c>
      <c r="W34" s="61">
        <f t="shared" si="1"/>
        <v>2.7</v>
      </c>
      <c r="X34" s="61">
        <f t="shared" si="2"/>
        <v>0</v>
      </c>
      <c r="Y34" s="62">
        <f t="shared" si="3"/>
        <v>0</v>
      </c>
      <c r="Z34" s="988"/>
      <c r="AA34" s="978"/>
      <c r="AB34" s="978"/>
      <c r="AC34" s="978"/>
      <c r="AD34" s="978"/>
      <c r="AE34" s="978"/>
      <c r="AF34" s="978"/>
      <c r="AG34" s="978"/>
      <c r="AH34" s="978"/>
      <c r="AI34" s="994"/>
      <c r="AJ34" s="994"/>
    </row>
    <row r="35" spans="1:36" ht="15.75" x14ac:dyDescent="0.25">
      <c r="A35" s="1020">
        <v>4</v>
      </c>
      <c r="B35" s="980" t="s">
        <v>33</v>
      </c>
      <c r="C35" s="983" t="s">
        <v>103</v>
      </c>
      <c r="D35" s="983">
        <f>250*0.9</f>
        <v>225</v>
      </c>
      <c r="E35" s="50" t="s">
        <v>219</v>
      </c>
      <c r="F35" s="494">
        <v>10.6</v>
      </c>
      <c r="G35" s="494">
        <v>7.7</v>
      </c>
      <c r="H35" s="494">
        <v>19.899999999999999</v>
      </c>
      <c r="I35" s="494">
        <v>2.6</v>
      </c>
      <c r="J35" s="494">
        <v>7</v>
      </c>
      <c r="K35" s="494">
        <v>3.2</v>
      </c>
      <c r="L35" s="50">
        <v>16.600000000000001</v>
      </c>
      <c r="M35" s="50">
        <v>12</v>
      </c>
      <c r="N35" s="50">
        <v>0.8</v>
      </c>
      <c r="O35" s="50">
        <v>5.0999999999999996</v>
      </c>
      <c r="P35" s="50">
        <v>20.100000000000001</v>
      </c>
      <c r="Q35" s="50">
        <v>3.5</v>
      </c>
      <c r="R35" s="161">
        <v>405</v>
      </c>
      <c r="S35" s="161">
        <v>405</v>
      </c>
      <c r="T35" s="161">
        <v>415</v>
      </c>
      <c r="U35" s="161">
        <v>415</v>
      </c>
      <c r="V35" s="51">
        <f t="shared" si="0"/>
        <v>12.733333333333334</v>
      </c>
      <c r="W35" s="51">
        <f t="shared" si="1"/>
        <v>4.2666666666666666</v>
      </c>
      <c r="X35" s="51">
        <f t="shared" si="2"/>
        <v>9.8000000000000007</v>
      </c>
      <c r="Y35" s="52">
        <f t="shared" si="3"/>
        <v>9.5666666666666682</v>
      </c>
      <c r="Z35" s="986">
        <f>SUM(V35:V42)</f>
        <v>127.03333333333333</v>
      </c>
      <c r="AA35" s="976">
        <f>SUM(W35:W42)</f>
        <v>118.86666666666667</v>
      </c>
      <c r="AB35" s="976">
        <f>SUM(X35:X42)</f>
        <v>164</v>
      </c>
      <c r="AC35" s="976">
        <f>SUM(Y35:Y42)</f>
        <v>178.8666666666667</v>
      </c>
      <c r="AD35" s="979">
        <f t="shared" ref="AD35" si="9">Z35*0.38*0.9*SQRT(3)</f>
        <v>75.249640155152889</v>
      </c>
      <c r="AE35" s="979">
        <f t="shared" si="5"/>
        <v>70.412022249613017</v>
      </c>
      <c r="AF35" s="979">
        <f t="shared" si="5"/>
        <v>97.147265694923192</v>
      </c>
      <c r="AG35" s="979">
        <f t="shared" si="5"/>
        <v>105.95370482092642</v>
      </c>
      <c r="AH35" s="976">
        <f>MAX(Z35:AC42)</f>
        <v>178.8666666666667</v>
      </c>
      <c r="AI35" s="992">
        <f t="shared" ref="AI35" si="10">AH35*0.38*0.9*SQRT(3)</f>
        <v>105.95370482092642</v>
      </c>
      <c r="AJ35" s="992">
        <f>D35-AI35</f>
        <v>119.04629517907358</v>
      </c>
    </row>
    <row r="36" spans="1:36" ht="15.75" x14ac:dyDescent="0.25">
      <c r="A36" s="1021"/>
      <c r="B36" s="981"/>
      <c r="C36" s="984"/>
      <c r="D36" s="984"/>
      <c r="E36" s="53" t="s">
        <v>220</v>
      </c>
      <c r="F36" s="470">
        <v>82.5</v>
      </c>
      <c r="G36" s="470">
        <v>26.4</v>
      </c>
      <c r="H36" s="470">
        <v>88.4</v>
      </c>
      <c r="I36" s="470">
        <v>72</v>
      </c>
      <c r="J36" s="470">
        <v>70</v>
      </c>
      <c r="K36" s="470">
        <v>69.3</v>
      </c>
      <c r="L36" s="53">
        <v>98.6</v>
      </c>
      <c r="M36" s="53">
        <v>90</v>
      </c>
      <c r="N36" s="53">
        <v>127.8</v>
      </c>
      <c r="O36" s="53">
        <v>102.3</v>
      </c>
      <c r="P36" s="53">
        <v>89</v>
      </c>
      <c r="Q36" s="53">
        <v>96.7</v>
      </c>
      <c r="R36" s="54">
        <v>405</v>
      </c>
      <c r="S36" s="54">
        <v>405</v>
      </c>
      <c r="T36" s="54">
        <v>415</v>
      </c>
      <c r="U36" s="54">
        <v>415</v>
      </c>
      <c r="V36" s="55">
        <f t="shared" si="0"/>
        <v>65.766666666666666</v>
      </c>
      <c r="W36" s="55">
        <f t="shared" si="1"/>
        <v>70.433333333333337</v>
      </c>
      <c r="X36" s="55">
        <f t="shared" si="2"/>
        <v>105.46666666666665</v>
      </c>
      <c r="Y36" s="56">
        <f t="shared" si="3"/>
        <v>96</v>
      </c>
      <c r="Z36" s="987"/>
      <c r="AA36" s="977"/>
      <c r="AB36" s="977"/>
      <c r="AC36" s="977"/>
      <c r="AD36" s="977"/>
      <c r="AE36" s="977"/>
      <c r="AF36" s="977"/>
      <c r="AG36" s="977"/>
      <c r="AH36" s="977"/>
      <c r="AI36" s="993"/>
      <c r="AJ36" s="993"/>
    </row>
    <row r="37" spans="1:36" ht="15.75" x14ac:dyDescent="0.25">
      <c r="A37" s="1021"/>
      <c r="B37" s="981"/>
      <c r="C37" s="984"/>
      <c r="D37" s="984"/>
      <c r="E37" s="57" t="s">
        <v>227</v>
      </c>
      <c r="F37" s="491">
        <v>35.5</v>
      </c>
      <c r="G37" s="491">
        <v>27.9</v>
      </c>
      <c r="H37" s="491">
        <v>33.4</v>
      </c>
      <c r="I37" s="491">
        <v>14.8</v>
      </c>
      <c r="J37" s="491">
        <v>27</v>
      </c>
      <c r="K37" s="491">
        <v>30</v>
      </c>
      <c r="L37" s="57">
        <v>16.600000000000001</v>
      </c>
      <c r="M37" s="57">
        <v>38</v>
      </c>
      <c r="N37" s="57">
        <v>23.5</v>
      </c>
      <c r="O37" s="57">
        <v>54.7</v>
      </c>
      <c r="P37" s="57">
        <v>42.8</v>
      </c>
      <c r="Q37" s="57">
        <v>38.6</v>
      </c>
      <c r="R37" s="54">
        <v>405</v>
      </c>
      <c r="S37" s="54">
        <v>405</v>
      </c>
      <c r="T37" s="54">
        <v>415</v>
      </c>
      <c r="U37" s="54">
        <v>415</v>
      </c>
      <c r="V37" s="55">
        <f t="shared" si="0"/>
        <v>32.266666666666666</v>
      </c>
      <c r="W37" s="55">
        <f t="shared" si="1"/>
        <v>23.933333333333334</v>
      </c>
      <c r="X37" s="55">
        <f t="shared" si="2"/>
        <v>26.033333333333331</v>
      </c>
      <c r="Y37" s="56">
        <f t="shared" si="3"/>
        <v>45.366666666666667</v>
      </c>
      <c r="Z37" s="987"/>
      <c r="AA37" s="977"/>
      <c r="AB37" s="977"/>
      <c r="AC37" s="977"/>
      <c r="AD37" s="977"/>
      <c r="AE37" s="977"/>
      <c r="AF37" s="977"/>
      <c r="AG37" s="977"/>
      <c r="AH37" s="977"/>
      <c r="AI37" s="993"/>
      <c r="AJ37" s="993"/>
    </row>
    <row r="38" spans="1:36" ht="15.75" x14ac:dyDescent="0.25">
      <c r="A38" s="1021"/>
      <c r="B38" s="981"/>
      <c r="C38" s="984"/>
      <c r="D38" s="984"/>
      <c r="E38" s="53" t="s">
        <v>228</v>
      </c>
      <c r="F38" s="490">
        <v>9.1999999999999993</v>
      </c>
      <c r="G38" s="490">
        <v>26.7</v>
      </c>
      <c r="H38" s="490">
        <v>6.6</v>
      </c>
      <c r="I38" s="490">
        <v>10.6</v>
      </c>
      <c r="J38" s="490">
        <v>36.700000000000003</v>
      </c>
      <c r="K38" s="490">
        <v>8.1</v>
      </c>
      <c r="L38" s="53">
        <v>5.5</v>
      </c>
      <c r="M38" s="53">
        <v>35.1</v>
      </c>
      <c r="N38" s="53">
        <v>7.9</v>
      </c>
      <c r="O38" s="53">
        <v>18.7</v>
      </c>
      <c r="P38" s="53">
        <v>38</v>
      </c>
      <c r="Q38" s="53">
        <v>7</v>
      </c>
      <c r="R38" s="54">
        <v>405</v>
      </c>
      <c r="S38" s="54">
        <v>405</v>
      </c>
      <c r="T38" s="54">
        <v>415</v>
      </c>
      <c r="U38" s="54">
        <v>415</v>
      </c>
      <c r="V38" s="55">
        <f t="shared" si="0"/>
        <v>14.166666666666666</v>
      </c>
      <c r="W38" s="55">
        <f t="shared" si="1"/>
        <v>18.466666666666669</v>
      </c>
      <c r="X38" s="55">
        <f t="shared" si="2"/>
        <v>16.166666666666668</v>
      </c>
      <c r="Y38" s="56">
        <f t="shared" si="3"/>
        <v>21.233333333333334</v>
      </c>
      <c r="Z38" s="987"/>
      <c r="AA38" s="977"/>
      <c r="AB38" s="977"/>
      <c r="AC38" s="977"/>
      <c r="AD38" s="977"/>
      <c r="AE38" s="977"/>
      <c r="AF38" s="977"/>
      <c r="AG38" s="977"/>
      <c r="AH38" s="977"/>
      <c r="AI38" s="993"/>
      <c r="AJ38" s="993"/>
    </row>
    <row r="39" spans="1:36" ht="15.75" x14ac:dyDescent="0.25">
      <c r="A39" s="1021"/>
      <c r="B39" s="981"/>
      <c r="C39" s="984"/>
      <c r="D39" s="984"/>
      <c r="E39" s="57" t="s">
        <v>229</v>
      </c>
      <c r="F39" s="491">
        <v>0.3</v>
      </c>
      <c r="G39" s="491">
        <v>0.2</v>
      </c>
      <c r="H39" s="491">
        <v>1.2</v>
      </c>
      <c r="I39" s="491">
        <v>0.7</v>
      </c>
      <c r="J39" s="491">
        <v>1.6</v>
      </c>
      <c r="K39" s="491">
        <v>0.1</v>
      </c>
      <c r="L39" s="57">
        <v>0.6</v>
      </c>
      <c r="M39" s="57">
        <v>8.9</v>
      </c>
      <c r="N39" s="57">
        <v>1.8</v>
      </c>
      <c r="O39" s="57">
        <v>0</v>
      </c>
      <c r="P39" s="57">
        <v>9.5</v>
      </c>
      <c r="Q39" s="57">
        <v>1.6</v>
      </c>
      <c r="R39" s="54">
        <v>405</v>
      </c>
      <c r="S39" s="54">
        <v>405</v>
      </c>
      <c r="T39" s="54">
        <v>415</v>
      </c>
      <c r="U39" s="54">
        <v>415</v>
      </c>
      <c r="V39" s="55">
        <f t="shared" si="0"/>
        <v>0.56666666666666665</v>
      </c>
      <c r="W39" s="55">
        <f t="shared" si="1"/>
        <v>0.79999999999999993</v>
      </c>
      <c r="X39" s="55">
        <f t="shared" si="2"/>
        <v>3.7666666666666671</v>
      </c>
      <c r="Y39" s="56">
        <f t="shared" si="3"/>
        <v>5.55</v>
      </c>
      <c r="Z39" s="987"/>
      <c r="AA39" s="977"/>
      <c r="AB39" s="977"/>
      <c r="AC39" s="977"/>
      <c r="AD39" s="977"/>
      <c r="AE39" s="977"/>
      <c r="AF39" s="977"/>
      <c r="AG39" s="977"/>
      <c r="AH39" s="977"/>
      <c r="AI39" s="993"/>
      <c r="AJ39" s="993"/>
    </row>
    <row r="40" spans="1:36" ht="15.75" x14ac:dyDescent="0.25">
      <c r="A40" s="1021"/>
      <c r="B40" s="981"/>
      <c r="C40" s="984"/>
      <c r="D40" s="984"/>
      <c r="E40" s="53" t="s">
        <v>1035</v>
      </c>
      <c r="F40" s="490">
        <v>0.4</v>
      </c>
      <c r="G40" s="490">
        <v>2</v>
      </c>
      <c r="H40" s="490">
        <v>2.2000000000000002</v>
      </c>
      <c r="I40" s="490">
        <v>0.7</v>
      </c>
      <c r="J40" s="490">
        <v>1.7</v>
      </c>
      <c r="K40" s="490">
        <v>0.5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4"/>
      <c r="S40" s="54"/>
      <c r="T40" s="54">
        <v>415</v>
      </c>
      <c r="U40" s="54">
        <v>415</v>
      </c>
      <c r="V40" s="55">
        <f t="shared" si="0"/>
        <v>1.5333333333333332</v>
      </c>
      <c r="W40" s="55">
        <f t="shared" si="1"/>
        <v>0.96666666666666667</v>
      </c>
      <c r="X40" s="55">
        <f t="shared" si="2"/>
        <v>0</v>
      </c>
      <c r="Y40" s="56">
        <f t="shared" si="3"/>
        <v>0</v>
      </c>
      <c r="Z40" s="987"/>
      <c r="AA40" s="977"/>
      <c r="AB40" s="977"/>
      <c r="AC40" s="977"/>
      <c r="AD40" s="977"/>
      <c r="AE40" s="977"/>
      <c r="AF40" s="977"/>
      <c r="AG40" s="977"/>
      <c r="AH40" s="977"/>
      <c r="AI40" s="993"/>
      <c r="AJ40" s="993"/>
    </row>
    <row r="41" spans="1:36" ht="15.75" x14ac:dyDescent="0.25">
      <c r="A41" s="1021"/>
      <c r="B41" s="981"/>
      <c r="C41" s="984"/>
      <c r="D41" s="984"/>
      <c r="E41" s="57" t="s">
        <v>1208</v>
      </c>
      <c r="F41" s="57"/>
      <c r="G41" s="57"/>
      <c r="H41" s="57"/>
      <c r="I41" s="57"/>
      <c r="J41" s="57"/>
      <c r="K41" s="57"/>
      <c r="L41" s="57">
        <v>7</v>
      </c>
      <c r="M41" s="57">
        <v>0.8</v>
      </c>
      <c r="N41" s="57">
        <v>0.5</v>
      </c>
      <c r="O41" s="57">
        <v>1.5</v>
      </c>
      <c r="P41" s="57">
        <v>0.8</v>
      </c>
      <c r="Q41" s="57">
        <v>0</v>
      </c>
      <c r="R41" s="58"/>
      <c r="S41" s="58"/>
      <c r="T41" s="58">
        <v>415</v>
      </c>
      <c r="U41" s="58">
        <v>415</v>
      </c>
      <c r="V41" s="55">
        <f t="shared" si="0"/>
        <v>0</v>
      </c>
      <c r="W41" s="55">
        <f t="shared" si="1"/>
        <v>0</v>
      </c>
      <c r="X41" s="55">
        <f t="shared" si="2"/>
        <v>2.7666666666666671</v>
      </c>
      <c r="Y41" s="56">
        <f t="shared" si="3"/>
        <v>1.1499999999999999</v>
      </c>
      <c r="Z41" s="987"/>
      <c r="AA41" s="977"/>
      <c r="AB41" s="977"/>
      <c r="AC41" s="977"/>
      <c r="AD41" s="977"/>
      <c r="AE41" s="977"/>
      <c r="AF41" s="977"/>
      <c r="AG41" s="977"/>
      <c r="AH41" s="977"/>
      <c r="AI41" s="993"/>
      <c r="AJ41" s="993"/>
    </row>
    <row r="42" spans="1:36" ht="16.5" thickBot="1" x14ac:dyDescent="0.3">
      <c r="A42" s="1022"/>
      <c r="B42" s="982"/>
      <c r="C42" s="985"/>
      <c r="D42" s="985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60"/>
      <c r="S42" s="60"/>
      <c r="T42" s="60"/>
      <c r="U42" s="60"/>
      <c r="V42" s="61">
        <f t="shared" si="0"/>
        <v>0</v>
      </c>
      <c r="W42" s="61">
        <f t="shared" si="1"/>
        <v>0</v>
      </c>
      <c r="X42" s="61">
        <f t="shared" si="2"/>
        <v>0</v>
      </c>
      <c r="Y42" s="62">
        <f t="shared" si="3"/>
        <v>0</v>
      </c>
      <c r="Z42" s="988"/>
      <c r="AA42" s="978"/>
      <c r="AB42" s="978"/>
      <c r="AC42" s="978"/>
      <c r="AD42" s="978"/>
      <c r="AE42" s="978"/>
      <c r="AF42" s="978"/>
      <c r="AG42" s="978"/>
      <c r="AH42" s="978"/>
      <c r="AI42" s="994"/>
      <c r="AJ42" s="994"/>
    </row>
    <row r="43" spans="1:36" ht="15.75" x14ac:dyDescent="0.25">
      <c r="A43" s="1020">
        <v>5</v>
      </c>
      <c r="B43" s="980" t="s">
        <v>37</v>
      </c>
      <c r="C43" s="983" t="s">
        <v>103</v>
      </c>
      <c r="D43" s="983">
        <f>250*0.9</f>
        <v>225</v>
      </c>
      <c r="E43" s="50" t="s">
        <v>213</v>
      </c>
      <c r="F43" s="494">
        <v>7.2</v>
      </c>
      <c r="G43" s="494">
        <v>12.9</v>
      </c>
      <c r="H43" s="494">
        <v>3.7</v>
      </c>
      <c r="I43" s="494">
        <v>16.8</v>
      </c>
      <c r="J43" s="494">
        <v>50</v>
      </c>
      <c r="K43" s="494">
        <v>23.4</v>
      </c>
      <c r="L43" s="50"/>
      <c r="M43" s="50"/>
      <c r="N43" s="50"/>
      <c r="O43" s="50"/>
      <c r="P43" s="50"/>
      <c r="Q43" s="50"/>
      <c r="R43" s="161">
        <v>415</v>
      </c>
      <c r="S43" s="161">
        <v>415</v>
      </c>
      <c r="T43" s="161">
        <v>420</v>
      </c>
      <c r="U43" s="161">
        <v>420</v>
      </c>
      <c r="V43" s="51">
        <f t="shared" si="0"/>
        <v>7.9333333333333336</v>
      </c>
      <c r="W43" s="51">
        <f t="shared" si="1"/>
        <v>30.066666666666663</v>
      </c>
      <c r="X43" s="51">
        <f t="shared" si="2"/>
        <v>0</v>
      </c>
      <c r="Y43" s="52">
        <f t="shared" si="3"/>
        <v>0</v>
      </c>
      <c r="Z43" s="986">
        <f>SUM(V43:V48)</f>
        <v>40.566666666666663</v>
      </c>
      <c r="AA43" s="976">
        <f>SUM(W43:W48)</f>
        <v>74.166666666666671</v>
      </c>
      <c r="AB43" s="976">
        <f>SUM(X43:X48)</f>
        <v>183.43333333333334</v>
      </c>
      <c r="AC43" s="976">
        <f>SUM(Y43:Y48)</f>
        <v>157.29999999999998</v>
      </c>
      <c r="AD43" s="979">
        <f t="shared" ref="AD43" si="11">Z43*0.38*0.9*SQRT(3)</f>
        <v>24.030126494049089</v>
      </c>
      <c r="AE43" s="979">
        <f t="shared" si="5"/>
        <v>43.933468733984583</v>
      </c>
      <c r="AF43" s="979">
        <f t="shared" si="5"/>
        <v>108.65882177218745</v>
      </c>
      <c r="AG43" s="979">
        <f t="shared" si="5"/>
        <v>93.178444474459852</v>
      </c>
      <c r="AH43" s="976">
        <f>MAX(Z43:AC48)</f>
        <v>183.43333333333334</v>
      </c>
      <c r="AI43" s="992">
        <f t="shared" ref="AI43" si="12">AH43*0.38*0.9*SQRT(3)</f>
        <v>108.65882177218745</v>
      </c>
      <c r="AJ43" s="992">
        <f>D43-AI43</f>
        <v>116.34117822781255</v>
      </c>
    </row>
    <row r="44" spans="1:36" ht="15.75" x14ac:dyDescent="0.25">
      <c r="A44" s="1021"/>
      <c r="B44" s="981"/>
      <c r="C44" s="984"/>
      <c r="D44" s="984"/>
      <c r="E44" s="53" t="s">
        <v>230</v>
      </c>
      <c r="F44" s="470">
        <v>14.9</v>
      </c>
      <c r="G44" s="470">
        <v>10.3</v>
      </c>
      <c r="H44" s="470">
        <v>2.7</v>
      </c>
      <c r="I44" s="470">
        <v>26.3</v>
      </c>
      <c r="J44" s="470">
        <v>29.3</v>
      </c>
      <c r="K44" s="470">
        <v>27.5</v>
      </c>
      <c r="L44" s="53">
        <v>76</v>
      </c>
      <c r="M44" s="53">
        <v>85.2</v>
      </c>
      <c r="N44" s="53">
        <v>76.900000000000006</v>
      </c>
      <c r="O44" s="53">
        <v>53.3</v>
      </c>
      <c r="P44" s="53">
        <v>41.8</v>
      </c>
      <c r="Q44" s="53">
        <v>54.8</v>
      </c>
      <c r="R44" s="54">
        <v>415</v>
      </c>
      <c r="S44" s="54">
        <v>415</v>
      </c>
      <c r="T44" s="54">
        <v>420</v>
      </c>
      <c r="U44" s="54">
        <v>420</v>
      </c>
      <c r="V44" s="55">
        <f t="shared" si="0"/>
        <v>9.3000000000000007</v>
      </c>
      <c r="W44" s="55">
        <f t="shared" si="1"/>
        <v>27.7</v>
      </c>
      <c r="X44" s="55">
        <f t="shared" si="2"/>
        <v>79.36666666666666</v>
      </c>
      <c r="Y44" s="56">
        <f t="shared" si="3"/>
        <v>49.966666666666661</v>
      </c>
      <c r="Z44" s="987"/>
      <c r="AA44" s="977"/>
      <c r="AB44" s="977"/>
      <c r="AC44" s="977"/>
      <c r="AD44" s="977"/>
      <c r="AE44" s="977"/>
      <c r="AF44" s="977"/>
      <c r="AG44" s="977"/>
      <c r="AH44" s="977"/>
      <c r="AI44" s="993"/>
      <c r="AJ44" s="993"/>
    </row>
    <row r="45" spans="1:36" ht="31.5" x14ac:dyDescent="0.25">
      <c r="A45" s="1021"/>
      <c r="B45" s="981"/>
      <c r="C45" s="984"/>
      <c r="D45" s="984"/>
      <c r="E45" s="57" t="s">
        <v>231</v>
      </c>
      <c r="F45" s="491"/>
      <c r="G45" s="491"/>
      <c r="H45" s="491"/>
      <c r="I45" s="491"/>
      <c r="J45" s="491"/>
      <c r="K45" s="491"/>
      <c r="L45" s="57"/>
      <c r="M45" s="57"/>
      <c r="N45" s="57"/>
      <c r="O45" s="57"/>
      <c r="P45" s="57"/>
      <c r="Q45" s="57"/>
      <c r="R45" s="54"/>
      <c r="S45" s="54"/>
      <c r="T45" s="54"/>
      <c r="U45" s="54"/>
      <c r="V45" s="55">
        <f t="shared" si="0"/>
        <v>0</v>
      </c>
      <c r="W45" s="55">
        <f t="shared" si="1"/>
        <v>0</v>
      </c>
      <c r="X45" s="55">
        <f t="shared" si="2"/>
        <v>0</v>
      </c>
      <c r="Y45" s="56">
        <f t="shared" si="3"/>
        <v>0</v>
      </c>
      <c r="Z45" s="987"/>
      <c r="AA45" s="977"/>
      <c r="AB45" s="977"/>
      <c r="AC45" s="977"/>
      <c r="AD45" s="977"/>
      <c r="AE45" s="977"/>
      <c r="AF45" s="977"/>
      <c r="AG45" s="977"/>
      <c r="AH45" s="977"/>
      <c r="AI45" s="993"/>
      <c r="AJ45" s="993"/>
    </row>
    <row r="46" spans="1:36" ht="15.75" x14ac:dyDescent="0.25">
      <c r="A46" s="1021"/>
      <c r="B46" s="981"/>
      <c r="C46" s="984"/>
      <c r="D46" s="984"/>
      <c r="E46" s="53" t="s">
        <v>232</v>
      </c>
      <c r="F46" s="490">
        <v>24.4</v>
      </c>
      <c r="G46" s="490">
        <v>21.3</v>
      </c>
      <c r="H46" s="490">
        <v>24.3</v>
      </c>
      <c r="I46" s="490">
        <v>15</v>
      </c>
      <c r="J46" s="490">
        <v>14.8</v>
      </c>
      <c r="K46" s="490">
        <v>19.399999999999999</v>
      </c>
      <c r="L46" s="53">
        <v>112.9</v>
      </c>
      <c r="M46" s="53">
        <v>75.599999999999994</v>
      </c>
      <c r="N46" s="53">
        <v>88.8</v>
      </c>
      <c r="O46" s="53">
        <v>92.5</v>
      </c>
      <c r="P46" s="53">
        <v>68.099999999999994</v>
      </c>
      <c r="Q46" s="53">
        <v>71.400000000000006</v>
      </c>
      <c r="R46" s="54">
        <v>415</v>
      </c>
      <c r="S46" s="54">
        <v>415</v>
      </c>
      <c r="T46" s="54">
        <v>420</v>
      </c>
      <c r="U46" s="54">
        <v>420</v>
      </c>
      <c r="V46" s="55">
        <f t="shared" si="0"/>
        <v>23.333333333333332</v>
      </c>
      <c r="W46" s="55">
        <f t="shared" si="1"/>
        <v>16.400000000000002</v>
      </c>
      <c r="X46" s="55">
        <f t="shared" si="2"/>
        <v>92.433333333333337</v>
      </c>
      <c r="Y46" s="56">
        <f t="shared" si="3"/>
        <v>77.333333333333329</v>
      </c>
      <c r="Z46" s="987"/>
      <c r="AA46" s="977"/>
      <c r="AB46" s="977"/>
      <c r="AC46" s="977"/>
      <c r="AD46" s="977"/>
      <c r="AE46" s="977"/>
      <c r="AF46" s="977"/>
      <c r="AG46" s="977"/>
      <c r="AH46" s="977"/>
      <c r="AI46" s="993"/>
      <c r="AJ46" s="993"/>
    </row>
    <row r="47" spans="1:36" ht="15.75" x14ac:dyDescent="0.25">
      <c r="A47" s="1021"/>
      <c r="B47" s="981"/>
      <c r="C47" s="984"/>
      <c r="D47" s="984"/>
      <c r="E47" s="57" t="s">
        <v>1034</v>
      </c>
      <c r="F47" s="491"/>
      <c r="G47" s="491"/>
      <c r="H47" s="491"/>
      <c r="I47" s="491"/>
      <c r="J47" s="491"/>
      <c r="K47" s="491"/>
      <c r="L47" s="57">
        <v>17</v>
      </c>
      <c r="M47" s="57">
        <v>13.6</v>
      </c>
      <c r="N47" s="57">
        <v>4.3</v>
      </c>
      <c r="O47" s="57">
        <v>22.6</v>
      </c>
      <c r="P47" s="57">
        <v>52.8</v>
      </c>
      <c r="Q47" s="57">
        <v>14.6</v>
      </c>
      <c r="R47" s="58"/>
      <c r="S47" s="58"/>
      <c r="T47" s="58">
        <v>420</v>
      </c>
      <c r="U47" s="58">
        <v>420</v>
      </c>
      <c r="V47" s="55">
        <f t="shared" si="0"/>
        <v>0</v>
      </c>
      <c r="W47" s="55">
        <f t="shared" si="1"/>
        <v>0</v>
      </c>
      <c r="X47" s="55">
        <f t="shared" si="2"/>
        <v>11.633333333333333</v>
      </c>
      <c r="Y47" s="56">
        <f t="shared" si="3"/>
        <v>30</v>
      </c>
      <c r="Z47" s="987"/>
      <c r="AA47" s="977"/>
      <c r="AB47" s="977"/>
      <c r="AC47" s="977"/>
      <c r="AD47" s="977"/>
      <c r="AE47" s="977"/>
      <c r="AF47" s="977"/>
      <c r="AG47" s="977"/>
      <c r="AH47" s="977"/>
      <c r="AI47" s="993"/>
      <c r="AJ47" s="993"/>
    </row>
    <row r="48" spans="1:36" ht="16.5" thickBot="1" x14ac:dyDescent="0.3">
      <c r="A48" s="1022"/>
      <c r="B48" s="982"/>
      <c r="C48" s="985"/>
      <c r="D48" s="985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60"/>
      <c r="S48" s="60"/>
      <c r="T48" s="60"/>
      <c r="U48" s="60"/>
      <c r="V48" s="61">
        <f t="shared" si="0"/>
        <v>0</v>
      </c>
      <c r="W48" s="61">
        <f t="shared" si="1"/>
        <v>0</v>
      </c>
      <c r="X48" s="61">
        <f t="shared" si="2"/>
        <v>0</v>
      </c>
      <c r="Y48" s="62">
        <f t="shared" si="3"/>
        <v>0</v>
      </c>
      <c r="Z48" s="988"/>
      <c r="AA48" s="978"/>
      <c r="AB48" s="978"/>
      <c r="AC48" s="978"/>
      <c r="AD48" s="978"/>
      <c r="AE48" s="978"/>
      <c r="AF48" s="978"/>
      <c r="AG48" s="978"/>
      <c r="AH48" s="978"/>
      <c r="AI48" s="994"/>
      <c r="AJ48" s="994"/>
    </row>
    <row r="49" spans="1:36" ht="15.75" x14ac:dyDescent="0.25">
      <c r="A49" s="1020">
        <v>6</v>
      </c>
      <c r="B49" s="980" t="s">
        <v>44</v>
      </c>
      <c r="C49" s="1023" t="s">
        <v>92</v>
      </c>
      <c r="D49" s="983">
        <f>100*0.9</f>
        <v>90</v>
      </c>
      <c r="E49" s="50" t="s">
        <v>233</v>
      </c>
      <c r="F49" s="494">
        <v>0</v>
      </c>
      <c r="G49" s="494">
        <v>0</v>
      </c>
      <c r="H49" s="494">
        <v>0</v>
      </c>
      <c r="I49" s="494">
        <v>0.5</v>
      </c>
      <c r="J49" s="494">
        <v>11.8</v>
      </c>
      <c r="K49" s="494">
        <v>0.3</v>
      </c>
      <c r="L49" s="50">
        <v>12.3</v>
      </c>
      <c r="M49" s="50">
        <v>7.6</v>
      </c>
      <c r="N49" s="50">
        <v>0.9</v>
      </c>
      <c r="O49" s="50">
        <v>1</v>
      </c>
      <c r="P49" s="50">
        <v>14.8</v>
      </c>
      <c r="Q49" s="50">
        <v>0</v>
      </c>
      <c r="R49" s="161">
        <v>410</v>
      </c>
      <c r="S49" s="161">
        <v>422</v>
      </c>
      <c r="T49" s="161">
        <v>420</v>
      </c>
      <c r="U49" s="161">
        <v>420</v>
      </c>
      <c r="V49" s="51">
        <f t="shared" si="0"/>
        <v>0</v>
      </c>
      <c r="W49" s="51">
        <f t="shared" si="1"/>
        <v>4.2</v>
      </c>
      <c r="X49" s="51">
        <f t="shared" si="2"/>
        <v>6.9333333333333327</v>
      </c>
      <c r="Y49" s="52">
        <f t="shared" si="3"/>
        <v>7.9</v>
      </c>
      <c r="Z49" s="986">
        <f>SUM(V49:V56)</f>
        <v>0</v>
      </c>
      <c r="AA49" s="976">
        <f>SUM(W49:W56)</f>
        <v>6.6833333333333336</v>
      </c>
      <c r="AB49" s="976">
        <f>SUM(X49:X56)</f>
        <v>15.083333333333332</v>
      </c>
      <c r="AC49" s="976">
        <f>SUM(Y49:Y56)</f>
        <v>21.516666666666669</v>
      </c>
      <c r="AD49" s="979">
        <f t="shared" ref="AD49:AG71" si="13">Z49*0.38*0.9*SQRT(3)</f>
        <v>0</v>
      </c>
      <c r="AE49" s="979">
        <f t="shared" si="13"/>
        <v>3.9589485308601833</v>
      </c>
      <c r="AF49" s="979">
        <f t="shared" si="13"/>
        <v>8.9347840908440528</v>
      </c>
      <c r="AG49" s="979">
        <f t="shared" si="13"/>
        <v>12.745642277657097</v>
      </c>
      <c r="AH49" s="976">
        <f>MAX(Z49:AC56)</f>
        <v>21.516666666666669</v>
      </c>
      <c r="AI49" s="992">
        <f t="shared" ref="AI49" si="14">AH49*0.38*0.9*SQRT(3)</f>
        <v>12.745642277657097</v>
      </c>
      <c r="AJ49" s="992">
        <f>D49-AI49</f>
        <v>77.254357722342903</v>
      </c>
    </row>
    <row r="50" spans="1:36" ht="15.75" x14ac:dyDescent="0.25">
      <c r="A50" s="1021"/>
      <c r="B50" s="981"/>
      <c r="C50" s="1024"/>
      <c r="D50" s="984"/>
      <c r="E50" s="53" t="s">
        <v>234</v>
      </c>
      <c r="F50" s="470">
        <v>0</v>
      </c>
      <c r="G50" s="470">
        <v>0</v>
      </c>
      <c r="H50" s="470">
        <v>0</v>
      </c>
      <c r="I50" s="470">
        <v>0.2</v>
      </c>
      <c r="J50" s="470">
        <v>0.9</v>
      </c>
      <c r="K50" s="470">
        <v>4.7</v>
      </c>
      <c r="L50" s="53">
        <v>0.1</v>
      </c>
      <c r="M50" s="53">
        <v>0.1</v>
      </c>
      <c r="N50" s="53">
        <v>10.4</v>
      </c>
      <c r="O50" s="53">
        <v>0.7</v>
      </c>
      <c r="P50" s="53">
        <v>0</v>
      </c>
      <c r="Q50" s="53">
        <v>15.1</v>
      </c>
      <c r="R50" s="54">
        <v>410</v>
      </c>
      <c r="S50" s="54">
        <v>422</v>
      </c>
      <c r="T50" s="54">
        <v>420</v>
      </c>
      <c r="U50" s="54">
        <v>420</v>
      </c>
      <c r="V50" s="55">
        <f t="shared" si="0"/>
        <v>0</v>
      </c>
      <c r="W50" s="55">
        <f t="shared" si="1"/>
        <v>1.9333333333333336</v>
      </c>
      <c r="X50" s="55">
        <f t="shared" si="2"/>
        <v>3.5333333333333332</v>
      </c>
      <c r="Y50" s="56">
        <f t="shared" si="3"/>
        <v>7.8999999999999995</v>
      </c>
      <c r="Z50" s="987"/>
      <c r="AA50" s="977"/>
      <c r="AB50" s="977"/>
      <c r="AC50" s="977"/>
      <c r="AD50" s="977"/>
      <c r="AE50" s="977"/>
      <c r="AF50" s="977"/>
      <c r="AG50" s="977"/>
      <c r="AH50" s="977"/>
      <c r="AI50" s="993"/>
      <c r="AJ50" s="993"/>
    </row>
    <row r="51" spans="1:36" ht="15.75" x14ac:dyDescent="0.25">
      <c r="A51" s="1021"/>
      <c r="B51" s="981"/>
      <c r="C51" s="1024"/>
      <c r="D51" s="984"/>
      <c r="E51" s="57" t="s">
        <v>235</v>
      </c>
      <c r="F51" s="491">
        <v>0</v>
      </c>
      <c r="G51" s="491">
        <v>0</v>
      </c>
      <c r="H51" s="491">
        <v>0</v>
      </c>
      <c r="I51" s="491">
        <v>0.3</v>
      </c>
      <c r="J51" s="491">
        <v>0</v>
      </c>
      <c r="K51" s="491">
        <v>0.8</v>
      </c>
      <c r="L51" s="57">
        <v>8.6</v>
      </c>
      <c r="M51" s="57">
        <v>0.1</v>
      </c>
      <c r="N51" s="57">
        <v>0</v>
      </c>
      <c r="O51" s="57">
        <v>9.4</v>
      </c>
      <c r="P51" s="57">
        <v>0</v>
      </c>
      <c r="Q51" s="57">
        <v>0.9</v>
      </c>
      <c r="R51" s="58">
        <v>410</v>
      </c>
      <c r="S51" s="58">
        <v>422</v>
      </c>
      <c r="T51" s="58">
        <v>420</v>
      </c>
      <c r="U51" s="58">
        <v>420</v>
      </c>
      <c r="V51" s="55">
        <f t="shared" si="0"/>
        <v>0</v>
      </c>
      <c r="W51" s="55">
        <f t="shared" si="1"/>
        <v>0.55000000000000004</v>
      </c>
      <c r="X51" s="55">
        <f t="shared" si="2"/>
        <v>4.3499999999999996</v>
      </c>
      <c r="Y51" s="56">
        <f t="shared" si="3"/>
        <v>5.15</v>
      </c>
      <c r="Z51" s="987"/>
      <c r="AA51" s="977"/>
      <c r="AB51" s="977"/>
      <c r="AC51" s="977"/>
      <c r="AD51" s="977"/>
      <c r="AE51" s="977"/>
      <c r="AF51" s="977"/>
      <c r="AG51" s="977"/>
      <c r="AH51" s="977"/>
      <c r="AI51" s="993"/>
      <c r="AJ51" s="993"/>
    </row>
    <row r="52" spans="1:36" ht="15.75" x14ac:dyDescent="0.25">
      <c r="A52" s="1021"/>
      <c r="B52" s="981"/>
      <c r="C52" s="1024"/>
      <c r="D52" s="984"/>
      <c r="E52" s="53" t="s">
        <v>236</v>
      </c>
      <c r="F52" s="490">
        <v>0</v>
      </c>
      <c r="G52" s="490">
        <v>0</v>
      </c>
      <c r="H52" s="490">
        <v>0</v>
      </c>
      <c r="I52" s="490">
        <v>0</v>
      </c>
      <c r="J52" s="490">
        <v>0</v>
      </c>
      <c r="K52" s="490">
        <v>0</v>
      </c>
      <c r="L52" s="53">
        <v>0.2</v>
      </c>
      <c r="M52" s="53">
        <v>0.4</v>
      </c>
      <c r="N52" s="53">
        <v>0.2</v>
      </c>
      <c r="O52" s="53">
        <v>0.4</v>
      </c>
      <c r="P52" s="53">
        <v>0.5</v>
      </c>
      <c r="Q52" s="53">
        <v>0.8</v>
      </c>
      <c r="R52" s="54">
        <v>410</v>
      </c>
      <c r="S52" s="54"/>
      <c r="T52" s="54">
        <v>420</v>
      </c>
      <c r="U52" s="54">
        <v>420</v>
      </c>
      <c r="V52" s="55">
        <f t="shared" si="0"/>
        <v>0</v>
      </c>
      <c r="W52" s="55">
        <f t="shared" si="1"/>
        <v>0</v>
      </c>
      <c r="X52" s="55">
        <f t="shared" si="2"/>
        <v>0.26666666666666666</v>
      </c>
      <c r="Y52" s="56">
        <f t="shared" si="3"/>
        <v>0.56666666666666676</v>
      </c>
      <c r="Z52" s="987"/>
      <c r="AA52" s="977"/>
      <c r="AB52" s="977"/>
      <c r="AC52" s="977"/>
      <c r="AD52" s="977"/>
      <c r="AE52" s="977"/>
      <c r="AF52" s="977"/>
      <c r="AG52" s="977"/>
      <c r="AH52" s="977"/>
      <c r="AI52" s="993"/>
      <c r="AJ52" s="993"/>
    </row>
    <row r="53" spans="1:36" ht="15.75" x14ac:dyDescent="0.25">
      <c r="A53" s="1021"/>
      <c r="B53" s="981"/>
      <c r="C53" s="1024"/>
      <c r="D53" s="984"/>
      <c r="E53" s="491" t="s">
        <v>1036</v>
      </c>
      <c r="F53" s="491"/>
      <c r="G53" s="491"/>
      <c r="H53" s="491"/>
      <c r="I53" s="491"/>
      <c r="J53" s="491"/>
      <c r="K53" s="491"/>
      <c r="L53" s="57"/>
      <c r="M53" s="57"/>
      <c r="N53" s="57"/>
      <c r="O53" s="57"/>
      <c r="P53" s="57"/>
      <c r="Q53" s="57"/>
      <c r="R53" s="58"/>
      <c r="S53" s="58"/>
      <c r="T53" s="58"/>
      <c r="U53" s="58"/>
      <c r="V53" s="55">
        <f t="shared" si="0"/>
        <v>0</v>
      </c>
      <c r="W53" s="55">
        <f t="shared" si="1"/>
        <v>0</v>
      </c>
      <c r="X53" s="55">
        <f t="shared" si="2"/>
        <v>0</v>
      </c>
      <c r="Y53" s="56">
        <f t="shared" si="3"/>
        <v>0</v>
      </c>
      <c r="Z53" s="987"/>
      <c r="AA53" s="977"/>
      <c r="AB53" s="977"/>
      <c r="AC53" s="977"/>
      <c r="AD53" s="977"/>
      <c r="AE53" s="977"/>
      <c r="AF53" s="977"/>
      <c r="AG53" s="977"/>
      <c r="AH53" s="977"/>
      <c r="AI53" s="993"/>
      <c r="AJ53" s="993"/>
    </row>
    <row r="54" spans="1:36" ht="15.75" x14ac:dyDescent="0.25">
      <c r="A54" s="1021"/>
      <c r="B54" s="981"/>
      <c r="C54" s="1024"/>
      <c r="D54" s="984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4"/>
      <c r="S54" s="54"/>
      <c r="T54" s="54"/>
      <c r="U54" s="54"/>
      <c r="V54" s="55">
        <f t="shared" si="0"/>
        <v>0</v>
      </c>
      <c r="W54" s="55">
        <f t="shared" si="1"/>
        <v>0</v>
      </c>
      <c r="X54" s="55">
        <f t="shared" si="2"/>
        <v>0</v>
      </c>
      <c r="Y54" s="56">
        <f t="shared" si="3"/>
        <v>0</v>
      </c>
      <c r="Z54" s="987"/>
      <c r="AA54" s="977"/>
      <c r="AB54" s="977"/>
      <c r="AC54" s="977"/>
      <c r="AD54" s="977"/>
      <c r="AE54" s="977"/>
      <c r="AF54" s="977"/>
      <c r="AG54" s="977"/>
      <c r="AH54" s="977"/>
      <c r="AI54" s="993"/>
      <c r="AJ54" s="993"/>
    </row>
    <row r="55" spans="1:36" ht="15.75" x14ac:dyDescent="0.25">
      <c r="A55" s="1021"/>
      <c r="B55" s="981"/>
      <c r="C55" s="1024"/>
      <c r="D55" s="984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8"/>
      <c r="S55" s="58"/>
      <c r="T55" s="58"/>
      <c r="U55" s="58"/>
      <c r="V55" s="55">
        <f t="shared" si="0"/>
        <v>0</v>
      </c>
      <c r="W55" s="55">
        <f t="shared" si="1"/>
        <v>0</v>
      </c>
      <c r="X55" s="55">
        <f t="shared" si="2"/>
        <v>0</v>
      </c>
      <c r="Y55" s="56">
        <f t="shared" si="3"/>
        <v>0</v>
      </c>
      <c r="Z55" s="987"/>
      <c r="AA55" s="977"/>
      <c r="AB55" s="977"/>
      <c r="AC55" s="977"/>
      <c r="AD55" s="977"/>
      <c r="AE55" s="977"/>
      <c r="AF55" s="977"/>
      <c r="AG55" s="977"/>
      <c r="AH55" s="977"/>
      <c r="AI55" s="993"/>
      <c r="AJ55" s="993"/>
    </row>
    <row r="56" spans="1:36" ht="16.5" thickBot="1" x14ac:dyDescent="0.3">
      <c r="A56" s="1022"/>
      <c r="B56" s="982"/>
      <c r="C56" s="1025"/>
      <c r="D56" s="985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60"/>
      <c r="S56" s="60"/>
      <c r="T56" s="60"/>
      <c r="U56" s="60"/>
      <c r="V56" s="61">
        <f t="shared" si="0"/>
        <v>0</v>
      </c>
      <c r="W56" s="61">
        <f t="shared" si="1"/>
        <v>0</v>
      </c>
      <c r="X56" s="61">
        <f t="shared" si="2"/>
        <v>0</v>
      </c>
      <c r="Y56" s="62">
        <f t="shared" si="3"/>
        <v>0</v>
      </c>
      <c r="Z56" s="988"/>
      <c r="AA56" s="978"/>
      <c r="AB56" s="978"/>
      <c r="AC56" s="978"/>
      <c r="AD56" s="978"/>
      <c r="AE56" s="978"/>
      <c r="AF56" s="978"/>
      <c r="AG56" s="978"/>
      <c r="AH56" s="978"/>
      <c r="AI56" s="994"/>
      <c r="AJ56" s="994"/>
    </row>
    <row r="57" spans="1:36" ht="15.75" x14ac:dyDescent="0.25">
      <c r="A57" s="1020">
        <v>7</v>
      </c>
      <c r="B57" s="980" t="s">
        <v>237</v>
      </c>
      <c r="C57" s="983" t="s">
        <v>103</v>
      </c>
      <c r="D57" s="983">
        <f>250*0.9</f>
        <v>225</v>
      </c>
      <c r="E57" s="491" t="s">
        <v>238</v>
      </c>
      <c r="F57" s="491">
        <v>19.2</v>
      </c>
      <c r="G57" s="491">
        <v>21.9</v>
      </c>
      <c r="H57" s="491">
        <v>34.6</v>
      </c>
      <c r="I57" s="491">
        <v>9.1</v>
      </c>
      <c r="J57" s="491">
        <v>21.9</v>
      </c>
      <c r="K57" s="491">
        <v>17.3</v>
      </c>
      <c r="L57" s="50">
        <v>28.4</v>
      </c>
      <c r="M57" s="50">
        <v>95.9</v>
      </c>
      <c r="N57" s="50">
        <v>35.4</v>
      </c>
      <c r="O57" s="50">
        <v>35.299999999999997</v>
      </c>
      <c r="P57" s="50">
        <v>54.7</v>
      </c>
      <c r="Q57" s="50">
        <v>29.4</v>
      </c>
      <c r="R57" s="161">
        <v>405</v>
      </c>
      <c r="S57" s="161">
        <v>405</v>
      </c>
      <c r="T57" s="161">
        <v>415</v>
      </c>
      <c r="U57" s="161">
        <v>415</v>
      </c>
      <c r="V57" s="51">
        <f t="shared" si="0"/>
        <v>25.233333333333331</v>
      </c>
      <c r="W57" s="51">
        <f t="shared" si="1"/>
        <v>16.099999999999998</v>
      </c>
      <c r="X57" s="51">
        <f t="shared" si="2"/>
        <v>53.233333333333341</v>
      </c>
      <c r="Y57" s="52">
        <f t="shared" si="3"/>
        <v>39.800000000000004</v>
      </c>
      <c r="Z57" s="986">
        <f>SUM(V57:V64)</f>
        <v>37.066666666666663</v>
      </c>
      <c r="AA57" s="976">
        <f>SUM(W57:W64)</f>
        <v>26.633333333333333</v>
      </c>
      <c r="AB57" s="976">
        <f>SUM(X57:X64)</f>
        <v>253.71666666666664</v>
      </c>
      <c r="AC57" s="976">
        <f>SUM(Y57:Y64)</f>
        <v>268.96666666666664</v>
      </c>
      <c r="AD57" s="979">
        <f t="shared" ref="AD57" si="15">Z57*0.38*0.9*SQRT(3)</f>
        <v>21.956861677389142</v>
      </c>
      <c r="AE57" s="979">
        <f t="shared" si="13"/>
        <v>15.776557985821876</v>
      </c>
      <c r="AF57" s="979">
        <f t="shared" si="13"/>
        <v>150.29195382863978</v>
      </c>
      <c r="AG57" s="979">
        <f t="shared" si="13"/>
        <v>159.32546481551526</v>
      </c>
      <c r="AH57" s="976">
        <f>MAX(Z57:AC64)</f>
        <v>268.96666666666664</v>
      </c>
      <c r="AI57" s="992">
        <f t="shared" ref="AI57" si="16">AH57*0.38*0.9*SQRT(3)</f>
        <v>159.32546481551526</v>
      </c>
      <c r="AJ57" s="992">
        <f>D57-AI57</f>
        <v>65.674535184484739</v>
      </c>
    </row>
    <row r="58" spans="1:36" ht="15.75" x14ac:dyDescent="0.25">
      <c r="A58" s="1021"/>
      <c r="B58" s="981"/>
      <c r="C58" s="984"/>
      <c r="D58" s="984"/>
      <c r="E58" s="490" t="s">
        <v>239</v>
      </c>
      <c r="F58" s="490">
        <v>5.6</v>
      </c>
      <c r="G58" s="490">
        <v>11.5</v>
      </c>
      <c r="H58" s="490">
        <v>2.8</v>
      </c>
      <c r="I58" s="490">
        <v>5.0999999999999996</v>
      </c>
      <c r="J58" s="490">
        <v>8.6999999999999993</v>
      </c>
      <c r="K58" s="490">
        <v>4.2</v>
      </c>
      <c r="L58" s="53">
        <v>6.4</v>
      </c>
      <c r="M58" s="53">
        <v>14.2</v>
      </c>
      <c r="N58" s="53">
        <v>1.7</v>
      </c>
      <c r="O58" s="53">
        <v>23.5</v>
      </c>
      <c r="P58" s="53">
        <v>11.3</v>
      </c>
      <c r="Q58" s="53">
        <v>9.8000000000000007</v>
      </c>
      <c r="R58" s="54">
        <v>405</v>
      </c>
      <c r="S58" s="54">
        <v>405</v>
      </c>
      <c r="T58" s="54">
        <v>415</v>
      </c>
      <c r="U58" s="54">
        <v>415</v>
      </c>
      <c r="V58" s="55">
        <f t="shared" si="0"/>
        <v>6.6333333333333337</v>
      </c>
      <c r="W58" s="55">
        <f t="shared" si="1"/>
        <v>6</v>
      </c>
      <c r="X58" s="55">
        <f t="shared" si="2"/>
        <v>7.4333333333333336</v>
      </c>
      <c r="Y58" s="56">
        <f t="shared" si="3"/>
        <v>14.866666666666665</v>
      </c>
      <c r="Z58" s="987"/>
      <c r="AA58" s="977"/>
      <c r="AB58" s="977"/>
      <c r="AC58" s="977"/>
      <c r="AD58" s="977"/>
      <c r="AE58" s="977"/>
      <c r="AF58" s="977"/>
      <c r="AG58" s="977"/>
      <c r="AH58" s="977"/>
      <c r="AI58" s="993"/>
      <c r="AJ58" s="993"/>
    </row>
    <row r="59" spans="1:36" ht="15.75" x14ac:dyDescent="0.25">
      <c r="A59" s="1021"/>
      <c r="B59" s="981"/>
      <c r="C59" s="984"/>
      <c r="D59" s="984"/>
      <c r="E59" s="491" t="s">
        <v>240</v>
      </c>
      <c r="F59" s="491"/>
      <c r="G59" s="491"/>
      <c r="H59" s="491"/>
      <c r="I59" s="491"/>
      <c r="J59" s="491"/>
      <c r="K59" s="491"/>
      <c r="L59" s="57">
        <v>30.1</v>
      </c>
      <c r="M59" s="57">
        <v>29</v>
      </c>
      <c r="N59" s="57">
        <v>20</v>
      </c>
      <c r="O59" s="57">
        <v>29.7</v>
      </c>
      <c r="P59" s="57">
        <v>28.6</v>
      </c>
      <c r="Q59" s="57">
        <v>19.899999999999999</v>
      </c>
      <c r="R59" s="58"/>
      <c r="S59" s="58"/>
      <c r="T59" s="58">
        <v>415</v>
      </c>
      <c r="U59" s="58">
        <v>415</v>
      </c>
      <c r="V59" s="55">
        <f t="shared" si="0"/>
        <v>0</v>
      </c>
      <c r="W59" s="55">
        <f t="shared" si="1"/>
        <v>0</v>
      </c>
      <c r="X59" s="55">
        <f t="shared" si="2"/>
        <v>26.366666666666664</v>
      </c>
      <c r="Y59" s="56">
        <f t="shared" si="3"/>
        <v>26.066666666666663</v>
      </c>
      <c r="Z59" s="987"/>
      <c r="AA59" s="977"/>
      <c r="AB59" s="977"/>
      <c r="AC59" s="977"/>
      <c r="AD59" s="977"/>
      <c r="AE59" s="977"/>
      <c r="AF59" s="977"/>
      <c r="AG59" s="977"/>
      <c r="AH59" s="977"/>
      <c r="AI59" s="993"/>
      <c r="AJ59" s="993"/>
    </row>
    <row r="60" spans="1:36" ht="15.75" x14ac:dyDescent="0.25">
      <c r="A60" s="1021"/>
      <c r="B60" s="981"/>
      <c r="C60" s="984"/>
      <c r="D60" s="984"/>
      <c r="E60" s="490" t="s">
        <v>241</v>
      </c>
      <c r="F60" s="490">
        <v>8.9</v>
      </c>
      <c r="G60" s="490">
        <v>0.3</v>
      </c>
      <c r="H60" s="490">
        <v>6.4</v>
      </c>
      <c r="I60" s="490">
        <v>7.9</v>
      </c>
      <c r="J60" s="490">
        <v>0.4</v>
      </c>
      <c r="K60" s="490">
        <v>5.3</v>
      </c>
      <c r="L60" s="53">
        <v>16.399999999999999</v>
      </c>
      <c r="M60" s="53">
        <v>20.7</v>
      </c>
      <c r="N60" s="53">
        <v>0</v>
      </c>
      <c r="O60" s="53">
        <v>15.4</v>
      </c>
      <c r="P60" s="53">
        <v>21.4</v>
      </c>
      <c r="Q60" s="53">
        <v>0</v>
      </c>
      <c r="R60" s="54">
        <v>405</v>
      </c>
      <c r="S60" s="54">
        <v>405</v>
      </c>
      <c r="T60" s="54">
        <v>415</v>
      </c>
      <c r="U60" s="54">
        <v>415</v>
      </c>
      <c r="V60" s="55">
        <f t="shared" si="0"/>
        <v>5.2</v>
      </c>
      <c r="W60" s="55">
        <f t="shared" si="1"/>
        <v>4.5333333333333341</v>
      </c>
      <c r="X60" s="55">
        <f t="shared" si="2"/>
        <v>18.549999999999997</v>
      </c>
      <c r="Y60" s="56">
        <f t="shared" si="3"/>
        <v>18.399999999999999</v>
      </c>
      <c r="Z60" s="987"/>
      <c r="AA60" s="977"/>
      <c r="AB60" s="977"/>
      <c r="AC60" s="977"/>
      <c r="AD60" s="977"/>
      <c r="AE60" s="977"/>
      <c r="AF60" s="977"/>
      <c r="AG60" s="977"/>
      <c r="AH60" s="977"/>
      <c r="AI60" s="993"/>
      <c r="AJ60" s="993"/>
    </row>
    <row r="61" spans="1:36" ht="15.75" x14ac:dyDescent="0.25">
      <c r="A61" s="1021"/>
      <c r="B61" s="981"/>
      <c r="C61" s="984"/>
      <c r="D61" s="984"/>
      <c r="E61" s="57" t="s">
        <v>194</v>
      </c>
      <c r="F61" s="57"/>
      <c r="G61" s="57"/>
      <c r="H61" s="57"/>
      <c r="I61" s="57"/>
      <c r="J61" s="57"/>
      <c r="K61" s="57"/>
      <c r="L61" s="57">
        <v>57.4</v>
      </c>
      <c r="M61" s="57">
        <v>56.7</v>
      </c>
      <c r="N61" s="57">
        <v>61.6</v>
      </c>
      <c r="O61" s="57">
        <v>74.2</v>
      </c>
      <c r="P61" s="57">
        <v>60</v>
      </c>
      <c r="Q61" s="57">
        <v>59.4</v>
      </c>
      <c r="R61" s="58">
        <v>405</v>
      </c>
      <c r="S61" s="58">
        <v>405</v>
      </c>
      <c r="T61" s="58">
        <v>415</v>
      </c>
      <c r="U61" s="58">
        <v>415</v>
      </c>
      <c r="V61" s="55">
        <f t="shared" si="0"/>
        <v>0</v>
      </c>
      <c r="W61" s="55">
        <f t="shared" si="1"/>
        <v>0</v>
      </c>
      <c r="X61" s="55">
        <f t="shared" si="2"/>
        <v>58.566666666666663</v>
      </c>
      <c r="Y61" s="56">
        <f t="shared" si="3"/>
        <v>64.533333333333331</v>
      </c>
      <c r="Z61" s="987"/>
      <c r="AA61" s="977"/>
      <c r="AB61" s="977"/>
      <c r="AC61" s="977"/>
      <c r="AD61" s="977"/>
      <c r="AE61" s="977"/>
      <c r="AF61" s="977"/>
      <c r="AG61" s="977"/>
      <c r="AH61" s="977"/>
      <c r="AI61" s="993"/>
      <c r="AJ61" s="993"/>
    </row>
    <row r="62" spans="1:36" ht="15.75" x14ac:dyDescent="0.25">
      <c r="A62" s="1021"/>
      <c r="B62" s="981"/>
      <c r="C62" s="984"/>
      <c r="D62" s="984"/>
      <c r="E62" s="53" t="s">
        <v>851</v>
      </c>
      <c r="F62" s="53"/>
      <c r="G62" s="53"/>
      <c r="H62" s="53"/>
      <c r="I62" s="53"/>
      <c r="J62" s="53"/>
      <c r="K62" s="53"/>
      <c r="L62" s="53">
        <v>88.8</v>
      </c>
      <c r="M62" s="53">
        <v>80.400000000000006</v>
      </c>
      <c r="N62" s="53">
        <v>99.5</v>
      </c>
      <c r="O62" s="53">
        <v>89.6</v>
      </c>
      <c r="P62" s="53">
        <v>105.1</v>
      </c>
      <c r="Q62" s="53">
        <v>121.2</v>
      </c>
      <c r="R62" s="54">
        <v>405</v>
      </c>
      <c r="S62" s="54">
        <v>405</v>
      </c>
      <c r="T62" s="54">
        <v>415</v>
      </c>
      <c r="U62" s="54">
        <v>415</v>
      </c>
      <c r="V62" s="55">
        <f t="shared" si="0"/>
        <v>0</v>
      </c>
      <c r="W62" s="55">
        <f t="shared" si="1"/>
        <v>0</v>
      </c>
      <c r="X62" s="55">
        <f t="shared" si="2"/>
        <v>89.566666666666663</v>
      </c>
      <c r="Y62" s="56">
        <f t="shared" si="3"/>
        <v>105.3</v>
      </c>
      <c r="Z62" s="987"/>
      <c r="AA62" s="977"/>
      <c r="AB62" s="977"/>
      <c r="AC62" s="977"/>
      <c r="AD62" s="977"/>
      <c r="AE62" s="977"/>
      <c r="AF62" s="977"/>
      <c r="AG62" s="977"/>
      <c r="AH62" s="977"/>
      <c r="AI62" s="993"/>
      <c r="AJ62" s="993"/>
    </row>
    <row r="63" spans="1:36" ht="15.75" x14ac:dyDescent="0.25">
      <c r="A63" s="1021"/>
      <c r="B63" s="981"/>
      <c r="C63" s="984"/>
      <c r="D63" s="984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8"/>
      <c r="S63" s="58"/>
      <c r="T63" s="58"/>
      <c r="U63" s="58"/>
      <c r="V63" s="55">
        <f t="shared" si="0"/>
        <v>0</v>
      </c>
      <c r="W63" s="55">
        <f t="shared" si="1"/>
        <v>0</v>
      </c>
      <c r="X63" s="55">
        <f t="shared" si="2"/>
        <v>0</v>
      </c>
      <c r="Y63" s="56">
        <f t="shared" si="3"/>
        <v>0</v>
      </c>
      <c r="Z63" s="987"/>
      <c r="AA63" s="977"/>
      <c r="AB63" s="977"/>
      <c r="AC63" s="977"/>
      <c r="AD63" s="977"/>
      <c r="AE63" s="977"/>
      <c r="AF63" s="977"/>
      <c r="AG63" s="977"/>
      <c r="AH63" s="977"/>
      <c r="AI63" s="993"/>
      <c r="AJ63" s="993"/>
    </row>
    <row r="64" spans="1:36" ht="16.5" thickBot="1" x14ac:dyDescent="0.3">
      <c r="A64" s="1022"/>
      <c r="B64" s="982"/>
      <c r="C64" s="985"/>
      <c r="D64" s="985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60"/>
      <c r="S64" s="60"/>
      <c r="T64" s="60"/>
      <c r="U64" s="60"/>
      <c r="V64" s="61">
        <f t="shared" si="0"/>
        <v>0</v>
      </c>
      <c r="W64" s="61">
        <f t="shared" si="1"/>
        <v>0</v>
      </c>
      <c r="X64" s="61">
        <f t="shared" si="2"/>
        <v>0</v>
      </c>
      <c r="Y64" s="62">
        <f t="shared" si="3"/>
        <v>0</v>
      </c>
      <c r="Z64" s="988"/>
      <c r="AA64" s="978"/>
      <c r="AB64" s="978"/>
      <c r="AC64" s="978"/>
      <c r="AD64" s="978"/>
      <c r="AE64" s="978"/>
      <c r="AF64" s="978"/>
      <c r="AG64" s="978"/>
      <c r="AH64" s="978"/>
      <c r="AI64" s="994"/>
      <c r="AJ64" s="994"/>
    </row>
    <row r="65" spans="1:36" ht="15.75" x14ac:dyDescent="0.25">
      <c r="A65" s="1020">
        <v>8</v>
      </c>
      <c r="B65" s="980" t="s">
        <v>91</v>
      </c>
      <c r="C65" s="983" t="s">
        <v>60</v>
      </c>
      <c r="D65" s="983">
        <f>400*0.9</f>
        <v>360</v>
      </c>
      <c r="E65" s="50" t="s">
        <v>213</v>
      </c>
      <c r="F65" s="494">
        <v>11.3</v>
      </c>
      <c r="G65" s="494">
        <v>6.1</v>
      </c>
      <c r="H65" s="494">
        <v>22.9</v>
      </c>
      <c r="I65" s="494">
        <v>14.8</v>
      </c>
      <c r="J65" s="494">
        <v>20.6</v>
      </c>
      <c r="K65" s="494">
        <v>32.200000000000003</v>
      </c>
      <c r="L65" s="50">
        <v>44.4</v>
      </c>
      <c r="M65" s="50">
        <v>24.6</v>
      </c>
      <c r="N65" s="50">
        <v>22.2</v>
      </c>
      <c r="O65" s="50">
        <v>52.9</v>
      </c>
      <c r="P65" s="50">
        <v>31.8</v>
      </c>
      <c r="Q65" s="50">
        <v>35.299999999999997</v>
      </c>
      <c r="R65" s="161">
        <v>392</v>
      </c>
      <c r="S65" s="161">
        <v>392</v>
      </c>
      <c r="T65" s="161">
        <v>401</v>
      </c>
      <c r="U65" s="161">
        <v>401</v>
      </c>
      <c r="V65" s="51">
        <f t="shared" si="0"/>
        <v>13.433333333333332</v>
      </c>
      <c r="W65" s="51">
        <f t="shared" si="1"/>
        <v>22.533333333333335</v>
      </c>
      <c r="X65" s="51">
        <f t="shared" si="2"/>
        <v>30.400000000000002</v>
      </c>
      <c r="Y65" s="52">
        <f t="shared" si="3"/>
        <v>40</v>
      </c>
      <c r="Z65" s="986">
        <f>SUM(V65:V70)</f>
        <v>116.80000000000001</v>
      </c>
      <c r="AA65" s="976">
        <f>SUM(W65:W70)</f>
        <v>113.29999999999998</v>
      </c>
      <c r="AB65" s="976">
        <f>SUM(X65:X70)</f>
        <v>159.80000000000001</v>
      </c>
      <c r="AC65" s="976">
        <f>SUM(Y65:Y70)</f>
        <v>161.73333333333335</v>
      </c>
      <c r="AD65" s="979">
        <f t="shared" ref="AD65" si="17">Z65*0.38*0.9*SQRT(3)</f>
        <v>69.18780873882335</v>
      </c>
      <c r="AE65" s="979">
        <f t="shared" si="13"/>
        <v>67.114543922163392</v>
      </c>
      <c r="AF65" s="979">
        <f t="shared" si="13"/>
        <v>94.659347914931246</v>
      </c>
      <c r="AG65" s="979">
        <f t="shared" si="13"/>
        <v>95.804579908895803</v>
      </c>
      <c r="AH65" s="976">
        <f>MAX(Z65:AC70)</f>
        <v>161.73333333333335</v>
      </c>
      <c r="AI65" s="992">
        <f t="shared" ref="AI65" si="18">AH65*0.38*0.9*SQRT(3)</f>
        <v>95.804579908895803</v>
      </c>
      <c r="AJ65" s="992">
        <f>D65-AI65</f>
        <v>264.19542009110421</v>
      </c>
    </row>
    <row r="66" spans="1:36" ht="15.75" x14ac:dyDescent="0.25">
      <c r="A66" s="1021"/>
      <c r="B66" s="981"/>
      <c r="C66" s="984"/>
      <c r="D66" s="984"/>
      <c r="E66" s="53" t="s">
        <v>242</v>
      </c>
      <c r="F66" s="470">
        <v>15.8</v>
      </c>
      <c r="G66" s="470">
        <v>31.7</v>
      </c>
      <c r="H66" s="470">
        <v>27.3</v>
      </c>
      <c r="I66" s="470">
        <v>14.7</v>
      </c>
      <c r="J66" s="470">
        <v>33.200000000000003</v>
      </c>
      <c r="K66" s="470">
        <v>7</v>
      </c>
      <c r="L66" s="53">
        <v>18.3</v>
      </c>
      <c r="M66" s="53">
        <v>35.9</v>
      </c>
      <c r="N66" s="53">
        <v>21.7</v>
      </c>
      <c r="O66" s="53">
        <v>17.100000000000001</v>
      </c>
      <c r="P66" s="53">
        <v>55.7</v>
      </c>
      <c r="Q66" s="53">
        <v>27.7</v>
      </c>
      <c r="R66" s="54">
        <v>392</v>
      </c>
      <c r="S66" s="54">
        <v>392</v>
      </c>
      <c r="T66" s="54">
        <v>401</v>
      </c>
      <c r="U66" s="54">
        <v>401</v>
      </c>
      <c r="V66" s="55">
        <f t="shared" si="0"/>
        <v>24.933333333333334</v>
      </c>
      <c r="W66" s="55">
        <f t="shared" si="1"/>
        <v>18.3</v>
      </c>
      <c r="X66" s="55">
        <f t="shared" si="2"/>
        <v>25.3</v>
      </c>
      <c r="Y66" s="56">
        <f t="shared" si="3"/>
        <v>33.500000000000007</v>
      </c>
      <c r="Z66" s="987"/>
      <c r="AA66" s="977"/>
      <c r="AB66" s="977"/>
      <c r="AC66" s="977"/>
      <c r="AD66" s="977"/>
      <c r="AE66" s="977"/>
      <c r="AF66" s="977"/>
      <c r="AG66" s="977"/>
      <c r="AH66" s="977"/>
      <c r="AI66" s="993"/>
      <c r="AJ66" s="993"/>
    </row>
    <row r="67" spans="1:36" ht="15.75" x14ac:dyDescent="0.25">
      <c r="A67" s="1021"/>
      <c r="B67" s="981"/>
      <c r="C67" s="984"/>
      <c r="D67" s="984"/>
      <c r="E67" s="57" t="s">
        <v>243</v>
      </c>
      <c r="F67" s="491">
        <v>15.4</v>
      </c>
      <c r="G67" s="491">
        <v>24.6</v>
      </c>
      <c r="H67" s="491">
        <v>10.5</v>
      </c>
      <c r="I67" s="491">
        <v>24.9</v>
      </c>
      <c r="J67" s="491">
        <v>23.2</v>
      </c>
      <c r="K67" s="491">
        <v>42.7</v>
      </c>
      <c r="L67" s="57">
        <v>15.9</v>
      </c>
      <c r="M67" s="57">
        <v>57.4</v>
      </c>
      <c r="N67" s="57">
        <v>26.9</v>
      </c>
      <c r="O67" s="57">
        <v>35.5</v>
      </c>
      <c r="P67" s="57">
        <v>40</v>
      </c>
      <c r="Q67" s="57">
        <v>27.5</v>
      </c>
      <c r="R67" s="54">
        <v>392</v>
      </c>
      <c r="S67" s="54">
        <v>392</v>
      </c>
      <c r="T67" s="54">
        <v>401</v>
      </c>
      <c r="U67" s="54">
        <v>401</v>
      </c>
      <c r="V67" s="55">
        <f t="shared" si="0"/>
        <v>16.833333333333332</v>
      </c>
      <c r="W67" s="55">
        <f t="shared" si="1"/>
        <v>30.266666666666666</v>
      </c>
      <c r="X67" s="55">
        <f t="shared" si="2"/>
        <v>33.4</v>
      </c>
      <c r="Y67" s="56">
        <f t="shared" si="3"/>
        <v>34.333333333333336</v>
      </c>
      <c r="Z67" s="987"/>
      <c r="AA67" s="977"/>
      <c r="AB67" s="977"/>
      <c r="AC67" s="977"/>
      <c r="AD67" s="977"/>
      <c r="AE67" s="977"/>
      <c r="AF67" s="977"/>
      <c r="AG67" s="977"/>
      <c r="AH67" s="977"/>
      <c r="AI67" s="993"/>
      <c r="AJ67" s="993"/>
    </row>
    <row r="68" spans="1:36" ht="15.75" x14ac:dyDescent="0.25">
      <c r="A68" s="1021"/>
      <c r="B68" s="981"/>
      <c r="C68" s="984"/>
      <c r="D68" s="984"/>
      <c r="E68" s="53" t="s">
        <v>244</v>
      </c>
      <c r="F68" s="490">
        <v>73</v>
      </c>
      <c r="G68" s="490">
        <v>55</v>
      </c>
      <c r="H68" s="490">
        <v>56.8</v>
      </c>
      <c r="I68" s="490">
        <v>42</v>
      </c>
      <c r="J68" s="490">
        <v>43.6</v>
      </c>
      <c r="K68" s="490">
        <v>41</v>
      </c>
      <c r="L68" s="53">
        <v>62.2</v>
      </c>
      <c r="M68" s="53">
        <v>71.7</v>
      </c>
      <c r="N68" s="53">
        <v>78.2</v>
      </c>
      <c r="O68" s="53">
        <v>51.7</v>
      </c>
      <c r="P68" s="53">
        <v>46.9</v>
      </c>
      <c r="Q68" s="53">
        <v>63.1</v>
      </c>
      <c r="R68" s="54">
        <v>392</v>
      </c>
      <c r="S68" s="54">
        <v>392</v>
      </c>
      <c r="T68" s="54">
        <v>401</v>
      </c>
      <c r="U68" s="54">
        <v>401</v>
      </c>
      <c r="V68" s="55">
        <f t="shared" si="0"/>
        <v>61.6</v>
      </c>
      <c r="W68" s="55">
        <f t="shared" si="1"/>
        <v>42.199999999999996</v>
      </c>
      <c r="X68" s="55">
        <f t="shared" si="2"/>
        <v>70.7</v>
      </c>
      <c r="Y68" s="56">
        <f t="shared" si="3"/>
        <v>53.9</v>
      </c>
      <c r="Z68" s="987"/>
      <c r="AA68" s="977"/>
      <c r="AB68" s="977"/>
      <c r="AC68" s="977"/>
      <c r="AD68" s="977"/>
      <c r="AE68" s="977"/>
      <c r="AF68" s="977"/>
      <c r="AG68" s="977"/>
      <c r="AH68" s="977"/>
      <c r="AI68" s="993"/>
      <c r="AJ68" s="993"/>
    </row>
    <row r="69" spans="1:36" ht="15.75" x14ac:dyDescent="0.25">
      <c r="A69" s="1021"/>
      <c r="B69" s="981"/>
      <c r="C69" s="984"/>
      <c r="D69" s="984"/>
      <c r="E69" s="57" t="s">
        <v>999</v>
      </c>
      <c r="F69" s="491"/>
      <c r="G69" s="491"/>
      <c r="H69" s="491"/>
      <c r="I69" s="491"/>
      <c r="J69" s="491"/>
      <c r="K69" s="491"/>
      <c r="L69" s="57"/>
      <c r="M69" s="57"/>
      <c r="N69" s="57"/>
      <c r="O69" s="57"/>
      <c r="P69" s="57"/>
      <c r="Q69" s="57"/>
      <c r="R69" s="58"/>
      <c r="S69" s="58"/>
      <c r="T69" s="58"/>
      <c r="U69" s="58"/>
      <c r="V69" s="55">
        <f t="shared" si="0"/>
        <v>0</v>
      </c>
      <c r="W69" s="55">
        <f t="shared" si="1"/>
        <v>0</v>
      </c>
      <c r="X69" s="55">
        <f t="shared" si="2"/>
        <v>0</v>
      </c>
      <c r="Y69" s="56">
        <f t="shared" si="3"/>
        <v>0</v>
      </c>
      <c r="Z69" s="987"/>
      <c r="AA69" s="977"/>
      <c r="AB69" s="977"/>
      <c r="AC69" s="977"/>
      <c r="AD69" s="977"/>
      <c r="AE69" s="977"/>
      <c r="AF69" s="977"/>
      <c r="AG69" s="977"/>
      <c r="AH69" s="977"/>
      <c r="AI69" s="993"/>
      <c r="AJ69" s="993"/>
    </row>
    <row r="70" spans="1:36" ht="16.5" thickBot="1" x14ac:dyDescent="0.3">
      <c r="A70" s="1022"/>
      <c r="B70" s="982"/>
      <c r="C70" s="985"/>
      <c r="D70" s="985"/>
      <c r="E70" s="59" t="s">
        <v>1000</v>
      </c>
      <c r="F70" s="490"/>
      <c r="G70" s="490"/>
      <c r="H70" s="490"/>
      <c r="I70" s="490"/>
      <c r="J70" s="490"/>
      <c r="K70" s="490"/>
      <c r="L70" s="59"/>
      <c r="M70" s="59"/>
      <c r="N70" s="59"/>
      <c r="O70" s="59"/>
      <c r="P70" s="59"/>
      <c r="Q70" s="59"/>
      <c r="R70" s="60"/>
      <c r="S70" s="60"/>
      <c r="T70" s="60"/>
      <c r="U70" s="60"/>
      <c r="V70" s="61">
        <f t="shared" si="0"/>
        <v>0</v>
      </c>
      <c r="W70" s="61">
        <f t="shared" si="1"/>
        <v>0</v>
      </c>
      <c r="X70" s="61">
        <f t="shared" si="2"/>
        <v>0</v>
      </c>
      <c r="Y70" s="62">
        <f t="shared" si="3"/>
        <v>0</v>
      </c>
      <c r="Z70" s="988"/>
      <c r="AA70" s="978"/>
      <c r="AB70" s="978"/>
      <c r="AC70" s="978"/>
      <c r="AD70" s="978"/>
      <c r="AE70" s="978"/>
      <c r="AF70" s="978"/>
      <c r="AG70" s="978"/>
      <c r="AH70" s="978"/>
      <c r="AI70" s="994"/>
      <c r="AJ70" s="994"/>
    </row>
    <row r="71" spans="1:36" ht="15.75" x14ac:dyDescent="0.25">
      <c r="A71" s="1020">
        <v>9</v>
      </c>
      <c r="B71" s="980" t="s">
        <v>245</v>
      </c>
      <c r="C71" s="983" t="s">
        <v>103</v>
      </c>
      <c r="D71" s="983">
        <f>250*0.9</f>
        <v>225</v>
      </c>
      <c r="E71" s="489" t="s">
        <v>246</v>
      </c>
      <c r="F71" s="494">
        <v>3</v>
      </c>
      <c r="G71" s="494">
        <v>1.6</v>
      </c>
      <c r="H71" s="494">
        <v>1.1000000000000001</v>
      </c>
      <c r="I71" s="494">
        <v>12</v>
      </c>
      <c r="J71" s="494">
        <v>14.6</v>
      </c>
      <c r="K71" s="494">
        <v>11.6</v>
      </c>
      <c r="L71" s="50"/>
      <c r="M71" s="50"/>
      <c r="N71" s="50"/>
      <c r="O71" s="50"/>
      <c r="P71" s="50"/>
      <c r="Q71" s="50"/>
      <c r="R71" s="161">
        <v>396</v>
      </c>
      <c r="S71" s="161">
        <v>396</v>
      </c>
      <c r="T71" s="161">
        <v>399</v>
      </c>
      <c r="U71" s="161">
        <v>399</v>
      </c>
      <c r="V71" s="51">
        <f t="shared" si="0"/>
        <v>1.8999999999999997</v>
      </c>
      <c r="W71" s="51">
        <f t="shared" si="1"/>
        <v>12.733333333333334</v>
      </c>
      <c r="X71" s="51">
        <f t="shared" si="2"/>
        <v>0</v>
      </c>
      <c r="Y71" s="52">
        <f t="shared" si="3"/>
        <v>0</v>
      </c>
      <c r="Z71" s="986">
        <f>SUM(V71:V78)</f>
        <v>56.333333333333336</v>
      </c>
      <c r="AA71" s="976">
        <f>SUM(W71:W78)</f>
        <v>73.8</v>
      </c>
      <c r="AB71" s="976">
        <f>SUM(X71:X78)</f>
        <v>118.36666666666667</v>
      </c>
      <c r="AC71" s="976">
        <f>SUM(Y71:Y78)</f>
        <v>180.93333333333334</v>
      </c>
      <c r="AD71" s="979">
        <f t="shared" ref="AD71" si="19">Z71*0.38*0.9*SQRT(3)</f>
        <v>33.369690858621993</v>
      </c>
      <c r="AE71" s="979">
        <f t="shared" si="13"/>
        <v>43.716269562715432</v>
      </c>
      <c r="AF71" s="979">
        <f t="shared" si="13"/>
        <v>70.115841561518749</v>
      </c>
      <c r="AG71" s="979">
        <f t="shared" si="13"/>
        <v>107.17791833171606</v>
      </c>
      <c r="AH71" s="976">
        <f>MAX(Z71:AC78)</f>
        <v>180.93333333333334</v>
      </c>
      <c r="AI71" s="992">
        <f t="shared" ref="AI71" si="20">AH71*0.38*0.9*SQRT(3)</f>
        <v>107.17791833171606</v>
      </c>
      <c r="AJ71" s="992">
        <f>D71-AI71</f>
        <v>117.82208166828394</v>
      </c>
    </row>
    <row r="72" spans="1:36" ht="15.75" x14ac:dyDescent="0.25">
      <c r="A72" s="1021"/>
      <c r="B72" s="981"/>
      <c r="C72" s="984"/>
      <c r="D72" s="984"/>
      <c r="E72" s="490" t="s">
        <v>1037</v>
      </c>
      <c r="F72" s="470">
        <v>28.4</v>
      </c>
      <c r="G72" s="470">
        <v>41.3</v>
      </c>
      <c r="H72" s="470">
        <v>16</v>
      </c>
      <c r="I72" s="470">
        <v>53.3</v>
      </c>
      <c r="J72" s="470">
        <v>47</v>
      </c>
      <c r="K72" s="470">
        <v>25.6</v>
      </c>
      <c r="L72" s="53">
        <v>47.7</v>
      </c>
      <c r="M72" s="53">
        <v>70</v>
      </c>
      <c r="N72" s="53">
        <v>20.6</v>
      </c>
      <c r="O72" s="53">
        <v>65</v>
      </c>
      <c r="P72" s="53">
        <v>73.599999999999994</v>
      </c>
      <c r="Q72" s="53">
        <v>26.8</v>
      </c>
      <c r="R72" s="54">
        <v>405</v>
      </c>
      <c r="S72" s="54">
        <v>405</v>
      </c>
      <c r="T72" s="54">
        <v>412</v>
      </c>
      <c r="U72" s="54">
        <v>412</v>
      </c>
      <c r="V72" s="55">
        <f t="shared" si="0"/>
        <v>28.566666666666663</v>
      </c>
      <c r="W72" s="55">
        <f t="shared" si="1"/>
        <v>41.966666666666669</v>
      </c>
      <c r="X72" s="55">
        <f t="shared" si="2"/>
        <v>46.1</v>
      </c>
      <c r="Y72" s="56">
        <f t="shared" si="3"/>
        <v>55.133333333333333</v>
      </c>
      <c r="Z72" s="987"/>
      <c r="AA72" s="977"/>
      <c r="AB72" s="977"/>
      <c r="AC72" s="977"/>
      <c r="AD72" s="977"/>
      <c r="AE72" s="977"/>
      <c r="AF72" s="977"/>
      <c r="AG72" s="977"/>
      <c r="AH72" s="977"/>
      <c r="AI72" s="993"/>
      <c r="AJ72" s="993"/>
    </row>
    <row r="73" spans="1:36" ht="15.75" x14ac:dyDescent="0.25">
      <c r="A73" s="1021"/>
      <c r="B73" s="981"/>
      <c r="C73" s="984"/>
      <c r="D73" s="984"/>
      <c r="E73" s="491" t="s">
        <v>247</v>
      </c>
      <c r="F73" s="491">
        <v>1.5</v>
      </c>
      <c r="G73" s="491">
        <v>18.5</v>
      </c>
      <c r="H73" s="491">
        <v>17.399999999999999</v>
      </c>
      <c r="I73" s="491">
        <v>1.7</v>
      </c>
      <c r="J73" s="491">
        <v>2.1</v>
      </c>
      <c r="K73" s="491">
        <v>0.4</v>
      </c>
      <c r="L73" s="57">
        <v>39.700000000000003</v>
      </c>
      <c r="M73" s="57">
        <v>57.7</v>
      </c>
      <c r="N73" s="57">
        <v>57</v>
      </c>
      <c r="O73" s="57">
        <v>38</v>
      </c>
      <c r="P73" s="57">
        <v>57.6</v>
      </c>
      <c r="Q73" s="57">
        <v>55.7</v>
      </c>
      <c r="R73" s="58">
        <v>405</v>
      </c>
      <c r="S73" s="58">
        <v>405</v>
      </c>
      <c r="T73" s="58">
        <v>412</v>
      </c>
      <c r="U73" s="58">
        <v>412</v>
      </c>
      <c r="V73" s="55">
        <f t="shared" si="0"/>
        <v>12.466666666666667</v>
      </c>
      <c r="W73" s="55">
        <f t="shared" si="1"/>
        <v>1.4000000000000001</v>
      </c>
      <c r="X73" s="55">
        <f t="shared" si="2"/>
        <v>51.466666666666669</v>
      </c>
      <c r="Y73" s="56">
        <f t="shared" si="3"/>
        <v>50.433333333333337</v>
      </c>
      <c r="Z73" s="987"/>
      <c r="AA73" s="977"/>
      <c r="AB73" s="977"/>
      <c r="AC73" s="977"/>
      <c r="AD73" s="977"/>
      <c r="AE73" s="977"/>
      <c r="AF73" s="977"/>
      <c r="AG73" s="977"/>
      <c r="AH73" s="977"/>
      <c r="AI73" s="993"/>
      <c r="AJ73" s="993"/>
    </row>
    <row r="74" spans="1:36" ht="15.75" x14ac:dyDescent="0.25">
      <c r="A74" s="1021"/>
      <c r="B74" s="981"/>
      <c r="C74" s="984"/>
      <c r="D74" s="984"/>
      <c r="E74" s="490" t="s">
        <v>227</v>
      </c>
      <c r="F74" s="490">
        <v>6.5</v>
      </c>
      <c r="G74" s="490">
        <v>12.2</v>
      </c>
      <c r="H74" s="490">
        <v>14.9</v>
      </c>
      <c r="I74" s="490">
        <v>8.1999999999999993</v>
      </c>
      <c r="J74" s="490">
        <v>20.9</v>
      </c>
      <c r="K74" s="490">
        <v>19.2</v>
      </c>
      <c r="L74" s="53">
        <v>18.5</v>
      </c>
      <c r="M74" s="53">
        <v>4.5999999999999996</v>
      </c>
      <c r="N74" s="53">
        <v>29</v>
      </c>
      <c r="O74" s="53">
        <v>13.2</v>
      </c>
      <c r="P74" s="53">
        <v>6.7</v>
      </c>
      <c r="Q74" s="53">
        <v>61.1</v>
      </c>
      <c r="R74" s="54">
        <v>405</v>
      </c>
      <c r="S74" s="54">
        <v>405</v>
      </c>
      <c r="T74" s="54">
        <v>412</v>
      </c>
      <c r="U74" s="54">
        <v>412</v>
      </c>
      <c r="V74" s="55">
        <f t="shared" si="0"/>
        <v>11.200000000000001</v>
      </c>
      <c r="W74" s="55">
        <f t="shared" si="1"/>
        <v>16.099999999999998</v>
      </c>
      <c r="X74" s="55">
        <f t="shared" si="2"/>
        <v>17.366666666666667</v>
      </c>
      <c r="Y74" s="56">
        <f t="shared" si="3"/>
        <v>27</v>
      </c>
      <c r="Z74" s="987"/>
      <c r="AA74" s="977"/>
      <c r="AB74" s="977"/>
      <c r="AC74" s="977"/>
      <c r="AD74" s="977"/>
      <c r="AE74" s="977"/>
      <c r="AF74" s="977"/>
      <c r="AG74" s="977"/>
      <c r="AH74" s="977"/>
      <c r="AI74" s="993"/>
      <c r="AJ74" s="993"/>
    </row>
    <row r="75" spans="1:36" ht="15.75" x14ac:dyDescent="0.25">
      <c r="A75" s="1021"/>
      <c r="B75" s="981"/>
      <c r="C75" s="984"/>
      <c r="D75" s="984"/>
      <c r="E75" s="491" t="s">
        <v>248</v>
      </c>
      <c r="F75" s="491">
        <v>2.2999999999999998</v>
      </c>
      <c r="G75" s="491">
        <v>3.1</v>
      </c>
      <c r="H75" s="491">
        <v>1.2</v>
      </c>
      <c r="I75" s="491">
        <v>1.4</v>
      </c>
      <c r="J75" s="491">
        <v>2.8</v>
      </c>
      <c r="K75" s="491">
        <v>0.6</v>
      </c>
      <c r="L75" s="57">
        <v>2.4</v>
      </c>
      <c r="M75" s="57">
        <v>0.6</v>
      </c>
      <c r="N75" s="57">
        <v>7.3</v>
      </c>
      <c r="O75" s="57">
        <v>68.400000000000006</v>
      </c>
      <c r="P75" s="57">
        <v>67.8</v>
      </c>
      <c r="Q75" s="57">
        <v>8.9</v>
      </c>
      <c r="R75" s="58"/>
      <c r="S75" s="58"/>
      <c r="T75" s="58">
        <v>412</v>
      </c>
      <c r="U75" s="58">
        <v>412</v>
      </c>
      <c r="V75" s="55">
        <f t="shared" si="0"/>
        <v>2.2000000000000002</v>
      </c>
      <c r="W75" s="55">
        <f t="shared" si="1"/>
        <v>1.5999999999999996</v>
      </c>
      <c r="X75" s="55">
        <f t="shared" si="2"/>
        <v>3.4333333333333336</v>
      </c>
      <c r="Y75" s="56">
        <f t="shared" si="3"/>
        <v>48.366666666666667</v>
      </c>
      <c r="Z75" s="987"/>
      <c r="AA75" s="977"/>
      <c r="AB75" s="977"/>
      <c r="AC75" s="977"/>
      <c r="AD75" s="977"/>
      <c r="AE75" s="977"/>
      <c r="AF75" s="977"/>
      <c r="AG75" s="977"/>
      <c r="AH75" s="977"/>
      <c r="AI75" s="993"/>
      <c r="AJ75" s="993"/>
    </row>
    <row r="76" spans="1:36" ht="15.75" x14ac:dyDescent="0.25">
      <c r="A76" s="1021"/>
      <c r="B76" s="981"/>
      <c r="C76" s="984"/>
      <c r="D76" s="984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4"/>
      <c r="S76" s="54"/>
      <c r="T76" s="54"/>
      <c r="U76" s="54"/>
      <c r="V76" s="55">
        <f t="shared" ref="V76:V139" si="21">IF(AND(F76=0,G76=0,H76=0),0,IF(AND(F76=0,G76=0),H76,IF(AND(F76=0,H76=0),G76,IF(AND(G76=0,H76=0),F76,IF(F76=0,(G76+H76)/2,IF(G76=0,(F76+H76)/2,IF(H76=0,(F76+G76)/2,(F76+G76+H76)/3)))))))</f>
        <v>0</v>
      </c>
      <c r="W76" s="55">
        <f t="shared" ref="W76:W139" si="22">IF(AND(I76=0,J76=0,K76=0),0,IF(AND(I76=0,J76=0),K76,IF(AND(I76=0,K76=0),J76,IF(AND(J76=0,K76=0),I76,IF(I76=0,(J76+K76)/2,IF(J76=0,(I76+K76)/2,IF(K76=0,(I76+J76)/2,(I76+J76+K76)/3)))))))</f>
        <v>0</v>
      </c>
      <c r="X76" s="55">
        <f t="shared" ref="X76:X139" si="23">IF(AND(L76=0,M76=0,N76=0),0,IF(AND(L76=0,M76=0),N76,IF(AND(L76=0,N76=0),M76,IF(AND(M76=0,N76=0),L76,IF(L76=0,(M76+N76)/2,IF(M76=0,(L76+N76)/2,IF(N76=0,(L76+M76)/2,(L76+M76+N76)/3)))))))</f>
        <v>0</v>
      </c>
      <c r="Y76" s="56">
        <f t="shared" ref="Y76:Y139" si="24">IF(AND(O76=0,P76=0,Q76=0),0,IF(AND(O76=0,P76=0),Q76,IF(AND(O76=0,Q76=0),P76,IF(AND(P76=0,Q76=0),O76,IF(O76=0,(P76+Q76)/2,IF(P76=0,(O76+Q76)/2,IF(Q76=0,(O76+P76)/2,(O76+P76+Q76)/3)))))))</f>
        <v>0</v>
      </c>
      <c r="Z76" s="987"/>
      <c r="AA76" s="977"/>
      <c r="AB76" s="977"/>
      <c r="AC76" s="977"/>
      <c r="AD76" s="977"/>
      <c r="AE76" s="977"/>
      <c r="AF76" s="977"/>
      <c r="AG76" s="977"/>
      <c r="AH76" s="977"/>
      <c r="AI76" s="993"/>
      <c r="AJ76" s="993"/>
    </row>
    <row r="77" spans="1:36" ht="15.75" x14ac:dyDescent="0.25">
      <c r="A77" s="1021"/>
      <c r="B77" s="981"/>
      <c r="C77" s="984"/>
      <c r="D77" s="984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8"/>
      <c r="S77" s="58"/>
      <c r="T77" s="58"/>
      <c r="U77" s="58"/>
      <c r="V77" s="55">
        <f t="shared" si="21"/>
        <v>0</v>
      </c>
      <c r="W77" s="55">
        <f t="shared" si="22"/>
        <v>0</v>
      </c>
      <c r="X77" s="55">
        <f t="shared" si="23"/>
        <v>0</v>
      </c>
      <c r="Y77" s="56">
        <f t="shared" si="24"/>
        <v>0</v>
      </c>
      <c r="Z77" s="987"/>
      <c r="AA77" s="977"/>
      <c r="AB77" s="977"/>
      <c r="AC77" s="977"/>
      <c r="AD77" s="977"/>
      <c r="AE77" s="977"/>
      <c r="AF77" s="977"/>
      <c r="AG77" s="977"/>
      <c r="AH77" s="977"/>
      <c r="AI77" s="993"/>
      <c r="AJ77" s="993"/>
    </row>
    <row r="78" spans="1:36" ht="16.5" thickBot="1" x14ac:dyDescent="0.3">
      <c r="A78" s="1022"/>
      <c r="B78" s="982"/>
      <c r="C78" s="985"/>
      <c r="D78" s="985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60"/>
      <c r="S78" s="60"/>
      <c r="T78" s="60"/>
      <c r="U78" s="60"/>
      <c r="V78" s="61">
        <f t="shared" si="21"/>
        <v>0</v>
      </c>
      <c r="W78" s="61">
        <f t="shared" si="22"/>
        <v>0</v>
      </c>
      <c r="X78" s="61">
        <f t="shared" si="23"/>
        <v>0</v>
      </c>
      <c r="Y78" s="62">
        <f t="shared" si="24"/>
        <v>0</v>
      </c>
      <c r="Z78" s="988"/>
      <c r="AA78" s="978"/>
      <c r="AB78" s="978"/>
      <c r="AC78" s="978"/>
      <c r="AD78" s="978"/>
      <c r="AE78" s="978"/>
      <c r="AF78" s="978"/>
      <c r="AG78" s="978"/>
      <c r="AH78" s="978"/>
      <c r="AI78" s="994"/>
      <c r="AJ78" s="994"/>
    </row>
    <row r="79" spans="1:36" ht="15.75" x14ac:dyDescent="0.25">
      <c r="A79" s="1020">
        <v>10</v>
      </c>
      <c r="B79" s="980" t="s">
        <v>200</v>
      </c>
      <c r="C79" s="983" t="s">
        <v>87</v>
      </c>
      <c r="D79" s="983">
        <f>160*0.9</f>
        <v>144</v>
      </c>
      <c r="E79" s="50" t="s">
        <v>249</v>
      </c>
      <c r="F79" s="494"/>
      <c r="G79" s="494"/>
      <c r="H79" s="494"/>
      <c r="I79" s="494"/>
      <c r="J79" s="494"/>
      <c r="K79" s="494"/>
      <c r="L79" s="50"/>
      <c r="M79" s="50"/>
      <c r="N79" s="50"/>
      <c r="O79" s="50"/>
      <c r="P79" s="50"/>
      <c r="Q79" s="50"/>
      <c r="R79" s="161"/>
      <c r="S79" s="161"/>
      <c r="T79" s="161"/>
      <c r="U79" s="161"/>
      <c r="V79" s="51">
        <f t="shared" si="21"/>
        <v>0</v>
      </c>
      <c r="W79" s="51">
        <f t="shared" si="22"/>
        <v>0</v>
      </c>
      <c r="X79" s="51">
        <f t="shared" si="23"/>
        <v>0</v>
      </c>
      <c r="Y79" s="52">
        <f t="shared" si="24"/>
        <v>0</v>
      </c>
      <c r="Z79" s="986">
        <f>SUM(V79:V84)</f>
        <v>1.7666666666666664</v>
      </c>
      <c r="AA79" s="976">
        <f>SUM(W79:W84)</f>
        <v>1.7666666666666664</v>
      </c>
      <c r="AB79" s="976">
        <f>SUM(X79:X84)</f>
        <v>0.3</v>
      </c>
      <c r="AC79" s="976">
        <f>SUM(Y79:Y84)</f>
        <v>1.05</v>
      </c>
      <c r="AD79" s="979">
        <f t="shared" ref="AD79:AG93" si="25">Z79*0.38*0.9*SQRT(3)</f>
        <v>1.0465050979331156</v>
      </c>
      <c r="AE79" s="979">
        <f t="shared" si="25"/>
        <v>1.0465050979331156</v>
      </c>
      <c r="AF79" s="979">
        <f t="shared" si="25"/>
        <v>0.1777084128565668</v>
      </c>
      <c r="AG79" s="979">
        <f t="shared" si="25"/>
        <v>0.62197944499798385</v>
      </c>
      <c r="AH79" s="976">
        <f>MAX(Z79:AC84)</f>
        <v>1.7666666666666664</v>
      </c>
      <c r="AI79" s="992">
        <f t="shared" ref="AI79" si="26">AH79*0.38*0.9*SQRT(3)</f>
        <v>1.0465050979331156</v>
      </c>
      <c r="AJ79" s="992">
        <f>D79-AI79</f>
        <v>142.95349490206689</v>
      </c>
    </row>
    <row r="80" spans="1:36" ht="15.75" x14ac:dyDescent="0.25">
      <c r="A80" s="1021"/>
      <c r="B80" s="981"/>
      <c r="C80" s="984"/>
      <c r="D80" s="984"/>
      <c r="E80" s="53" t="s">
        <v>250</v>
      </c>
      <c r="F80" s="470"/>
      <c r="G80" s="470"/>
      <c r="H80" s="470"/>
      <c r="I80" s="470"/>
      <c r="J80" s="470"/>
      <c r="K80" s="470"/>
      <c r="L80" s="53"/>
      <c r="M80" s="53"/>
      <c r="N80" s="53"/>
      <c r="O80" s="53"/>
      <c r="P80" s="53"/>
      <c r="Q80" s="53"/>
      <c r="R80" s="54"/>
      <c r="S80" s="54"/>
      <c r="T80" s="54"/>
      <c r="U80" s="54"/>
      <c r="V80" s="55">
        <f t="shared" si="21"/>
        <v>0</v>
      </c>
      <c r="W80" s="55">
        <f t="shared" si="22"/>
        <v>0</v>
      </c>
      <c r="X80" s="55">
        <f t="shared" si="23"/>
        <v>0</v>
      </c>
      <c r="Y80" s="56">
        <f t="shared" si="24"/>
        <v>0</v>
      </c>
      <c r="Z80" s="987"/>
      <c r="AA80" s="977"/>
      <c r="AB80" s="977"/>
      <c r="AC80" s="977"/>
      <c r="AD80" s="977"/>
      <c r="AE80" s="977"/>
      <c r="AF80" s="977"/>
      <c r="AG80" s="977"/>
      <c r="AH80" s="977"/>
      <c r="AI80" s="993"/>
      <c r="AJ80" s="993"/>
    </row>
    <row r="81" spans="1:36" ht="15.75" x14ac:dyDescent="0.25">
      <c r="A81" s="1021"/>
      <c r="B81" s="981"/>
      <c r="C81" s="984"/>
      <c r="D81" s="984"/>
      <c r="E81" s="57" t="s">
        <v>251</v>
      </c>
      <c r="F81" s="491">
        <v>0.1</v>
      </c>
      <c r="G81" s="491">
        <v>4.5999999999999996</v>
      </c>
      <c r="H81" s="491">
        <v>0.6</v>
      </c>
      <c r="I81" s="491">
        <v>0.1</v>
      </c>
      <c r="J81" s="491">
        <v>4.5999999999999996</v>
      </c>
      <c r="K81" s="491">
        <v>0.6</v>
      </c>
      <c r="L81" s="57">
        <v>0.1</v>
      </c>
      <c r="M81" s="57">
        <v>0.5</v>
      </c>
      <c r="N81" s="57">
        <v>0</v>
      </c>
      <c r="O81" s="57">
        <v>1</v>
      </c>
      <c r="P81" s="57">
        <v>1.1000000000000001</v>
      </c>
      <c r="Q81" s="57">
        <v>0</v>
      </c>
      <c r="R81" s="58">
        <v>407</v>
      </c>
      <c r="S81" s="58">
        <v>407</v>
      </c>
      <c r="T81" s="58">
        <v>426</v>
      </c>
      <c r="U81" s="58">
        <v>426</v>
      </c>
      <c r="V81" s="55">
        <f t="shared" si="21"/>
        <v>1.7666666666666664</v>
      </c>
      <c r="W81" s="55">
        <f t="shared" si="22"/>
        <v>1.7666666666666664</v>
      </c>
      <c r="X81" s="55">
        <f t="shared" si="23"/>
        <v>0.3</v>
      </c>
      <c r="Y81" s="56">
        <f t="shared" si="24"/>
        <v>1.05</v>
      </c>
      <c r="Z81" s="987"/>
      <c r="AA81" s="977"/>
      <c r="AB81" s="977"/>
      <c r="AC81" s="977"/>
      <c r="AD81" s="977"/>
      <c r="AE81" s="977"/>
      <c r="AF81" s="977"/>
      <c r="AG81" s="977"/>
      <c r="AH81" s="977"/>
      <c r="AI81" s="993"/>
      <c r="AJ81" s="993"/>
    </row>
    <row r="82" spans="1:36" ht="15.75" x14ac:dyDescent="0.25">
      <c r="A82" s="1021"/>
      <c r="B82" s="981"/>
      <c r="C82" s="984"/>
      <c r="D82" s="984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4"/>
      <c r="S82" s="54"/>
      <c r="T82" s="54"/>
      <c r="U82" s="54"/>
      <c r="V82" s="55">
        <f t="shared" si="21"/>
        <v>0</v>
      </c>
      <c r="W82" s="55">
        <f t="shared" si="22"/>
        <v>0</v>
      </c>
      <c r="X82" s="55">
        <f t="shared" si="23"/>
        <v>0</v>
      </c>
      <c r="Y82" s="56">
        <f t="shared" si="24"/>
        <v>0</v>
      </c>
      <c r="Z82" s="987"/>
      <c r="AA82" s="977"/>
      <c r="AB82" s="977"/>
      <c r="AC82" s="977"/>
      <c r="AD82" s="977"/>
      <c r="AE82" s="977"/>
      <c r="AF82" s="977"/>
      <c r="AG82" s="977"/>
      <c r="AH82" s="977"/>
      <c r="AI82" s="993"/>
      <c r="AJ82" s="993"/>
    </row>
    <row r="83" spans="1:36" ht="15.75" x14ac:dyDescent="0.25">
      <c r="A83" s="1021"/>
      <c r="B83" s="981"/>
      <c r="C83" s="984"/>
      <c r="D83" s="984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8"/>
      <c r="S83" s="58"/>
      <c r="T83" s="58"/>
      <c r="U83" s="58"/>
      <c r="V83" s="55">
        <f t="shared" si="21"/>
        <v>0</v>
      </c>
      <c r="W83" s="55">
        <f t="shared" si="22"/>
        <v>0</v>
      </c>
      <c r="X83" s="55">
        <f t="shared" si="23"/>
        <v>0</v>
      </c>
      <c r="Y83" s="56">
        <f t="shared" si="24"/>
        <v>0</v>
      </c>
      <c r="Z83" s="987"/>
      <c r="AA83" s="977"/>
      <c r="AB83" s="977"/>
      <c r="AC83" s="977"/>
      <c r="AD83" s="977"/>
      <c r="AE83" s="977"/>
      <c r="AF83" s="977"/>
      <c r="AG83" s="977"/>
      <c r="AH83" s="977"/>
      <c r="AI83" s="993"/>
      <c r="AJ83" s="993"/>
    </row>
    <row r="84" spans="1:36" ht="16.5" thickBot="1" x14ac:dyDescent="0.3">
      <c r="A84" s="1022"/>
      <c r="B84" s="982"/>
      <c r="C84" s="985"/>
      <c r="D84" s="985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60"/>
      <c r="S84" s="60"/>
      <c r="T84" s="60"/>
      <c r="U84" s="60"/>
      <c r="V84" s="61">
        <f t="shared" si="21"/>
        <v>0</v>
      </c>
      <c r="W84" s="61">
        <f t="shared" si="22"/>
        <v>0</v>
      </c>
      <c r="X84" s="61">
        <f t="shared" si="23"/>
        <v>0</v>
      </c>
      <c r="Y84" s="62">
        <f t="shared" si="24"/>
        <v>0</v>
      </c>
      <c r="Z84" s="988"/>
      <c r="AA84" s="978"/>
      <c r="AB84" s="978"/>
      <c r="AC84" s="978"/>
      <c r="AD84" s="978"/>
      <c r="AE84" s="978"/>
      <c r="AF84" s="978"/>
      <c r="AG84" s="978"/>
      <c r="AH84" s="978"/>
      <c r="AI84" s="994"/>
      <c r="AJ84" s="994"/>
    </row>
    <row r="85" spans="1:36" ht="15.75" x14ac:dyDescent="0.25">
      <c r="A85" s="1020">
        <v>11</v>
      </c>
      <c r="B85" s="980" t="s">
        <v>102</v>
      </c>
      <c r="C85" s="983" t="s">
        <v>252</v>
      </c>
      <c r="D85" s="983">
        <f>63*0.9</f>
        <v>56.7</v>
      </c>
      <c r="E85" s="50" t="s">
        <v>253</v>
      </c>
      <c r="F85" s="494">
        <v>0.1</v>
      </c>
      <c r="G85" s="494">
        <v>6.3</v>
      </c>
      <c r="H85" s="494">
        <v>3.9</v>
      </c>
      <c r="I85" s="494">
        <v>0.2</v>
      </c>
      <c r="J85" s="494">
        <v>6.3</v>
      </c>
      <c r="K85" s="494">
        <v>0.2</v>
      </c>
      <c r="L85" s="50">
        <v>0.5</v>
      </c>
      <c r="M85" s="50">
        <v>9.8000000000000007</v>
      </c>
      <c r="N85" s="50">
        <v>0.1</v>
      </c>
      <c r="O85" s="50">
        <v>0.5</v>
      </c>
      <c r="P85" s="50">
        <v>9.6999999999999993</v>
      </c>
      <c r="Q85" s="50">
        <v>0</v>
      </c>
      <c r="R85" s="161">
        <v>420</v>
      </c>
      <c r="S85" s="161">
        <v>420</v>
      </c>
      <c r="T85" s="161">
        <v>439</v>
      </c>
      <c r="U85" s="161">
        <v>439</v>
      </c>
      <c r="V85" s="51">
        <f t="shared" si="21"/>
        <v>3.4333333333333331</v>
      </c>
      <c r="W85" s="51">
        <f t="shared" si="22"/>
        <v>2.2333333333333334</v>
      </c>
      <c r="X85" s="51">
        <f t="shared" si="23"/>
        <v>3.4666666666666668</v>
      </c>
      <c r="Y85" s="52">
        <f t="shared" si="24"/>
        <v>5.0999999999999996</v>
      </c>
      <c r="Z85" s="986">
        <f>SUM(V85:V88)</f>
        <v>11.516666666666666</v>
      </c>
      <c r="AA85" s="976">
        <f>SUM(W85:W88)</f>
        <v>12.133333333333333</v>
      </c>
      <c r="AB85" s="976">
        <f>SUM(X85:X88)</f>
        <v>7.8666666666666663</v>
      </c>
      <c r="AC85" s="976">
        <f>SUM(Y85:Y88)</f>
        <v>9.466666666666665</v>
      </c>
      <c r="AD85" s="979">
        <f t="shared" ref="AD85" si="27">Z85*0.38*0.9*SQRT(3)</f>
        <v>6.8220285157715361</v>
      </c>
      <c r="AE85" s="979">
        <f t="shared" si="25"/>
        <v>7.1873180310878135</v>
      </c>
      <c r="AF85" s="979">
        <f t="shared" si="25"/>
        <v>4.6599094926833073</v>
      </c>
      <c r="AG85" s="979">
        <f t="shared" si="25"/>
        <v>5.6076876945849961</v>
      </c>
      <c r="AH85" s="976">
        <f>MAX(Z85:AC88)</f>
        <v>12.133333333333333</v>
      </c>
      <c r="AI85" s="992">
        <f t="shared" ref="AI85" si="28">AH85*0.38*0.9*SQRT(3)</f>
        <v>7.1873180310878135</v>
      </c>
      <c r="AJ85" s="992">
        <f>D85-AI85</f>
        <v>49.51268196891219</v>
      </c>
    </row>
    <row r="86" spans="1:36" ht="15.75" x14ac:dyDescent="0.25">
      <c r="A86" s="1021"/>
      <c r="B86" s="981"/>
      <c r="C86" s="984"/>
      <c r="D86" s="984"/>
      <c r="E86" s="53" t="s">
        <v>254</v>
      </c>
      <c r="F86" s="470">
        <v>3.6</v>
      </c>
      <c r="G86" s="470">
        <v>6.8</v>
      </c>
      <c r="H86" s="470">
        <v>4.0999999999999996</v>
      </c>
      <c r="I86" s="470">
        <v>2.7</v>
      </c>
      <c r="J86" s="470">
        <v>3.8</v>
      </c>
      <c r="K86" s="470">
        <v>4</v>
      </c>
      <c r="L86" s="53">
        <v>7.6</v>
      </c>
      <c r="M86" s="53">
        <v>2.1</v>
      </c>
      <c r="N86" s="53">
        <v>3.5</v>
      </c>
      <c r="O86" s="53">
        <v>7.5</v>
      </c>
      <c r="P86" s="53">
        <v>2.1</v>
      </c>
      <c r="Q86" s="53">
        <v>3.5</v>
      </c>
      <c r="R86" s="54">
        <v>420</v>
      </c>
      <c r="S86" s="54">
        <v>420</v>
      </c>
      <c r="T86" s="54">
        <v>439</v>
      </c>
      <c r="U86" s="54">
        <v>439</v>
      </c>
      <c r="V86" s="55">
        <f t="shared" si="21"/>
        <v>4.833333333333333</v>
      </c>
      <c r="W86" s="55">
        <f t="shared" si="22"/>
        <v>3.5</v>
      </c>
      <c r="X86" s="55">
        <f t="shared" si="23"/>
        <v>4.3999999999999995</v>
      </c>
      <c r="Y86" s="56">
        <f t="shared" si="24"/>
        <v>4.3666666666666663</v>
      </c>
      <c r="Z86" s="987"/>
      <c r="AA86" s="977"/>
      <c r="AB86" s="977"/>
      <c r="AC86" s="977"/>
      <c r="AD86" s="977"/>
      <c r="AE86" s="977"/>
      <c r="AF86" s="977"/>
      <c r="AG86" s="977"/>
      <c r="AH86" s="977"/>
      <c r="AI86" s="993"/>
      <c r="AJ86" s="993"/>
    </row>
    <row r="87" spans="1:36" ht="15.75" x14ac:dyDescent="0.25">
      <c r="A87" s="1021"/>
      <c r="B87" s="981"/>
      <c r="C87" s="984"/>
      <c r="D87" s="984"/>
      <c r="E87" s="57" t="s">
        <v>255</v>
      </c>
      <c r="F87" s="491">
        <v>0</v>
      </c>
      <c r="G87" s="491">
        <v>6.4</v>
      </c>
      <c r="H87" s="491">
        <v>0.1</v>
      </c>
      <c r="I87" s="491">
        <v>0</v>
      </c>
      <c r="J87" s="491">
        <v>6.4</v>
      </c>
      <c r="K87" s="491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  <c r="R87" s="58">
        <v>420</v>
      </c>
      <c r="S87" s="58">
        <v>420</v>
      </c>
      <c r="T87" s="58">
        <v>439</v>
      </c>
      <c r="U87" s="58">
        <v>439</v>
      </c>
      <c r="V87" s="55">
        <f t="shared" si="21"/>
        <v>3.25</v>
      </c>
      <c r="W87" s="55">
        <f t="shared" si="22"/>
        <v>6.4</v>
      </c>
      <c r="X87" s="55">
        <f t="shared" si="23"/>
        <v>0</v>
      </c>
      <c r="Y87" s="56">
        <f t="shared" si="24"/>
        <v>0</v>
      </c>
      <c r="Z87" s="987"/>
      <c r="AA87" s="977"/>
      <c r="AB87" s="977"/>
      <c r="AC87" s="977"/>
      <c r="AD87" s="977"/>
      <c r="AE87" s="977"/>
      <c r="AF87" s="977"/>
      <c r="AG87" s="977"/>
      <c r="AH87" s="977"/>
      <c r="AI87" s="993"/>
      <c r="AJ87" s="993"/>
    </row>
    <row r="88" spans="1:36" ht="16.5" thickBot="1" x14ac:dyDescent="0.3">
      <c r="A88" s="1022"/>
      <c r="B88" s="982"/>
      <c r="C88" s="985"/>
      <c r="D88" s="985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  <c r="S88" s="60"/>
      <c r="T88" s="60"/>
      <c r="U88" s="60"/>
      <c r="V88" s="61">
        <f t="shared" si="21"/>
        <v>0</v>
      </c>
      <c r="W88" s="61">
        <f t="shared" si="22"/>
        <v>0</v>
      </c>
      <c r="X88" s="61">
        <f t="shared" si="23"/>
        <v>0</v>
      </c>
      <c r="Y88" s="62">
        <f t="shared" si="24"/>
        <v>0</v>
      </c>
      <c r="Z88" s="988"/>
      <c r="AA88" s="978"/>
      <c r="AB88" s="978"/>
      <c r="AC88" s="978"/>
      <c r="AD88" s="978"/>
      <c r="AE88" s="978"/>
      <c r="AF88" s="978"/>
      <c r="AG88" s="978"/>
      <c r="AH88" s="978"/>
      <c r="AI88" s="994"/>
      <c r="AJ88" s="994"/>
    </row>
    <row r="89" spans="1:36" ht="31.5" x14ac:dyDescent="0.25">
      <c r="A89" s="1020">
        <v>12</v>
      </c>
      <c r="B89" s="980" t="s">
        <v>105</v>
      </c>
      <c r="C89" s="983" t="s">
        <v>87</v>
      </c>
      <c r="D89" s="983">
        <f>160*0.9</f>
        <v>144</v>
      </c>
      <c r="E89" s="50" t="s">
        <v>256</v>
      </c>
      <c r="F89" s="494">
        <v>7.2</v>
      </c>
      <c r="G89" s="494">
        <v>9.1999999999999993</v>
      </c>
      <c r="H89" s="494">
        <v>0.6</v>
      </c>
      <c r="I89" s="494">
        <v>7.3</v>
      </c>
      <c r="J89" s="494">
        <v>6</v>
      </c>
      <c r="K89" s="494">
        <v>0.9</v>
      </c>
      <c r="L89" s="50">
        <v>13.5</v>
      </c>
      <c r="M89" s="50">
        <v>0</v>
      </c>
      <c r="N89" s="50">
        <v>9.5</v>
      </c>
      <c r="O89" s="50">
        <v>13.5</v>
      </c>
      <c r="P89" s="50">
        <v>0</v>
      </c>
      <c r="Q89" s="50">
        <v>9.5</v>
      </c>
      <c r="R89" s="161">
        <v>387</v>
      </c>
      <c r="S89" s="161">
        <v>387</v>
      </c>
      <c r="T89" s="161">
        <v>394</v>
      </c>
      <c r="U89" s="161">
        <v>394</v>
      </c>
      <c r="V89" s="51">
        <f t="shared" si="21"/>
        <v>5.666666666666667</v>
      </c>
      <c r="W89" s="51">
        <f t="shared" si="22"/>
        <v>4.7333333333333334</v>
      </c>
      <c r="X89" s="51">
        <f t="shared" si="23"/>
        <v>11.5</v>
      </c>
      <c r="Y89" s="52">
        <f t="shared" si="24"/>
        <v>11.5</v>
      </c>
      <c r="Z89" s="986">
        <f>SUM(V89:V92)</f>
        <v>5.666666666666667</v>
      </c>
      <c r="AA89" s="976">
        <f>SUM(W89:W92)</f>
        <v>4.7333333333333334</v>
      </c>
      <c r="AB89" s="976">
        <f>SUM(X89:X92)</f>
        <v>11.5</v>
      </c>
      <c r="AC89" s="976">
        <f>SUM(Y89:Y92)</f>
        <v>11.5</v>
      </c>
      <c r="AD89" s="979">
        <f t="shared" ref="AD89" si="29">Z89*0.38*0.9*SQRT(3)</f>
        <v>3.3567144650684839</v>
      </c>
      <c r="AE89" s="979">
        <f t="shared" si="25"/>
        <v>2.8038438472924985</v>
      </c>
      <c r="AF89" s="979">
        <f t="shared" si="25"/>
        <v>6.8121558261683948</v>
      </c>
      <c r="AG89" s="979">
        <f t="shared" si="25"/>
        <v>6.8121558261683948</v>
      </c>
      <c r="AH89" s="976">
        <f>MAX(Z89:AC92)</f>
        <v>11.5</v>
      </c>
      <c r="AI89" s="992">
        <f t="shared" ref="AI89" si="30">AH89*0.38*0.9*SQRT(3)</f>
        <v>6.8121558261683948</v>
      </c>
      <c r="AJ89" s="992">
        <f>D89-AI89</f>
        <v>137.18784417383159</v>
      </c>
    </row>
    <row r="90" spans="1:36" ht="15.75" x14ac:dyDescent="0.25">
      <c r="A90" s="1021"/>
      <c r="B90" s="981"/>
      <c r="C90" s="984"/>
      <c r="D90" s="984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4"/>
      <c r="S90" s="54"/>
      <c r="T90" s="54"/>
      <c r="U90" s="54"/>
      <c r="V90" s="55">
        <f t="shared" si="21"/>
        <v>0</v>
      </c>
      <c r="W90" s="55">
        <f t="shared" si="22"/>
        <v>0</v>
      </c>
      <c r="X90" s="55">
        <f t="shared" si="23"/>
        <v>0</v>
      </c>
      <c r="Y90" s="56">
        <f t="shared" si="24"/>
        <v>0</v>
      </c>
      <c r="Z90" s="987"/>
      <c r="AA90" s="977"/>
      <c r="AB90" s="977"/>
      <c r="AC90" s="977"/>
      <c r="AD90" s="977"/>
      <c r="AE90" s="977"/>
      <c r="AF90" s="977"/>
      <c r="AG90" s="977"/>
      <c r="AH90" s="977"/>
      <c r="AI90" s="993"/>
      <c r="AJ90" s="993"/>
    </row>
    <row r="91" spans="1:36" ht="15.75" x14ac:dyDescent="0.25">
      <c r="A91" s="1021"/>
      <c r="B91" s="981"/>
      <c r="C91" s="984"/>
      <c r="D91" s="984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/>
      <c r="S91" s="58"/>
      <c r="T91" s="58"/>
      <c r="U91" s="58"/>
      <c r="V91" s="55">
        <f t="shared" si="21"/>
        <v>0</v>
      </c>
      <c r="W91" s="55">
        <f t="shared" si="22"/>
        <v>0</v>
      </c>
      <c r="X91" s="55">
        <f t="shared" si="23"/>
        <v>0</v>
      </c>
      <c r="Y91" s="56">
        <f t="shared" si="24"/>
        <v>0</v>
      </c>
      <c r="Z91" s="987"/>
      <c r="AA91" s="977"/>
      <c r="AB91" s="977"/>
      <c r="AC91" s="977"/>
      <c r="AD91" s="977"/>
      <c r="AE91" s="977"/>
      <c r="AF91" s="977"/>
      <c r="AG91" s="977"/>
      <c r="AH91" s="977"/>
      <c r="AI91" s="993"/>
      <c r="AJ91" s="993"/>
    </row>
    <row r="92" spans="1:36" ht="16.5" thickBot="1" x14ac:dyDescent="0.3">
      <c r="A92" s="1022"/>
      <c r="B92" s="982"/>
      <c r="C92" s="985"/>
      <c r="D92" s="985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60"/>
      <c r="S92" s="60"/>
      <c r="T92" s="60"/>
      <c r="U92" s="60"/>
      <c r="V92" s="61">
        <f t="shared" si="21"/>
        <v>0</v>
      </c>
      <c r="W92" s="61">
        <f t="shared" si="22"/>
        <v>0</v>
      </c>
      <c r="X92" s="61">
        <f t="shared" si="23"/>
        <v>0</v>
      </c>
      <c r="Y92" s="62">
        <f t="shared" si="24"/>
        <v>0</v>
      </c>
      <c r="Z92" s="988"/>
      <c r="AA92" s="978"/>
      <c r="AB92" s="978"/>
      <c r="AC92" s="978"/>
      <c r="AD92" s="978"/>
      <c r="AE92" s="978"/>
      <c r="AF92" s="978"/>
      <c r="AG92" s="978"/>
      <c r="AH92" s="978"/>
      <c r="AI92" s="994"/>
      <c r="AJ92" s="994"/>
    </row>
    <row r="93" spans="1:36" ht="15.75" x14ac:dyDescent="0.25">
      <c r="A93" s="1020">
        <v>13</v>
      </c>
      <c r="B93" s="980" t="s">
        <v>110</v>
      </c>
      <c r="C93" s="983" t="s">
        <v>103</v>
      </c>
      <c r="D93" s="983">
        <f>250*0.9</f>
        <v>225</v>
      </c>
      <c r="E93" s="50" t="s">
        <v>257</v>
      </c>
      <c r="F93" s="494">
        <v>59.8</v>
      </c>
      <c r="G93" s="494">
        <v>62</v>
      </c>
      <c r="H93" s="494">
        <v>51.6</v>
      </c>
      <c r="I93" s="494">
        <v>59.6</v>
      </c>
      <c r="J93" s="494">
        <v>62</v>
      </c>
      <c r="K93" s="494">
        <v>51.6</v>
      </c>
      <c r="L93" s="50">
        <v>100</v>
      </c>
      <c r="M93" s="50">
        <v>102</v>
      </c>
      <c r="N93" s="50">
        <v>146.9</v>
      </c>
      <c r="O93" s="50">
        <v>100</v>
      </c>
      <c r="P93" s="50">
        <v>98.6</v>
      </c>
      <c r="Q93" s="50">
        <v>146.9</v>
      </c>
      <c r="R93" s="161">
        <v>396</v>
      </c>
      <c r="S93" s="161">
        <v>396</v>
      </c>
      <c r="T93" s="161">
        <v>404</v>
      </c>
      <c r="U93" s="161">
        <v>404</v>
      </c>
      <c r="V93" s="51">
        <f t="shared" si="21"/>
        <v>57.800000000000004</v>
      </c>
      <c r="W93" s="51">
        <f t="shared" si="22"/>
        <v>57.733333333333327</v>
      </c>
      <c r="X93" s="51">
        <f t="shared" si="23"/>
        <v>116.3</v>
      </c>
      <c r="Y93" s="52">
        <f t="shared" si="24"/>
        <v>115.16666666666667</v>
      </c>
      <c r="Z93" s="986">
        <f>SUM(V93:V96)</f>
        <v>57.800000000000004</v>
      </c>
      <c r="AA93" s="976">
        <f>SUM(W93:W96)</f>
        <v>57.733333333333327</v>
      </c>
      <c r="AB93" s="976">
        <f>SUM(X93:X96)</f>
        <v>116.3</v>
      </c>
      <c r="AC93" s="976">
        <f>SUM(Y93:Y96)</f>
        <v>115.16666666666667</v>
      </c>
      <c r="AD93" s="979">
        <f t="shared" ref="AD93" si="31">Z93*0.38*0.9*SQRT(3)</f>
        <v>34.23848754369854</v>
      </c>
      <c r="AE93" s="979">
        <f t="shared" si="25"/>
        <v>34.198996785285971</v>
      </c>
      <c r="AF93" s="979">
        <f t="shared" si="25"/>
        <v>68.891628050729068</v>
      </c>
      <c r="AG93" s="979">
        <f t="shared" si="25"/>
        <v>68.220285157715367</v>
      </c>
      <c r="AH93" s="976">
        <f>MAX(Z93:AC96)</f>
        <v>116.3</v>
      </c>
      <c r="AI93" s="992">
        <f t="shared" ref="AI93" si="32">AH93*0.38*0.9*SQRT(3)</f>
        <v>68.891628050729068</v>
      </c>
      <c r="AJ93" s="992">
        <f>D93-AI93</f>
        <v>156.10837194927092</v>
      </c>
    </row>
    <row r="94" spans="1:36" ht="15.75" x14ac:dyDescent="0.25">
      <c r="A94" s="1021"/>
      <c r="B94" s="981"/>
      <c r="C94" s="984"/>
      <c r="D94" s="984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4"/>
      <c r="S94" s="54"/>
      <c r="T94" s="54"/>
      <c r="U94" s="54"/>
      <c r="V94" s="55">
        <f t="shared" si="21"/>
        <v>0</v>
      </c>
      <c r="W94" s="55">
        <f t="shared" si="22"/>
        <v>0</v>
      </c>
      <c r="X94" s="55">
        <f t="shared" si="23"/>
        <v>0</v>
      </c>
      <c r="Y94" s="56">
        <f t="shared" si="24"/>
        <v>0</v>
      </c>
      <c r="Z94" s="987"/>
      <c r="AA94" s="977"/>
      <c r="AB94" s="977"/>
      <c r="AC94" s="977"/>
      <c r="AD94" s="977"/>
      <c r="AE94" s="977"/>
      <c r="AF94" s="977"/>
      <c r="AG94" s="977"/>
      <c r="AH94" s="977"/>
      <c r="AI94" s="993"/>
      <c r="AJ94" s="993"/>
    </row>
    <row r="95" spans="1:36" ht="15.75" x14ac:dyDescent="0.25">
      <c r="A95" s="1021"/>
      <c r="B95" s="981"/>
      <c r="C95" s="984"/>
      <c r="D95" s="984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  <c r="S95" s="58"/>
      <c r="T95" s="58"/>
      <c r="U95" s="58"/>
      <c r="V95" s="55">
        <f t="shared" si="21"/>
        <v>0</v>
      </c>
      <c r="W95" s="55">
        <f t="shared" si="22"/>
        <v>0</v>
      </c>
      <c r="X95" s="55">
        <f t="shared" si="23"/>
        <v>0</v>
      </c>
      <c r="Y95" s="56">
        <f t="shared" si="24"/>
        <v>0</v>
      </c>
      <c r="Z95" s="987"/>
      <c r="AA95" s="977"/>
      <c r="AB95" s="977"/>
      <c r="AC95" s="977"/>
      <c r="AD95" s="977"/>
      <c r="AE95" s="977"/>
      <c r="AF95" s="977"/>
      <c r="AG95" s="977"/>
      <c r="AH95" s="977"/>
      <c r="AI95" s="993"/>
      <c r="AJ95" s="993"/>
    </row>
    <row r="96" spans="1:36" ht="16.5" thickBot="1" x14ac:dyDescent="0.3">
      <c r="A96" s="1022"/>
      <c r="B96" s="982"/>
      <c r="C96" s="985"/>
      <c r="D96" s="985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60"/>
      <c r="S96" s="60"/>
      <c r="T96" s="60"/>
      <c r="U96" s="60"/>
      <c r="V96" s="61">
        <f t="shared" si="21"/>
        <v>0</v>
      </c>
      <c r="W96" s="61">
        <f t="shared" si="22"/>
        <v>0</v>
      </c>
      <c r="X96" s="61">
        <f t="shared" si="23"/>
        <v>0</v>
      </c>
      <c r="Y96" s="62">
        <f t="shared" si="24"/>
        <v>0</v>
      </c>
      <c r="Z96" s="988"/>
      <c r="AA96" s="978"/>
      <c r="AB96" s="978"/>
      <c r="AC96" s="978"/>
      <c r="AD96" s="978"/>
      <c r="AE96" s="978"/>
      <c r="AF96" s="978"/>
      <c r="AG96" s="978"/>
      <c r="AH96" s="978"/>
      <c r="AI96" s="994"/>
      <c r="AJ96" s="994"/>
    </row>
    <row r="97" spans="1:36" ht="31.5" x14ac:dyDescent="0.25">
      <c r="A97" s="1020">
        <v>14</v>
      </c>
      <c r="B97" s="980" t="s">
        <v>112</v>
      </c>
      <c r="C97" s="983" t="s">
        <v>103</v>
      </c>
      <c r="D97" s="983">
        <f>250*0.9</f>
        <v>225</v>
      </c>
      <c r="E97" s="50" t="s">
        <v>258</v>
      </c>
      <c r="F97" s="494">
        <v>6.3</v>
      </c>
      <c r="G97" s="494">
        <v>1.1000000000000001</v>
      </c>
      <c r="H97" s="494">
        <v>1.2</v>
      </c>
      <c r="I97" s="494">
        <v>6.3</v>
      </c>
      <c r="J97" s="494">
        <v>1.2</v>
      </c>
      <c r="K97" s="494">
        <v>1.1000000000000001</v>
      </c>
      <c r="L97" s="50">
        <v>36</v>
      </c>
      <c r="M97" s="50">
        <v>10</v>
      </c>
      <c r="N97" s="50">
        <v>8.5</v>
      </c>
      <c r="O97" s="50">
        <v>36</v>
      </c>
      <c r="P97" s="50">
        <v>10</v>
      </c>
      <c r="Q97" s="50">
        <v>7</v>
      </c>
      <c r="R97" s="161">
        <v>402</v>
      </c>
      <c r="S97" s="161">
        <v>402</v>
      </c>
      <c r="T97" s="161">
        <v>422</v>
      </c>
      <c r="U97" s="161">
        <v>422</v>
      </c>
      <c r="V97" s="51">
        <f t="shared" si="21"/>
        <v>2.8666666666666667</v>
      </c>
      <c r="W97" s="51">
        <f t="shared" si="22"/>
        <v>2.8666666666666667</v>
      </c>
      <c r="X97" s="51">
        <f t="shared" si="23"/>
        <v>18.166666666666668</v>
      </c>
      <c r="Y97" s="52">
        <f t="shared" si="24"/>
        <v>17.666666666666668</v>
      </c>
      <c r="Z97" s="986">
        <f>SUM(V97:V100)</f>
        <v>2.8666666666666667</v>
      </c>
      <c r="AA97" s="976">
        <f>SUM(W97:W100)</f>
        <v>2.8666666666666667</v>
      </c>
      <c r="AB97" s="976">
        <f>SUM(X97:X100)</f>
        <v>18.166666666666668</v>
      </c>
      <c r="AC97" s="976">
        <f>SUM(Y97:Y100)</f>
        <v>17.666666666666668</v>
      </c>
      <c r="AD97" s="979">
        <f t="shared" ref="AD97:AG101" si="33">Z97*0.38*0.9*SQRT(3)</f>
        <v>1.6981026117405271</v>
      </c>
      <c r="AE97" s="979">
        <f t="shared" si="33"/>
        <v>1.6981026117405271</v>
      </c>
      <c r="AF97" s="979">
        <f t="shared" si="33"/>
        <v>10.761231667425436</v>
      </c>
      <c r="AG97" s="979">
        <f t="shared" si="33"/>
        <v>10.465050979331156</v>
      </c>
      <c r="AH97" s="976">
        <f>MAX(Z97:AC100)</f>
        <v>18.166666666666668</v>
      </c>
      <c r="AI97" s="992">
        <f t="shared" ref="AI97" si="34">AH97*0.38*0.9*SQRT(3)</f>
        <v>10.761231667425436</v>
      </c>
      <c r="AJ97" s="992">
        <f>D97-AI97</f>
        <v>214.23876833257455</v>
      </c>
    </row>
    <row r="98" spans="1:36" ht="15.75" x14ac:dyDescent="0.25">
      <c r="A98" s="1021"/>
      <c r="B98" s="981"/>
      <c r="C98" s="984"/>
      <c r="D98" s="984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4"/>
      <c r="S98" s="54"/>
      <c r="T98" s="54"/>
      <c r="U98" s="54"/>
      <c r="V98" s="55">
        <f t="shared" si="21"/>
        <v>0</v>
      </c>
      <c r="W98" s="55">
        <f t="shared" si="22"/>
        <v>0</v>
      </c>
      <c r="X98" s="55">
        <f t="shared" si="23"/>
        <v>0</v>
      </c>
      <c r="Y98" s="56">
        <f t="shared" si="24"/>
        <v>0</v>
      </c>
      <c r="Z98" s="987"/>
      <c r="AA98" s="977"/>
      <c r="AB98" s="977"/>
      <c r="AC98" s="977"/>
      <c r="AD98" s="977"/>
      <c r="AE98" s="977"/>
      <c r="AF98" s="977"/>
      <c r="AG98" s="977"/>
      <c r="AH98" s="977"/>
      <c r="AI98" s="993"/>
      <c r="AJ98" s="993"/>
    </row>
    <row r="99" spans="1:36" ht="15.75" x14ac:dyDescent="0.25">
      <c r="A99" s="1021"/>
      <c r="B99" s="981"/>
      <c r="C99" s="984"/>
      <c r="D99" s="984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8"/>
      <c r="S99" s="58"/>
      <c r="T99" s="58"/>
      <c r="U99" s="58"/>
      <c r="V99" s="55">
        <f t="shared" si="21"/>
        <v>0</v>
      </c>
      <c r="W99" s="55">
        <f t="shared" si="22"/>
        <v>0</v>
      </c>
      <c r="X99" s="55">
        <f t="shared" si="23"/>
        <v>0</v>
      </c>
      <c r="Y99" s="56">
        <f t="shared" si="24"/>
        <v>0</v>
      </c>
      <c r="Z99" s="987"/>
      <c r="AA99" s="977"/>
      <c r="AB99" s="977"/>
      <c r="AC99" s="977"/>
      <c r="AD99" s="977"/>
      <c r="AE99" s="977"/>
      <c r="AF99" s="977"/>
      <c r="AG99" s="977"/>
      <c r="AH99" s="977"/>
      <c r="AI99" s="993"/>
      <c r="AJ99" s="993"/>
    </row>
    <row r="100" spans="1:36" ht="16.5" thickBot="1" x14ac:dyDescent="0.3">
      <c r="A100" s="1022"/>
      <c r="B100" s="982"/>
      <c r="C100" s="985"/>
      <c r="D100" s="985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60"/>
      <c r="S100" s="60"/>
      <c r="T100" s="60"/>
      <c r="U100" s="60"/>
      <c r="V100" s="61">
        <f t="shared" si="21"/>
        <v>0</v>
      </c>
      <c r="W100" s="61">
        <f t="shared" si="22"/>
        <v>0</v>
      </c>
      <c r="X100" s="61">
        <f t="shared" si="23"/>
        <v>0</v>
      </c>
      <c r="Y100" s="62">
        <f t="shared" si="24"/>
        <v>0</v>
      </c>
      <c r="Z100" s="988"/>
      <c r="AA100" s="978"/>
      <c r="AB100" s="978"/>
      <c r="AC100" s="978"/>
      <c r="AD100" s="978"/>
      <c r="AE100" s="978"/>
      <c r="AF100" s="978"/>
      <c r="AG100" s="978"/>
      <c r="AH100" s="978"/>
      <c r="AI100" s="994"/>
      <c r="AJ100" s="994"/>
    </row>
    <row r="101" spans="1:36" ht="31.5" x14ac:dyDescent="0.25">
      <c r="A101" s="1020">
        <v>15</v>
      </c>
      <c r="B101" s="1026" t="s">
        <v>119</v>
      </c>
      <c r="C101" s="944" t="s">
        <v>259</v>
      </c>
      <c r="D101" s="944">
        <f>(1000+1000)*0.9</f>
        <v>1800</v>
      </c>
      <c r="E101" s="50" t="s">
        <v>260</v>
      </c>
      <c r="F101" s="494"/>
      <c r="G101" s="494"/>
      <c r="H101" s="494"/>
      <c r="I101" s="494"/>
      <c r="J101" s="494"/>
      <c r="K101" s="494"/>
      <c r="L101" s="50"/>
      <c r="M101" s="50"/>
      <c r="N101" s="50"/>
      <c r="O101" s="50"/>
      <c r="P101" s="50"/>
      <c r="Q101" s="50"/>
      <c r="R101" s="161"/>
      <c r="S101" s="161"/>
      <c r="T101" s="161"/>
      <c r="U101" s="161"/>
      <c r="V101" s="51">
        <f t="shared" si="21"/>
        <v>0</v>
      </c>
      <c r="W101" s="51">
        <f t="shared" si="22"/>
        <v>0</v>
      </c>
      <c r="X101" s="51">
        <f t="shared" si="23"/>
        <v>0</v>
      </c>
      <c r="Y101" s="52">
        <f t="shared" si="24"/>
        <v>0</v>
      </c>
      <c r="Z101" s="986">
        <f>SUM(V101:V108)</f>
        <v>262.56666666666666</v>
      </c>
      <c r="AA101" s="976">
        <f>SUM(W101:W108)</f>
        <v>290.31</v>
      </c>
      <c r="AB101" s="976">
        <f>SUM(X101:X108)</f>
        <v>718.66666666666663</v>
      </c>
      <c r="AC101" s="976">
        <f>SUM(Y101:Y108)</f>
        <v>704.36666666666679</v>
      </c>
      <c r="AD101" s="979">
        <f t="shared" ref="AD101" si="35">Z101*0.38*0.9*SQRT(3)</f>
        <v>155.53435200790852</v>
      </c>
      <c r="AE101" s="979">
        <f t="shared" si="33"/>
        <v>171.96843112129972</v>
      </c>
      <c r="AF101" s="979">
        <f t="shared" si="33"/>
        <v>425.71037568750887</v>
      </c>
      <c r="AG101" s="979">
        <f t="shared" si="33"/>
        <v>417.23960800801268</v>
      </c>
      <c r="AH101" s="976">
        <f>MAX(Z101:AC108)</f>
        <v>718.66666666666663</v>
      </c>
      <c r="AI101" s="992">
        <f t="shared" ref="AI101" si="36">AH101*0.38*0.9*SQRT(3)</f>
        <v>425.71037568750887</v>
      </c>
      <c r="AJ101" s="992">
        <f>D101-AI101</f>
        <v>1374.289624312491</v>
      </c>
    </row>
    <row r="102" spans="1:36" ht="15.75" x14ac:dyDescent="0.25">
      <c r="A102" s="1021"/>
      <c r="B102" s="1027"/>
      <c r="C102" s="950"/>
      <c r="D102" s="950"/>
      <c r="E102" s="53" t="s">
        <v>261</v>
      </c>
      <c r="F102" s="470">
        <v>36.9</v>
      </c>
      <c r="G102" s="470">
        <v>18.7</v>
      </c>
      <c r="H102" s="470">
        <v>12.6</v>
      </c>
      <c r="I102" s="470">
        <v>3.07</v>
      </c>
      <c r="J102" s="470">
        <v>11.86</v>
      </c>
      <c r="K102" s="470">
        <v>5.4</v>
      </c>
      <c r="L102" s="53">
        <v>37</v>
      </c>
      <c r="M102" s="53">
        <v>63</v>
      </c>
      <c r="N102" s="53">
        <v>63</v>
      </c>
      <c r="O102" s="53">
        <v>4.5</v>
      </c>
      <c r="P102" s="53">
        <v>13.3</v>
      </c>
      <c r="Q102" s="53">
        <v>12.3</v>
      </c>
      <c r="R102" s="54">
        <v>399</v>
      </c>
      <c r="S102" s="54">
        <v>399</v>
      </c>
      <c r="T102" s="54">
        <v>415</v>
      </c>
      <c r="U102" s="54">
        <v>415</v>
      </c>
      <c r="V102" s="55">
        <f t="shared" si="21"/>
        <v>22.733333333333331</v>
      </c>
      <c r="W102" s="55">
        <f t="shared" si="22"/>
        <v>6.7766666666666664</v>
      </c>
      <c r="X102" s="55">
        <f t="shared" si="23"/>
        <v>54.333333333333336</v>
      </c>
      <c r="Y102" s="56">
        <f t="shared" si="24"/>
        <v>10.033333333333333</v>
      </c>
      <c r="Z102" s="987"/>
      <c r="AA102" s="977"/>
      <c r="AB102" s="977"/>
      <c r="AC102" s="977"/>
      <c r="AD102" s="977"/>
      <c r="AE102" s="977"/>
      <c r="AF102" s="977"/>
      <c r="AG102" s="977"/>
      <c r="AH102" s="977"/>
      <c r="AI102" s="993"/>
      <c r="AJ102" s="993"/>
    </row>
    <row r="103" spans="1:36" ht="15.75" x14ac:dyDescent="0.25">
      <c r="A103" s="1021"/>
      <c r="B103" s="1027"/>
      <c r="C103" s="950"/>
      <c r="D103" s="950"/>
      <c r="E103" s="57" t="s">
        <v>262</v>
      </c>
      <c r="F103" s="491">
        <v>156.30000000000001</v>
      </c>
      <c r="G103" s="491">
        <v>101.2</v>
      </c>
      <c r="H103" s="491">
        <v>107.6</v>
      </c>
      <c r="I103" s="491">
        <v>147.5</v>
      </c>
      <c r="J103" s="491">
        <v>123.3</v>
      </c>
      <c r="K103" s="491">
        <v>246</v>
      </c>
      <c r="L103" s="57">
        <v>343</v>
      </c>
      <c r="M103" s="57">
        <v>330</v>
      </c>
      <c r="N103" s="57">
        <v>368</v>
      </c>
      <c r="O103" s="57">
        <v>355</v>
      </c>
      <c r="P103" s="57">
        <v>386</v>
      </c>
      <c r="Q103" s="57">
        <v>353</v>
      </c>
      <c r="R103" s="54">
        <v>399</v>
      </c>
      <c r="S103" s="54">
        <v>399</v>
      </c>
      <c r="T103" s="54">
        <v>415</v>
      </c>
      <c r="U103" s="54">
        <v>415</v>
      </c>
      <c r="V103" s="55">
        <f t="shared" si="21"/>
        <v>121.7</v>
      </c>
      <c r="W103" s="55">
        <f t="shared" si="22"/>
        <v>172.26666666666665</v>
      </c>
      <c r="X103" s="55">
        <f t="shared" si="23"/>
        <v>347</v>
      </c>
      <c r="Y103" s="56">
        <f t="shared" si="24"/>
        <v>364.66666666666669</v>
      </c>
      <c r="Z103" s="987"/>
      <c r="AA103" s="977"/>
      <c r="AB103" s="977"/>
      <c r="AC103" s="977"/>
      <c r="AD103" s="977"/>
      <c r="AE103" s="977"/>
      <c r="AF103" s="977"/>
      <c r="AG103" s="977"/>
      <c r="AH103" s="977"/>
      <c r="AI103" s="993"/>
      <c r="AJ103" s="993"/>
    </row>
    <row r="104" spans="1:36" ht="15.75" x14ac:dyDescent="0.25">
      <c r="A104" s="1021"/>
      <c r="B104" s="1027"/>
      <c r="C104" s="950"/>
      <c r="D104" s="950"/>
      <c r="E104" s="53" t="s">
        <v>263</v>
      </c>
      <c r="F104" s="490"/>
      <c r="G104" s="490"/>
      <c r="H104" s="490"/>
      <c r="I104" s="490"/>
      <c r="J104" s="490"/>
      <c r="K104" s="490"/>
      <c r="L104" s="53"/>
      <c r="M104" s="53"/>
      <c r="N104" s="53"/>
      <c r="O104" s="53"/>
      <c r="P104" s="53"/>
      <c r="Q104" s="53"/>
      <c r="R104" s="54">
        <v>399</v>
      </c>
      <c r="S104" s="54">
        <v>399</v>
      </c>
      <c r="T104" s="54"/>
      <c r="U104" s="54"/>
      <c r="V104" s="55">
        <f t="shared" si="21"/>
        <v>0</v>
      </c>
      <c r="W104" s="55">
        <f t="shared" si="22"/>
        <v>0</v>
      </c>
      <c r="X104" s="55">
        <f t="shared" si="23"/>
        <v>0</v>
      </c>
      <c r="Y104" s="56">
        <f t="shared" si="24"/>
        <v>0</v>
      </c>
      <c r="Z104" s="987"/>
      <c r="AA104" s="977"/>
      <c r="AB104" s="977"/>
      <c r="AC104" s="977"/>
      <c r="AD104" s="977"/>
      <c r="AE104" s="977"/>
      <c r="AF104" s="977"/>
      <c r="AG104" s="977"/>
      <c r="AH104" s="977"/>
      <c r="AI104" s="993"/>
      <c r="AJ104" s="993"/>
    </row>
    <row r="105" spans="1:36" ht="15.75" x14ac:dyDescent="0.25">
      <c r="A105" s="1021"/>
      <c r="B105" s="1027"/>
      <c r="C105" s="950"/>
      <c r="D105" s="950"/>
      <c r="E105" s="57" t="s">
        <v>264</v>
      </c>
      <c r="F105" s="491">
        <v>52.1</v>
      </c>
      <c r="G105" s="491">
        <v>21.8</v>
      </c>
      <c r="H105" s="491">
        <v>43.4</v>
      </c>
      <c r="I105" s="491">
        <v>22.5</v>
      </c>
      <c r="J105" s="491">
        <v>18.899999999999999</v>
      </c>
      <c r="K105" s="491">
        <v>35</v>
      </c>
      <c r="L105" s="57">
        <v>105</v>
      </c>
      <c r="M105" s="57">
        <v>132</v>
      </c>
      <c r="N105" s="57">
        <v>77</v>
      </c>
      <c r="O105" s="57">
        <v>205</v>
      </c>
      <c r="P105" s="57">
        <v>158</v>
      </c>
      <c r="Q105" s="57">
        <v>124</v>
      </c>
      <c r="R105" s="58">
        <v>399</v>
      </c>
      <c r="S105" s="58">
        <v>399</v>
      </c>
      <c r="T105" s="58">
        <v>415</v>
      </c>
      <c r="U105" s="58">
        <v>415</v>
      </c>
      <c r="V105" s="55">
        <f t="shared" si="21"/>
        <v>39.1</v>
      </c>
      <c r="W105" s="55">
        <f t="shared" si="22"/>
        <v>25.466666666666669</v>
      </c>
      <c r="X105" s="55">
        <f t="shared" si="23"/>
        <v>104.66666666666667</v>
      </c>
      <c r="Y105" s="56">
        <f t="shared" si="24"/>
        <v>162.33333333333334</v>
      </c>
      <c r="Z105" s="987"/>
      <c r="AA105" s="977"/>
      <c r="AB105" s="977"/>
      <c r="AC105" s="977"/>
      <c r="AD105" s="977"/>
      <c r="AE105" s="977"/>
      <c r="AF105" s="977"/>
      <c r="AG105" s="977"/>
      <c r="AH105" s="977"/>
      <c r="AI105" s="993"/>
      <c r="AJ105" s="993"/>
    </row>
    <row r="106" spans="1:36" ht="15.75" x14ac:dyDescent="0.25">
      <c r="A106" s="1021"/>
      <c r="B106" s="1027"/>
      <c r="C106" s="950"/>
      <c r="D106" s="950"/>
      <c r="E106" s="53" t="s">
        <v>265</v>
      </c>
      <c r="F106" s="490">
        <v>57.6</v>
      </c>
      <c r="G106" s="490">
        <v>104.3</v>
      </c>
      <c r="H106" s="490">
        <v>75.2</v>
      </c>
      <c r="I106" s="490">
        <v>57</v>
      </c>
      <c r="J106" s="490">
        <v>102.9</v>
      </c>
      <c r="K106" s="490">
        <v>97.5</v>
      </c>
      <c r="L106" s="53">
        <v>267</v>
      </c>
      <c r="M106" s="53">
        <v>216</v>
      </c>
      <c r="N106" s="53">
        <v>155</v>
      </c>
      <c r="O106" s="53">
        <v>177</v>
      </c>
      <c r="P106" s="53">
        <v>180</v>
      </c>
      <c r="Q106" s="53">
        <v>145</v>
      </c>
      <c r="R106" s="54">
        <v>399</v>
      </c>
      <c r="S106" s="54">
        <v>399</v>
      </c>
      <c r="T106" s="54">
        <v>415</v>
      </c>
      <c r="U106" s="54">
        <v>415</v>
      </c>
      <c r="V106" s="55">
        <f t="shared" si="21"/>
        <v>79.033333333333346</v>
      </c>
      <c r="W106" s="55">
        <f t="shared" si="22"/>
        <v>85.8</v>
      </c>
      <c r="X106" s="55">
        <f t="shared" si="23"/>
        <v>212.66666666666666</v>
      </c>
      <c r="Y106" s="56">
        <f t="shared" si="24"/>
        <v>167.33333333333334</v>
      </c>
      <c r="Z106" s="987"/>
      <c r="AA106" s="977"/>
      <c r="AB106" s="977"/>
      <c r="AC106" s="977"/>
      <c r="AD106" s="977"/>
      <c r="AE106" s="977"/>
      <c r="AF106" s="977"/>
      <c r="AG106" s="977"/>
      <c r="AH106" s="977"/>
      <c r="AI106" s="993"/>
      <c r="AJ106" s="993"/>
    </row>
    <row r="107" spans="1:36" ht="15.75" x14ac:dyDescent="0.25">
      <c r="A107" s="1021"/>
      <c r="B107" s="1027"/>
      <c r="C107" s="950"/>
      <c r="D107" s="950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8"/>
      <c r="S107" s="58"/>
      <c r="T107" s="58"/>
      <c r="U107" s="58"/>
      <c r="V107" s="55">
        <f t="shared" si="21"/>
        <v>0</v>
      </c>
      <c r="W107" s="55">
        <f t="shared" si="22"/>
        <v>0</v>
      </c>
      <c r="X107" s="55">
        <f t="shared" si="23"/>
        <v>0</v>
      </c>
      <c r="Y107" s="56">
        <f t="shared" si="24"/>
        <v>0</v>
      </c>
      <c r="Z107" s="987"/>
      <c r="AA107" s="977"/>
      <c r="AB107" s="977"/>
      <c r="AC107" s="977"/>
      <c r="AD107" s="977"/>
      <c r="AE107" s="977"/>
      <c r="AF107" s="977"/>
      <c r="AG107" s="977"/>
      <c r="AH107" s="977"/>
      <c r="AI107" s="993"/>
      <c r="AJ107" s="993"/>
    </row>
    <row r="108" spans="1:36" ht="16.5" thickBot="1" x14ac:dyDescent="0.3">
      <c r="A108" s="1022"/>
      <c r="B108" s="1028"/>
      <c r="C108" s="945"/>
      <c r="D108" s="945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  <c r="S108" s="60"/>
      <c r="T108" s="60"/>
      <c r="U108" s="60"/>
      <c r="V108" s="61">
        <f t="shared" si="21"/>
        <v>0</v>
      </c>
      <c r="W108" s="61">
        <f t="shared" si="22"/>
        <v>0</v>
      </c>
      <c r="X108" s="61">
        <f t="shared" si="23"/>
        <v>0</v>
      </c>
      <c r="Y108" s="62">
        <f t="shared" si="24"/>
        <v>0</v>
      </c>
      <c r="Z108" s="988"/>
      <c r="AA108" s="978"/>
      <c r="AB108" s="978"/>
      <c r="AC108" s="978"/>
      <c r="AD108" s="978"/>
      <c r="AE108" s="978"/>
      <c r="AF108" s="978"/>
      <c r="AG108" s="978"/>
      <c r="AH108" s="978"/>
      <c r="AI108" s="994"/>
      <c r="AJ108" s="994"/>
    </row>
    <row r="109" spans="1:36" ht="15.75" x14ac:dyDescent="0.25">
      <c r="A109" s="1020">
        <v>16</v>
      </c>
      <c r="B109" s="1026" t="s">
        <v>266</v>
      </c>
      <c r="C109" s="983" t="s">
        <v>267</v>
      </c>
      <c r="D109" s="983">
        <f>(630+630)*0.9</f>
        <v>1134</v>
      </c>
      <c r="E109" s="50" t="s">
        <v>268</v>
      </c>
      <c r="F109" s="494"/>
      <c r="G109" s="494"/>
      <c r="H109" s="494"/>
      <c r="I109" s="494"/>
      <c r="J109" s="494"/>
      <c r="K109" s="494"/>
      <c r="L109" s="50"/>
      <c r="M109" s="50"/>
      <c r="N109" s="50"/>
      <c r="O109" s="50"/>
      <c r="P109" s="50"/>
      <c r="Q109" s="50"/>
      <c r="R109" s="161">
        <v>398</v>
      </c>
      <c r="S109" s="161">
        <v>398</v>
      </c>
      <c r="T109" s="161"/>
      <c r="U109" s="161"/>
      <c r="V109" s="51">
        <f t="shared" si="21"/>
        <v>0</v>
      </c>
      <c r="W109" s="51">
        <f t="shared" si="22"/>
        <v>0</v>
      </c>
      <c r="X109" s="51">
        <f t="shared" si="23"/>
        <v>0</v>
      </c>
      <c r="Y109" s="52">
        <f t="shared" si="24"/>
        <v>0</v>
      </c>
      <c r="Z109" s="986">
        <f>SUM(V109:V120)</f>
        <v>175.54</v>
      </c>
      <c r="AA109" s="976">
        <f>SUM(W109:W120)</f>
        <v>178.54333333333335</v>
      </c>
      <c r="AB109" s="976">
        <f>SUM(X109:X120)</f>
        <v>394.7</v>
      </c>
      <c r="AC109" s="976">
        <f>SUM(Y109:Y120)</f>
        <v>362.90000000000009</v>
      </c>
      <c r="AD109" s="979">
        <f t="shared" ref="AD109:AG121" si="37">Z109*0.38*0.9*SQRT(3)</f>
        <v>103.98311597613912</v>
      </c>
      <c r="AE109" s="979">
        <f t="shared" si="37"/>
        <v>105.76217464262542</v>
      </c>
      <c r="AF109" s="979">
        <f t="shared" si="37"/>
        <v>233.80503518162305</v>
      </c>
      <c r="AG109" s="979">
        <f t="shared" si="37"/>
        <v>214.96794341882705</v>
      </c>
      <c r="AH109" s="976">
        <f>MAX(Z109:AC120)</f>
        <v>394.7</v>
      </c>
      <c r="AI109" s="992">
        <f t="shared" ref="AI109" si="38">AH109*0.38*0.9*SQRT(3)</f>
        <v>233.80503518162305</v>
      </c>
      <c r="AJ109" s="992">
        <f>D109-AI109</f>
        <v>900.194964818377</v>
      </c>
    </row>
    <row r="110" spans="1:36" ht="15.75" x14ac:dyDescent="0.25">
      <c r="A110" s="1021"/>
      <c r="B110" s="1027"/>
      <c r="C110" s="984"/>
      <c r="D110" s="984"/>
      <c r="E110" s="53" t="s">
        <v>269</v>
      </c>
      <c r="F110" s="470">
        <v>32.799999999999997</v>
      </c>
      <c r="G110" s="470">
        <v>31.9</v>
      </c>
      <c r="H110" s="470">
        <v>30.4</v>
      </c>
      <c r="I110" s="470">
        <v>1.85</v>
      </c>
      <c r="J110" s="470">
        <v>0.44</v>
      </c>
      <c r="K110" s="470">
        <v>2.0099999999999998</v>
      </c>
      <c r="L110" s="53">
        <v>88.4</v>
      </c>
      <c r="M110" s="53">
        <v>66.8</v>
      </c>
      <c r="N110" s="53">
        <v>74.8</v>
      </c>
      <c r="O110" s="53">
        <v>24.8</v>
      </c>
      <c r="P110" s="53">
        <v>18.3</v>
      </c>
      <c r="Q110" s="53">
        <v>27.4</v>
      </c>
      <c r="R110" s="54">
        <v>398</v>
      </c>
      <c r="S110" s="54">
        <v>398</v>
      </c>
      <c r="T110" s="54">
        <v>403</v>
      </c>
      <c r="U110" s="54">
        <v>403</v>
      </c>
      <c r="V110" s="55">
        <f t="shared" si="21"/>
        <v>31.7</v>
      </c>
      <c r="W110" s="55">
        <f t="shared" si="22"/>
        <v>1.4333333333333333</v>
      </c>
      <c r="X110" s="55">
        <f t="shared" si="23"/>
        <v>76.666666666666671</v>
      </c>
      <c r="Y110" s="56">
        <f t="shared" si="24"/>
        <v>23.5</v>
      </c>
      <c r="Z110" s="987"/>
      <c r="AA110" s="977"/>
      <c r="AB110" s="977"/>
      <c r="AC110" s="977"/>
      <c r="AD110" s="977"/>
      <c r="AE110" s="977"/>
      <c r="AF110" s="977"/>
      <c r="AG110" s="977"/>
      <c r="AH110" s="977"/>
      <c r="AI110" s="993"/>
      <c r="AJ110" s="993"/>
    </row>
    <row r="111" spans="1:36" ht="15.75" x14ac:dyDescent="0.25">
      <c r="A111" s="1021"/>
      <c r="B111" s="1027"/>
      <c r="C111" s="984"/>
      <c r="D111" s="984"/>
      <c r="E111" s="57" t="s">
        <v>262</v>
      </c>
      <c r="F111" s="491">
        <v>113.3</v>
      </c>
      <c r="G111" s="491">
        <v>103.1</v>
      </c>
      <c r="H111" s="491">
        <v>83.5</v>
      </c>
      <c r="I111" s="491">
        <v>158.80000000000001</v>
      </c>
      <c r="J111" s="491">
        <v>129</v>
      </c>
      <c r="K111" s="491">
        <v>140</v>
      </c>
      <c r="L111" s="57">
        <v>231</v>
      </c>
      <c r="M111" s="57">
        <v>204</v>
      </c>
      <c r="N111" s="57">
        <v>219</v>
      </c>
      <c r="O111" s="57">
        <v>266</v>
      </c>
      <c r="P111" s="57">
        <v>234</v>
      </c>
      <c r="Q111" s="57">
        <v>212</v>
      </c>
      <c r="R111" s="54">
        <v>398</v>
      </c>
      <c r="S111" s="54">
        <v>398</v>
      </c>
      <c r="T111" s="54">
        <v>403</v>
      </c>
      <c r="U111" s="54">
        <v>403</v>
      </c>
      <c r="V111" s="55">
        <f t="shared" si="21"/>
        <v>99.966666666666654</v>
      </c>
      <c r="W111" s="55">
        <f t="shared" si="22"/>
        <v>142.6</v>
      </c>
      <c r="X111" s="55">
        <f t="shared" si="23"/>
        <v>218</v>
      </c>
      <c r="Y111" s="56">
        <f t="shared" si="24"/>
        <v>237.33333333333334</v>
      </c>
      <c r="Z111" s="987"/>
      <c r="AA111" s="977"/>
      <c r="AB111" s="977"/>
      <c r="AC111" s="977"/>
      <c r="AD111" s="977"/>
      <c r="AE111" s="977"/>
      <c r="AF111" s="977"/>
      <c r="AG111" s="977"/>
      <c r="AH111" s="977"/>
      <c r="AI111" s="993"/>
      <c r="AJ111" s="993"/>
    </row>
    <row r="112" spans="1:36" ht="15.75" x14ac:dyDescent="0.25">
      <c r="A112" s="1021"/>
      <c r="B112" s="1027"/>
      <c r="C112" s="984"/>
      <c r="D112" s="984"/>
      <c r="E112" s="53" t="s">
        <v>270</v>
      </c>
      <c r="F112" s="490">
        <v>0</v>
      </c>
      <c r="G112" s="490">
        <v>0</v>
      </c>
      <c r="H112" s="490">
        <v>0</v>
      </c>
      <c r="I112" s="490">
        <v>0</v>
      </c>
      <c r="J112" s="490">
        <v>0</v>
      </c>
      <c r="K112" s="490">
        <v>0</v>
      </c>
      <c r="L112" s="53"/>
      <c r="M112" s="53"/>
      <c r="N112" s="53"/>
      <c r="O112" s="53"/>
      <c r="P112" s="53"/>
      <c r="Q112" s="53"/>
      <c r="R112" s="54">
        <v>398</v>
      </c>
      <c r="S112" s="54">
        <v>398</v>
      </c>
      <c r="T112" s="54">
        <v>403</v>
      </c>
      <c r="U112" s="54">
        <v>403</v>
      </c>
      <c r="V112" s="55">
        <f t="shared" si="21"/>
        <v>0</v>
      </c>
      <c r="W112" s="55">
        <f t="shared" si="22"/>
        <v>0</v>
      </c>
      <c r="X112" s="55">
        <f t="shared" si="23"/>
        <v>0</v>
      </c>
      <c r="Y112" s="56">
        <f t="shared" si="24"/>
        <v>0</v>
      </c>
      <c r="Z112" s="987"/>
      <c r="AA112" s="977"/>
      <c r="AB112" s="977"/>
      <c r="AC112" s="977"/>
      <c r="AD112" s="977"/>
      <c r="AE112" s="977"/>
      <c r="AF112" s="977"/>
      <c r="AG112" s="977"/>
      <c r="AH112" s="977"/>
      <c r="AI112" s="993"/>
      <c r="AJ112" s="993"/>
    </row>
    <row r="113" spans="1:36" ht="15.75" x14ac:dyDescent="0.25">
      <c r="A113" s="1021"/>
      <c r="B113" s="1027"/>
      <c r="C113" s="984"/>
      <c r="D113" s="984"/>
      <c r="E113" s="57" t="s">
        <v>271</v>
      </c>
      <c r="F113" s="491">
        <v>17.7</v>
      </c>
      <c r="G113" s="491">
        <v>24.9</v>
      </c>
      <c r="H113" s="491">
        <v>42.4</v>
      </c>
      <c r="I113" s="491">
        <v>3</v>
      </c>
      <c r="J113" s="491">
        <v>26.6</v>
      </c>
      <c r="K113" s="491">
        <v>55.4</v>
      </c>
      <c r="L113" s="57">
        <v>62.1</v>
      </c>
      <c r="M113" s="57">
        <v>41.1</v>
      </c>
      <c r="N113" s="57">
        <v>152.6</v>
      </c>
      <c r="O113" s="57">
        <v>148.9</v>
      </c>
      <c r="P113" s="57">
        <v>43.7</v>
      </c>
      <c r="Q113" s="57">
        <v>73.400000000000006</v>
      </c>
      <c r="R113" s="58">
        <v>398</v>
      </c>
      <c r="S113" s="58">
        <v>398</v>
      </c>
      <c r="T113" s="58">
        <v>403</v>
      </c>
      <c r="U113" s="58">
        <v>403</v>
      </c>
      <c r="V113" s="55">
        <f t="shared" si="21"/>
        <v>28.333333333333332</v>
      </c>
      <c r="W113" s="55">
        <f t="shared" si="22"/>
        <v>28.333333333333332</v>
      </c>
      <c r="X113" s="55">
        <f t="shared" si="23"/>
        <v>85.266666666666666</v>
      </c>
      <c r="Y113" s="56">
        <f t="shared" si="24"/>
        <v>88.666666666666671</v>
      </c>
      <c r="Z113" s="987"/>
      <c r="AA113" s="977"/>
      <c r="AB113" s="977"/>
      <c r="AC113" s="977"/>
      <c r="AD113" s="977"/>
      <c r="AE113" s="977"/>
      <c r="AF113" s="977"/>
      <c r="AG113" s="977"/>
      <c r="AH113" s="977"/>
      <c r="AI113" s="993"/>
      <c r="AJ113" s="993"/>
    </row>
    <row r="114" spans="1:36" ht="15.75" x14ac:dyDescent="0.25">
      <c r="A114" s="1021"/>
      <c r="B114" s="1027"/>
      <c r="C114" s="984"/>
      <c r="D114" s="984"/>
      <c r="E114" s="53" t="s">
        <v>272</v>
      </c>
      <c r="F114" s="490"/>
      <c r="G114" s="490"/>
      <c r="H114" s="490"/>
      <c r="I114" s="490"/>
      <c r="J114" s="490"/>
      <c r="K114" s="490"/>
      <c r="L114" s="53"/>
      <c r="M114" s="53"/>
      <c r="N114" s="53"/>
      <c r="O114" s="53"/>
      <c r="P114" s="53"/>
      <c r="Q114" s="53"/>
      <c r="R114" s="54">
        <v>398</v>
      </c>
      <c r="S114" s="54">
        <v>398</v>
      </c>
      <c r="T114" s="54"/>
      <c r="U114" s="54"/>
      <c r="V114" s="55">
        <f t="shared" si="21"/>
        <v>0</v>
      </c>
      <c r="W114" s="55">
        <f t="shared" si="22"/>
        <v>0</v>
      </c>
      <c r="X114" s="55">
        <f t="shared" si="23"/>
        <v>0</v>
      </c>
      <c r="Y114" s="56">
        <f t="shared" si="24"/>
        <v>0</v>
      </c>
      <c r="Z114" s="987"/>
      <c r="AA114" s="977"/>
      <c r="AB114" s="977"/>
      <c r="AC114" s="977"/>
      <c r="AD114" s="977"/>
      <c r="AE114" s="977"/>
      <c r="AF114" s="977"/>
      <c r="AG114" s="977"/>
      <c r="AH114" s="977"/>
      <c r="AI114" s="993"/>
      <c r="AJ114" s="993"/>
    </row>
    <row r="115" spans="1:36" ht="15.75" x14ac:dyDescent="0.25">
      <c r="A115" s="1021"/>
      <c r="B115" s="1027"/>
      <c r="C115" s="984"/>
      <c r="D115" s="984"/>
      <c r="E115" s="57" t="s">
        <v>273</v>
      </c>
      <c r="F115" s="491">
        <v>0.1</v>
      </c>
      <c r="G115" s="491">
        <v>1</v>
      </c>
      <c r="H115" s="491">
        <v>0.22</v>
      </c>
      <c r="I115" s="491">
        <v>0.02</v>
      </c>
      <c r="J115" s="491">
        <v>10.4</v>
      </c>
      <c r="K115" s="491">
        <v>0.06</v>
      </c>
      <c r="L115" s="57">
        <v>0</v>
      </c>
      <c r="M115" s="57">
        <v>0</v>
      </c>
      <c r="N115" s="57">
        <v>0</v>
      </c>
      <c r="O115" s="57">
        <v>0</v>
      </c>
      <c r="P115" s="57">
        <v>0</v>
      </c>
      <c r="Q115" s="57">
        <v>0</v>
      </c>
      <c r="R115" s="58">
        <v>398</v>
      </c>
      <c r="S115" s="58">
        <v>398</v>
      </c>
      <c r="T115" s="58">
        <v>403</v>
      </c>
      <c r="U115" s="58">
        <v>403</v>
      </c>
      <c r="V115" s="55">
        <f t="shared" si="21"/>
        <v>0.44</v>
      </c>
      <c r="W115" s="55">
        <f t="shared" si="22"/>
        <v>3.4933333333333336</v>
      </c>
      <c r="X115" s="55">
        <f t="shared" si="23"/>
        <v>0</v>
      </c>
      <c r="Y115" s="56">
        <f t="shared" si="24"/>
        <v>0</v>
      </c>
      <c r="Z115" s="987"/>
      <c r="AA115" s="977"/>
      <c r="AB115" s="977"/>
      <c r="AC115" s="977"/>
      <c r="AD115" s="977"/>
      <c r="AE115" s="977"/>
      <c r="AF115" s="977"/>
      <c r="AG115" s="977"/>
      <c r="AH115" s="977"/>
      <c r="AI115" s="993"/>
      <c r="AJ115" s="993"/>
    </row>
    <row r="116" spans="1:36" ht="15.75" x14ac:dyDescent="0.25">
      <c r="A116" s="1021"/>
      <c r="B116" s="1027"/>
      <c r="C116" s="984"/>
      <c r="D116" s="984"/>
      <c r="E116" s="53" t="s">
        <v>274</v>
      </c>
      <c r="F116" s="490"/>
      <c r="G116" s="490"/>
      <c r="H116" s="490"/>
      <c r="I116" s="490"/>
      <c r="J116" s="490"/>
      <c r="K116" s="490"/>
      <c r="L116" s="53"/>
      <c r="M116" s="53"/>
      <c r="N116" s="53"/>
      <c r="O116" s="53">
        <v>4.0999999999999996</v>
      </c>
      <c r="P116" s="53"/>
      <c r="Q116" s="53"/>
      <c r="R116" s="54">
        <v>398</v>
      </c>
      <c r="S116" s="54">
        <v>398</v>
      </c>
      <c r="T116" s="54"/>
      <c r="U116" s="54"/>
      <c r="V116" s="55">
        <f t="shared" si="21"/>
        <v>0</v>
      </c>
      <c r="W116" s="55">
        <f t="shared" si="22"/>
        <v>0</v>
      </c>
      <c r="X116" s="55">
        <f t="shared" si="23"/>
        <v>0</v>
      </c>
      <c r="Y116" s="56">
        <f t="shared" si="24"/>
        <v>4.0999999999999996</v>
      </c>
      <c r="Z116" s="987"/>
      <c r="AA116" s="977"/>
      <c r="AB116" s="977"/>
      <c r="AC116" s="977"/>
      <c r="AD116" s="977"/>
      <c r="AE116" s="977"/>
      <c r="AF116" s="977"/>
      <c r="AG116" s="977"/>
      <c r="AH116" s="977"/>
      <c r="AI116" s="993"/>
      <c r="AJ116" s="993"/>
    </row>
    <row r="117" spans="1:36" ht="15.75" x14ac:dyDescent="0.25">
      <c r="A117" s="1021"/>
      <c r="B117" s="1027"/>
      <c r="C117" s="984"/>
      <c r="D117" s="984"/>
      <c r="E117" s="57" t="s">
        <v>1001</v>
      </c>
      <c r="F117" s="491">
        <v>9.8000000000000007</v>
      </c>
      <c r="G117" s="491">
        <v>26.7</v>
      </c>
      <c r="H117" s="491">
        <v>8.8000000000000007</v>
      </c>
      <c r="I117" s="491">
        <v>0.66</v>
      </c>
      <c r="J117" s="491">
        <v>7.08</v>
      </c>
      <c r="K117" s="491">
        <v>0.31</v>
      </c>
      <c r="L117" s="57">
        <v>10.9</v>
      </c>
      <c r="M117" s="57">
        <v>24.5</v>
      </c>
      <c r="N117" s="57">
        <v>8.9</v>
      </c>
      <c r="O117" s="57">
        <v>9.1999999999999993</v>
      </c>
      <c r="P117" s="57">
        <v>9.4</v>
      </c>
      <c r="Q117" s="57">
        <v>9.3000000000000007</v>
      </c>
      <c r="R117" s="58">
        <v>398</v>
      </c>
      <c r="S117" s="58">
        <v>398</v>
      </c>
      <c r="T117" s="58">
        <v>403</v>
      </c>
      <c r="U117" s="58">
        <v>403</v>
      </c>
      <c r="V117" s="55">
        <f t="shared" si="21"/>
        <v>15.1</v>
      </c>
      <c r="W117" s="55">
        <f t="shared" si="22"/>
        <v>2.6833333333333336</v>
      </c>
      <c r="X117" s="55">
        <f t="shared" si="23"/>
        <v>14.766666666666666</v>
      </c>
      <c r="Y117" s="56">
        <f t="shared" si="24"/>
        <v>9.3000000000000007</v>
      </c>
      <c r="Z117" s="987"/>
      <c r="AA117" s="977"/>
      <c r="AB117" s="977"/>
      <c r="AC117" s="977"/>
      <c r="AD117" s="977"/>
      <c r="AE117" s="977"/>
      <c r="AF117" s="977"/>
      <c r="AG117" s="977"/>
      <c r="AH117" s="977"/>
      <c r="AI117" s="993"/>
      <c r="AJ117" s="993"/>
    </row>
    <row r="118" spans="1:36" ht="15.75" x14ac:dyDescent="0.25">
      <c r="A118" s="1021"/>
      <c r="B118" s="1027"/>
      <c r="C118" s="984"/>
      <c r="D118" s="984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4"/>
      <c r="S118" s="54"/>
      <c r="T118" s="54"/>
      <c r="U118" s="54"/>
      <c r="V118" s="55">
        <f t="shared" si="21"/>
        <v>0</v>
      </c>
      <c r="W118" s="55">
        <f t="shared" si="22"/>
        <v>0</v>
      </c>
      <c r="X118" s="55">
        <f t="shared" si="23"/>
        <v>0</v>
      </c>
      <c r="Y118" s="56">
        <f t="shared" si="24"/>
        <v>0</v>
      </c>
      <c r="Z118" s="987"/>
      <c r="AA118" s="977"/>
      <c r="AB118" s="977"/>
      <c r="AC118" s="977"/>
      <c r="AD118" s="977"/>
      <c r="AE118" s="977"/>
      <c r="AF118" s="977"/>
      <c r="AG118" s="977"/>
      <c r="AH118" s="977"/>
      <c r="AI118" s="993"/>
      <c r="AJ118" s="993"/>
    </row>
    <row r="119" spans="1:36" ht="15.75" x14ac:dyDescent="0.25">
      <c r="A119" s="1021"/>
      <c r="B119" s="1027"/>
      <c r="C119" s="984"/>
      <c r="D119" s="984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8"/>
      <c r="S119" s="58"/>
      <c r="T119" s="58"/>
      <c r="U119" s="58"/>
      <c r="V119" s="55">
        <f t="shared" si="21"/>
        <v>0</v>
      </c>
      <c r="W119" s="55">
        <f t="shared" si="22"/>
        <v>0</v>
      </c>
      <c r="X119" s="55">
        <f t="shared" si="23"/>
        <v>0</v>
      </c>
      <c r="Y119" s="56">
        <f t="shared" si="24"/>
        <v>0</v>
      </c>
      <c r="Z119" s="987"/>
      <c r="AA119" s="977"/>
      <c r="AB119" s="977"/>
      <c r="AC119" s="977"/>
      <c r="AD119" s="977"/>
      <c r="AE119" s="977"/>
      <c r="AF119" s="977"/>
      <c r="AG119" s="977"/>
      <c r="AH119" s="977"/>
      <c r="AI119" s="993"/>
      <c r="AJ119" s="993"/>
    </row>
    <row r="120" spans="1:36" ht="16.5" thickBot="1" x14ac:dyDescent="0.3">
      <c r="A120" s="1022"/>
      <c r="B120" s="1028"/>
      <c r="C120" s="985"/>
      <c r="D120" s="985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60"/>
      <c r="S120" s="60"/>
      <c r="T120" s="60"/>
      <c r="U120" s="60"/>
      <c r="V120" s="61">
        <f t="shared" si="21"/>
        <v>0</v>
      </c>
      <c r="W120" s="61">
        <f t="shared" si="22"/>
        <v>0</v>
      </c>
      <c r="X120" s="61">
        <f t="shared" si="23"/>
        <v>0</v>
      </c>
      <c r="Y120" s="62">
        <f t="shared" si="24"/>
        <v>0</v>
      </c>
      <c r="Z120" s="988"/>
      <c r="AA120" s="978"/>
      <c r="AB120" s="978"/>
      <c r="AC120" s="978"/>
      <c r="AD120" s="978"/>
      <c r="AE120" s="978"/>
      <c r="AF120" s="978"/>
      <c r="AG120" s="978"/>
      <c r="AH120" s="978"/>
      <c r="AI120" s="994"/>
      <c r="AJ120" s="994"/>
    </row>
    <row r="121" spans="1:36" ht="15.75" x14ac:dyDescent="0.25">
      <c r="A121" s="1020">
        <v>17</v>
      </c>
      <c r="B121" s="1026" t="s">
        <v>275</v>
      </c>
      <c r="C121" s="983" t="s">
        <v>60</v>
      </c>
      <c r="D121" s="983">
        <f>400*0.9</f>
        <v>360</v>
      </c>
      <c r="E121" s="50" t="s">
        <v>276</v>
      </c>
      <c r="F121" s="494">
        <v>0.14000000000000001</v>
      </c>
      <c r="G121" s="494">
        <v>0.04</v>
      </c>
      <c r="H121" s="494">
        <v>0.27</v>
      </c>
      <c r="I121" s="494">
        <v>7.0000000000000007E-2</v>
      </c>
      <c r="J121" s="494">
        <v>0</v>
      </c>
      <c r="K121" s="494">
        <v>1.1499999999999999</v>
      </c>
      <c r="L121" s="50">
        <v>0.4</v>
      </c>
      <c r="M121" s="50">
        <v>0</v>
      </c>
      <c r="N121" s="50">
        <v>0</v>
      </c>
      <c r="O121" s="50">
        <v>0.9</v>
      </c>
      <c r="P121" s="50">
        <v>0</v>
      </c>
      <c r="Q121" s="50">
        <v>0</v>
      </c>
      <c r="R121" s="161">
        <v>430</v>
      </c>
      <c r="S121" s="161">
        <v>430</v>
      </c>
      <c r="T121" s="161">
        <v>439</v>
      </c>
      <c r="U121" s="161">
        <v>439</v>
      </c>
      <c r="V121" s="51">
        <f t="shared" si="21"/>
        <v>0.15000000000000002</v>
      </c>
      <c r="W121" s="51">
        <f t="shared" si="22"/>
        <v>0.61</v>
      </c>
      <c r="X121" s="51">
        <f t="shared" si="23"/>
        <v>0.4</v>
      </c>
      <c r="Y121" s="52">
        <f t="shared" si="24"/>
        <v>0.9</v>
      </c>
      <c r="Z121" s="986">
        <f>SUM(V121:V128)</f>
        <v>78.766666666666666</v>
      </c>
      <c r="AA121" s="976">
        <f>SUM(W121:W128)</f>
        <v>108.06</v>
      </c>
      <c r="AB121" s="976">
        <f>SUM(X121:X128)</f>
        <v>142.29999999999998</v>
      </c>
      <c r="AC121" s="976">
        <f>SUM(Y121:Y128)</f>
        <v>139.40000000000003</v>
      </c>
      <c r="AD121" s="979">
        <f t="shared" ref="AD121" si="39">Z121*0.38*0.9*SQRT(3)</f>
        <v>46.658331064451929</v>
      </c>
      <c r="AE121" s="979">
        <f t="shared" si="37"/>
        <v>64.010570310935364</v>
      </c>
      <c r="AF121" s="979">
        <f t="shared" si="37"/>
        <v>84.293023831631515</v>
      </c>
      <c r="AG121" s="979">
        <f t="shared" si="37"/>
        <v>82.575175840684722</v>
      </c>
      <c r="AH121" s="976">
        <f>MAX(Z121:AC128)</f>
        <v>142.29999999999998</v>
      </c>
      <c r="AI121" s="992">
        <f t="shared" ref="AI121" si="40">AH121*0.38*0.9*SQRT(3)</f>
        <v>84.293023831631515</v>
      </c>
      <c r="AJ121" s="992">
        <f>D121-AI121</f>
        <v>275.7069761683685</v>
      </c>
    </row>
    <row r="122" spans="1:36" ht="15.75" x14ac:dyDescent="0.25">
      <c r="A122" s="1021"/>
      <c r="B122" s="1027"/>
      <c r="C122" s="984"/>
      <c r="D122" s="984"/>
      <c r="E122" s="53" t="s">
        <v>277</v>
      </c>
      <c r="F122" s="470">
        <v>0.56999999999999995</v>
      </c>
      <c r="G122" s="470">
        <v>14.75</v>
      </c>
      <c r="H122" s="470">
        <v>17.86</v>
      </c>
      <c r="I122" s="470">
        <v>14.08</v>
      </c>
      <c r="J122" s="470">
        <v>11.05</v>
      </c>
      <c r="K122" s="470">
        <v>17.95</v>
      </c>
      <c r="L122" s="53">
        <v>8.1999999999999993</v>
      </c>
      <c r="M122" s="53">
        <v>9.5</v>
      </c>
      <c r="N122" s="53">
        <v>16.899999999999999</v>
      </c>
      <c r="O122" s="53">
        <v>7</v>
      </c>
      <c r="P122" s="53">
        <v>5.0999999999999996</v>
      </c>
      <c r="Q122" s="53">
        <v>18.600000000000001</v>
      </c>
      <c r="R122" s="54">
        <v>430</v>
      </c>
      <c r="S122" s="54">
        <v>430</v>
      </c>
      <c r="T122" s="54">
        <v>439</v>
      </c>
      <c r="U122" s="54">
        <v>439</v>
      </c>
      <c r="V122" s="55">
        <f t="shared" si="21"/>
        <v>11.06</v>
      </c>
      <c r="W122" s="55">
        <f t="shared" si="22"/>
        <v>14.36</v>
      </c>
      <c r="X122" s="55">
        <f t="shared" si="23"/>
        <v>11.533333333333331</v>
      </c>
      <c r="Y122" s="56">
        <f t="shared" si="24"/>
        <v>10.233333333333334</v>
      </c>
      <c r="Z122" s="987"/>
      <c r="AA122" s="977"/>
      <c r="AB122" s="977"/>
      <c r="AC122" s="977"/>
      <c r="AD122" s="977"/>
      <c r="AE122" s="977"/>
      <c r="AF122" s="977"/>
      <c r="AG122" s="977"/>
      <c r="AH122" s="977"/>
      <c r="AI122" s="993"/>
      <c r="AJ122" s="993"/>
    </row>
    <row r="123" spans="1:36" ht="15.75" x14ac:dyDescent="0.25">
      <c r="A123" s="1021"/>
      <c r="B123" s="1027"/>
      <c r="C123" s="984"/>
      <c r="D123" s="984"/>
      <c r="E123" s="57" t="s">
        <v>278</v>
      </c>
      <c r="F123" s="491">
        <v>79.599999999999994</v>
      </c>
      <c r="G123" s="491">
        <v>53.6</v>
      </c>
      <c r="H123" s="491">
        <v>38.1</v>
      </c>
      <c r="I123" s="491">
        <v>94.9</v>
      </c>
      <c r="J123" s="491">
        <v>65.400000000000006</v>
      </c>
      <c r="K123" s="491">
        <v>86</v>
      </c>
      <c r="L123" s="57">
        <v>119.2</v>
      </c>
      <c r="M123" s="57">
        <v>59.9</v>
      </c>
      <c r="N123" s="57">
        <v>129.69999999999999</v>
      </c>
      <c r="O123" s="57">
        <v>146.4</v>
      </c>
      <c r="P123" s="57">
        <v>107.2</v>
      </c>
      <c r="Q123" s="57">
        <v>47.3</v>
      </c>
      <c r="R123" s="54">
        <v>430</v>
      </c>
      <c r="S123" s="54">
        <v>430</v>
      </c>
      <c r="T123" s="54">
        <v>439</v>
      </c>
      <c r="U123" s="54">
        <v>439</v>
      </c>
      <c r="V123" s="55">
        <f t="shared" si="21"/>
        <v>57.099999999999994</v>
      </c>
      <c r="W123" s="55">
        <f t="shared" si="22"/>
        <v>82.100000000000009</v>
      </c>
      <c r="X123" s="55">
        <f t="shared" si="23"/>
        <v>102.93333333333332</v>
      </c>
      <c r="Y123" s="56">
        <f t="shared" si="24"/>
        <v>100.30000000000001</v>
      </c>
      <c r="Z123" s="987"/>
      <c r="AA123" s="977"/>
      <c r="AB123" s="977"/>
      <c r="AC123" s="977"/>
      <c r="AD123" s="977"/>
      <c r="AE123" s="977"/>
      <c r="AF123" s="977"/>
      <c r="AG123" s="977"/>
      <c r="AH123" s="977"/>
      <c r="AI123" s="993"/>
      <c r="AJ123" s="993"/>
    </row>
    <row r="124" spans="1:36" ht="15.75" x14ac:dyDescent="0.25">
      <c r="A124" s="1021"/>
      <c r="B124" s="1027"/>
      <c r="C124" s="984"/>
      <c r="D124" s="984"/>
      <c r="E124" s="53" t="s">
        <v>226</v>
      </c>
      <c r="F124" s="490"/>
      <c r="G124" s="490"/>
      <c r="H124" s="490"/>
      <c r="I124" s="490"/>
      <c r="J124" s="490"/>
      <c r="K124" s="490"/>
      <c r="L124" s="53"/>
      <c r="M124" s="53"/>
      <c r="N124" s="53"/>
      <c r="O124" s="53"/>
      <c r="P124" s="53">
        <v>0.5</v>
      </c>
      <c r="Q124" s="53">
        <v>10.5</v>
      </c>
      <c r="R124" s="54">
        <v>430</v>
      </c>
      <c r="S124" s="54">
        <v>430</v>
      </c>
      <c r="T124" s="54">
        <v>439</v>
      </c>
      <c r="U124" s="54">
        <v>439</v>
      </c>
      <c r="V124" s="55">
        <f t="shared" si="21"/>
        <v>0</v>
      </c>
      <c r="W124" s="55">
        <f t="shared" si="22"/>
        <v>0</v>
      </c>
      <c r="X124" s="55">
        <f t="shared" si="23"/>
        <v>0</v>
      </c>
      <c r="Y124" s="56">
        <f t="shared" si="24"/>
        <v>5.5</v>
      </c>
      <c r="Z124" s="987"/>
      <c r="AA124" s="977"/>
      <c r="AB124" s="977"/>
      <c r="AC124" s="977"/>
      <c r="AD124" s="977"/>
      <c r="AE124" s="977"/>
      <c r="AF124" s="977"/>
      <c r="AG124" s="977"/>
      <c r="AH124" s="977"/>
      <c r="AI124" s="993"/>
      <c r="AJ124" s="993"/>
    </row>
    <row r="125" spans="1:36" ht="15.75" x14ac:dyDescent="0.25">
      <c r="A125" s="1021"/>
      <c r="B125" s="1027"/>
      <c r="C125" s="984"/>
      <c r="D125" s="984"/>
      <c r="E125" s="57" t="s">
        <v>279</v>
      </c>
      <c r="F125" s="491">
        <v>25.5</v>
      </c>
      <c r="G125" s="491">
        <v>2.3199999999999998</v>
      </c>
      <c r="H125" s="491">
        <v>3.55</v>
      </c>
      <c r="I125" s="491">
        <v>27.7</v>
      </c>
      <c r="J125" s="491">
        <v>2.77</v>
      </c>
      <c r="K125" s="491">
        <v>2.5</v>
      </c>
      <c r="L125" s="57">
        <v>22</v>
      </c>
      <c r="M125" s="57">
        <v>23.4</v>
      </c>
      <c r="N125" s="57">
        <v>36.9</v>
      </c>
      <c r="O125" s="57">
        <v>13.8</v>
      </c>
      <c r="P125" s="57">
        <v>18</v>
      </c>
      <c r="Q125" s="57">
        <v>35.6</v>
      </c>
      <c r="R125" s="58">
        <v>430</v>
      </c>
      <c r="S125" s="58">
        <v>430</v>
      </c>
      <c r="T125" s="58">
        <v>439</v>
      </c>
      <c r="U125" s="58">
        <v>439</v>
      </c>
      <c r="V125" s="55">
        <f t="shared" si="21"/>
        <v>10.456666666666667</v>
      </c>
      <c r="W125" s="55">
        <f t="shared" si="22"/>
        <v>10.99</v>
      </c>
      <c r="X125" s="55">
        <f t="shared" si="23"/>
        <v>27.433333333333334</v>
      </c>
      <c r="Y125" s="56">
        <f t="shared" si="24"/>
        <v>22.466666666666669</v>
      </c>
      <c r="Z125" s="987"/>
      <c r="AA125" s="977"/>
      <c r="AB125" s="977"/>
      <c r="AC125" s="977"/>
      <c r="AD125" s="977"/>
      <c r="AE125" s="977"/>
      <c r="AF125" s="977"/>
      <c r="AG125" s="977"/>
      <c r="AH125" s="977"/>
      <c r="AI125" s="993"/>
      <c r="AJ125" s="993"/>
    </row>
    <row r="126" spans="1:36" ht="15.75" x14ac:dyDescent="0.25">
      <c r="A126" s="1021"/>
      <c r="B126" s="1027"/>
      <c r="C126" s="984"/>
      <c r="D126" s="984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4"/>
      <c r="S126" s="54"/>
      <c r="T126" s="54"/>
      <c r="U126" s="54"/>
      <c r="V126" s="55">
        <f t="shared" si="21"/>
        <v>0</v>
      </c>
      <c r="W126" s="55">
        <f t="shared" si="22"/>
        <v>0</v>
      </c>
      <c r="X126" s="55">
        <f t="shared" si="23"/>
        <v>0</v>
      </c>
      <c r="Y126" s="56">
        <f t="shared" si="24"/>
        <v>0</v>
      </c>
      <c r="Z126" s="987"/>
      <c r="AA126" s="977"/>
      <c r="AB126" s="977"/>
      <c r="AC126" s="977"/>
      <c r="AD126" s="977"/>
      <c r="AE126" s="977"/>
      <c r="AF126" s="977"/>
      <c r="AG126" s="977"/>
      <c r="AH126" s="977"/>
      <c r="AI126" s="993"/>
      <c r="AJ126" s="993"/>
    </row>
    <row r="127" spans="1:36" ht="15.75" x14ac:dyDescent="0.25">
      <c r="A127" s="1021"/>
      <c r="B127" s="1027"/>
      <c r="C127" s="984"/>
      <c r="D127" s="984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8"/>
      <c r="S127" s="58"/>
      <c r="T127" s="58"/>
      <c r="U127" s="58"/>
      <c r="V127" s="55">
        <f t="shared" si="21"/>
        <v>0</v>
      </c>
      <c r="W127" s="55">
        <f t="shared" si="22"/>
        <v>0</v>
      </c>
      <c r="X127" s="55">
        <f t="shared" si="23"/>
        <v>0</v>
      </c>
      <c r="Y127" s="56">
        <f t="shared" si="24"/>
        <v>0</v>
      </c>
      <c r="Z127" s="987"/>
      <c r="AA127" s="977"/>
      <c r="AB127" s="977"/>
      <c r="AC127" s="977"/>
      <c r="AD127" s="977"/>
      <c r="AE127" s="977"/>
      <c r="AF127" s="977"/>
      <c r="AG127" s="977"/>
      <c r="AH127" s="977"/>
      <c r="AI127" s="993"/>
      <c r="AJ127" s="993"/>
    </row>
    <row r="128" spans="1:36" ht="16.5" thickBot="1" x14ac:dyDescent="0.3">
      <c r="A128" s="1022"/>
      <c r="B128" s="1028"/>
      <c r="C128" s="985"/>
      <c r="D128" s="985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60"/>
      <c r="S128" s="60"/>
      <c r="T128" s="60"/>
      <c r="U128" s="60"/>
      <c r="V128" s="61">
        <f t="shared" si="21"/>
        <v>0</v>
      </c>
      <c r="W128" s="61">
        <f t="shared" si="22"/>
        <v>0</v>
      </c>
      <c r="X128" s="61">
        <f t="shared" si="23"/>
        <v>0</v>
      </c>
      <c r="Y128" s="62">
        <f t="shared" si="24"/>
        <v>0</v>
      </c>
      <c r="Z128" s="988"/>
      <c r="AA128" s="978"/>
      <c r="AB128" s="978"/>
      <c r="AC128" s="978"/>
      <c r="AD128" s="978"/>
      <c r="AE128" s="978"/>
      <c r="AF128" s="978"/>
      <c r="AG128" s="978"/>
      <c r="AH128" s="978"/>
      <c r="AI128" s="994"/>
      <c r="AJ128" s="994"/>
    </row>
    <row r="129" spans="1:36" ht="15.75" x14ac:dyDescent="0.25">
      <c r="A129" s="1020">
        <v>18</v>
      </c>
      <c r="B129" s="1026" t="s">
        <v>280</v>
      </c>
      <c r="C129" s="983" t="s">
        <v>281</v>
      </c>
      <c r="D129" s="983">
        <f>(1000+1000)*0.9</f>
        <v>1800</v>
      </c>
      <c r="E129" s="50" t="s">
        <v>282</v>
      </c>
      <c r="F129" s="494">
        <v>63.6</v>
      </c>
      <c r="G129" s="494">
        <v>75.400000000000006</v>
      </c>
      <c r="H129" s="494">
        <v>84.9</v>
      </c>
      <c r="I129" s="494">
        <v>75.5</v>
      </c>
      <c r="J129" s="494">
        <v>97.9</v>
      </c>
      <c r="K129" s="494">
        <v>62.4</v>
      </c>
      <c r="L129" s="50">
        <v>165</v>
      </c>
      <c r="M129" s="50">
        <v>186</v>
      </c>
      <c r="N129" s="50">
        <v>199</v>
      </c>
      <c r="O129" s="50">
        <v>219</v>
      </c>
      <c r="P129" s="50">
        <v>204</v>
      </c>
      <c r="Q129" s="50">
        <v>218</v>
      </c>
      <c r="R129" s="161">
        <v>399</v>
      </c>
      <c r="S129" s="161">
        <v>399</v>
      </c>
      <c r="T129" s="161">
        <v>400</v>
      </c>
      <c r="U129" s="161">
        <v>400</v>
      </c>
      <c r="V129" s="51">
        <f t="shared" si="21"/>
        <v>74.63333333333334</v>
      </c>
      <c r="W129" s="51">
        <f t="shared" si="22"/>
        <v>78.600000000000009</v>
      </c>
      <c r="X129" s="51">
        <f t="shared" si="23"/>
        <v>183.33333333333334</v>
      </c>
      <c r="Y129" s="52">
        <f t="shared" si="24"/>
        <v>213.66666666666666</v>
      </c>
      <c r="Z129" s="986">
        <f>SUM(V129:V138)</f>
        <v>371.00666666666666</v>
      </c>
      <c r="AA129" s="976">
        <f>SUM(W129:W138)</f>
        <v>430.0866666666667</v>
      </c>
      <c r="AB129" s="976">
        <f>SUM(X129:X138)</f>
        <v>835.4</v>
      </c>
      <c r="AC129" s="976">
        <f>SUM(Y129:Y138)</f>
        <v>869.43333333333339</v>
      </c>
      <c r="AD129" s="979">
        <f t="shared" ref="AD129:AG139" si="41">Z129*0.38*0.9*SQRT(3)</f>
        <v>219.77001964179553</v>
      </c>
      <c r="AE129" s="979">
        <f t="shared" si="41"/>
        <v>254.76672974701549</v>
      </c>
      <c r="AF129" s="979">
        <f t="shared" si="41"/>
        <v>494.85869366791968</v>
      </c>
      <c r="AG129" s="979">
        <f t="shared" si="41"/>
        <v>515.01872583753698</v>
      </c>
      <c r="AH129" s="976">
        <f>MAX(Z129:AC138)</f>
        <v>869.43333333333339</v>
      </c>
      <c r="AI129" s="992">
        <f t="shared" ref="AI129" si="42">AH129*0.38*0.9*SQRT(3)</f>
        <v>515.01872583753698</v>
      </c>
      <c r="AJ129" s="992">
        <f>D129-AI129</f>
        <v>1284.981274162463</v>
      </c>
    </row>
    <row r="130" spans="1:36" ht="15.75" x14ac:dyDescent="0.25">
      <c r="A130" s="1021"/>
      <c r="B130" s="1027"/>
      <c r="C130" s="984"/>
      <c r="D130" s="984"/>
      <c r="E130" s="53" t="s">
        <v>283</v>
      </c>
      <c r="F130" s="470">
        <v>121.9</v>
      </c>
      <c r="G130" s="470">
        <v>108.7</v>
      </c>
      <c r="H130" s="470">
        <v>42.6</v>
      </c>
      <c r="I130" s="470">
        <v>129.5</v>
      </c>
      <c r="J130" s="470">
        <v>92.2</v>
      </c>
      <c r="K130" s="470">
        <v>84.2</v>
      </c>
      <c r="L130" s="53">
        <v>192</v>
      </c>
      <c r="M130" s="53">
        <v>216</v>
      </c>
      <c r="N130" s="53">
        <v>231</v>
      </c>
      <c r="O130" s="53">
        <v>188</v>
      </c>
      <c r="P130" s="53">
        <v>195</v>
      </c>
      <c r="Q130" s="53">
        <v>227</v>
      </c>
      <c r="R130" s="54">
        <v>399</v>
      </c>
      <c r="S130" s="54">
        <v>399</v>
      </c>
      <c r="T130" s="54">
        <v>400</v>
      </c>
      <c r="U130" s="54">
        <v>400</v>
      </c>
      <c r="V130" s="55">
        <f t="shared" si="21"/>
        <v>91.066666666666677</v>
      </c>
      <c r="W130" s="55">
        <f t="shared" si="22"/>
        <v>101.96666666666665</v>
      </c>
      <c r="X130" s="55">
        <f t="shared" si="23"/>
        <v>213</v>
      </c>
      <c r="Y130" s="56">
        <f t="shared" si="24"/>
        <v>203.33333333333334</v>
      </c>
      <c r="Z130" s="987"/>
      <c r="AA130" s="977"/>
      <c r="AB130" s="977"/>
      <c r="AC130" s="977"/>
      <c r="AD130" s="977"/>
      <c r="AE130" s="977"/>
      <c r="AF130" s="977"/>
      <c r="AG130" s="977"/>
      <c r="AH130" s="977"/>
      <c r="AI130" s="993"/>
      <c r="AJ130" s="993"/>
    </row>
    <row r="131" spans="1:36" ht="31.5" x14ac:dyDescent="0.25">
      <c r="A131" s="1021"/>
      <c r="B131" s="1027"/>
      <c r="C131" s="984"/>
      <c r="D131" s="984"/>
      <c r="E131" s="57" t="s">
        <v>284</v>
      </c>
      <c r="F131" s="491">
        <v>114.7</v>
      </c>
      <c r="G131" s="491">
        <v>117</v>
      </c>
      <c r="H131" s="491">
        <v>57.6</v>
      </c>
      <c r="I131" s="491">
        <v>83.6</v>
      </c>
      <c r="J131" s="491">
        <v>123.3</v>
      </c>
      <c r="K131" s="491">
        <v>138.5</v>
      </c>
      <c r="L131" s="57">
        <v>158</v>
      </c>
      <c r="M131" s="57">
        <v>205</v>
      </c>
      <c r="N131" s="57">
        <v>213</v>
      </c>
      <c r="O131" s="57">
        <v>155</v>
      </c>
      <c r="P131" s="57">
        <v>157</v>
      </c>
      <c r="Q131" s="57">
        <v>204</v>
      </c>
      <c r="R131" s="54">
        <v>399</v>
      </c>
      <c r="S131" s="54">
        <v>399</v>
      </c>
      <c r="T131" s="54">
        <v>400</v>
      </c>
      <c r="U131" s="54">
        <v>400</v>
      </c>
      <c r="V131" s="55">
        <f t="shared" si="21"/>
        <v>96.433333333333337</v>
      </c>
      <c r="W131" s="55">
        <f t="shared" si="22"/>
        <v>115.13333333333333</v>
      </c>
      <c r="X131" s="55">
        <f t="shared" si="23"/>
        <v>192</v>
      </c>
      <c r="Y131" s="56">
        <f t="shared" si="24"/>
        <v>172</v>
      </c>
      <c r="Z131" s="987"/>
      <c r="AA131" s="977"/>
      <c r="AB131" s="977"/>
      <c r="AC131" s="977"/>
      <c r="AD131" s="977"/>
      <c r="AE131" s="977"/>
      <c r="AF131" s="977"/>
      <c r="AG131" s="977"/>
      <c r="AH131" s="977"/>
      <c r="AI131" s="993"/>
      <c r="AJ131" s="993"/>
    </row>
    <row r="132" spans="1:36" ht="15.75" x14ac:dyDescent="0.25">
      <c r="A132" s="1021"/>
      <c r="B132" s="1027"/>
      <c r="C132" s="984"/>
      <c r="D132" s="984"/>
      <c r="E132" s="53" t="s">
        <v>285</v>
      </c>
      <c r="F132" s="490">
        <v>102.6</v>
      </c>
      <c r="G132" s="490">
        <v>90.7</v>
      </c>
      <c r="H132" s="490">
        <v>68.900000000000006</v>
      </c>
      <c r="I132" s="490">
        <v>84.6</v>
      </c>
      <c r="J132" s="490">
        <v>126.4</v>
      </c>
      <c r="K132" s="490">
        <v>112.2</v>
      </c>
      <c r="L132" s="53">
        <v>179</v>
      </c>
      <c r="M132" s="53">
        <v>194</v>
      </c>
      <c r="N132" s="53">
        <v>241</v>
      </c>
      <c r="O132" s="53">
        <v>204</v>
      </c>
      <c r="P132" s="53">
        <v>250</v>
      </c>
      <c r="Q132" s="53">
        <v>246</v>
      </c>
      <c r="R132" s="54">
        <v>399</v>
      </c>
      <c r="S132" s="54">
        <v>399</v>
      </c>
      <c r="T132" s="54">
        <v>400</v>
      </c>
      <c r="U132" s="54">
        <v>400</v>
      </c>
      <c r="V132" s="55">
        <f t="shared" si="21"/>
        <v>87.40000000000002</v>
      </c>
      <c r="W132" s="55">
        <f t="shared" si="22"/>
        <v>107.73333333333333</v>
      </c>
      <c r="X132" s="55">
        <f t="shared" si="23"/>
        <v>204.66666666666666</v>
      </c>
      <c r="Y132" s="56">
        <f t="shared" si="24"/>
        <v>233.33333333333334</v>
      </c>
      <c r="Z132" s="987"/>
      <c r="AA132" s="977"/>
      <c r="AB132" s="977"/>
      <c r="AC132" s="977"/>
      <c r="AD132" s="977"/>
      <c r="AE132" s="977"/>
      <c r="AF132" s="977"/>
      <c r="AG132" s="977"/>
      <c r="AH132" s="977"/>
      <c r="AI132" s="993"/>
      <c r="AJ132" s="993"/>
    </row>
    <row r="133" spans="1:36" ht="15.75" x14ac:dyDescent="0.25">
      <c r="A133" s="1021"/>
      <c r="B133" s="1027"/>
      <c r="C133" s="984"/>
      <c r="D133" s="984"/>
      <c r="E133" s="57" t="s">
        <v>286</v>
      </c>
      <c r="F133" s="491">
        <v>0.27</v>
      </c>
      <c r="G133" s="491">
        <v>6.56</v>
      </c>
      <c r="H133" s="491">
        <v>0.87</v>
      </c>
      <c r="I133" s="491">
        <v>2.2000000000000002</v>
      </c>
      <c r="J133" s="491">
        <v>6.79</v>
      </c>
      <c r="K133" s="491">
        <v>0.54</v>
      </c>
      <c r="L133" s="57">
        <v>0.5</v>
      </c>
      <c r="M133" s="57">
        <v>0.1</v>
      </c>
      <c r="N133" s="57">
        <v>26.2</v>
      </c>
      <c r="O133" s="57">
        <v>0.4</v>
      </c>
      <c r="P133" s="57">
        <v>0.6</v>
      </c>
      <c r="Q133" s="57">
        <v>24.4</v>
      </c>
      <c r="R133" s="58">
        <v>399</v>
      </c>
      <c r="S133" s="58">
        <v>399</v>
      </c>
      <c r="T133" s="58">
        <v>400</v>
      </c>
      <c r="U133" s="58">
        <v>400</v>
      </c>
      <c r="V133" s="55">
        <f t="shared" si="21"/>
        <v>2.5666666666666669</v>
      </c>
      <c r="W133" s="55">
        <f t="shared" si="22"/>
        <v>3.1766666666666672</v>
      </c>
      <c r="X133" s="55">
        <f t="shared" si="23"/>
        <v>8.9333333333333336</v>
      </c>
      <c r="Y133" s="56">
        <f t="shared" si="24"/>
        <v>8.4666666666666668</v>
      </c>
      <c r="Z133" s="987"/>
      <c r="AA133" s="977"/>
      <c r="AB133" s="977"/>
      <c r="AC133" s="977"/>
      <c r="AD133" s="977"/>
      <c r="AE133" s="977"/>
      <c r="AF133" s="977"/>
      <c r="AG133" s="977"/>
      <c r="AH133" s="977"/>
      <c r="AI133" s="993"/>
      <c r="AJ133" s="993"/>
    </row>
    <row r="134" spans="1:36" ht="15.75" x14ac:dyDescent="0.25">
      <c r="A134" s="1021"/>
      <c r="B134" s="1027"/>
      <c r="C134" s="984"/>
      <c r="D134" s="984"/>
      <c r="E134" s="53" t="s">
        <v>287</v>
      </c>
      <c r="F134" s="490">
        <v>0</v>
      </c>
      <c r="G134" s="490">
        <v>0</v>
      </c>
      <c r="H134" s="490">
        <v>0</v>
      </c>
      <c r="I134" s="490">
        <v>0</v>
      </c>
      <c r="J134" s="490">
        <v>0</v>
      </c>
      <c r="K134" s="490">
        <v>0</v>
      </c>
      <c r="L134" s="53"/>
      <c r="M134" s="53"/>
      <c r="N134" s="53"/>
      <c r="O134" s="53"/>
      <c r="P134" s="53"/>
      <c r="Q134" s="53"/>
      <c r="R134" s="54">
        <v>399</v>
      </c>
      <c r="S134" s="54">
        <v>399</v>
      </c>
      <c r="T134" s="54">
        <v>400</v>
      </c>
      <c r="U134" s="54">
        <v>400</v>
      </c>
      <c r="V134" s="55">
        <f t="shared" si="21"/>
        <v>0</v>
      </c>
      <c r="W134" s="55">
        <f t="shared" si="22"/>
        <v>0</v>
      </c>
      <c r="X134" s="55">
        <f t="shared" si="23"/>
        <v>0</v>
      </c>
      <c r="Y134" s="56">
        <f t="shared" si="24"/>
        <v>0</v>
      </c>
      <c r="Z134" s="987"/>
      <c r="AA134" s="977"/>
      <c r="AB134" s="977"/>
      <c r="AC134" s="977"/>
      <c r="AD134" s="977"/>
      <c r="AE134" s="977"/>
      <c r="AF134" s="977"/>
      <c r="AG134" s="977"/>
      <c r="AH134" s="977"/>
      <c r="AI134" s="993"/>
      <c r="AJ134" s="993"/>
    </row>
    <row r="135" spans="1:36" ht="15.75" x14ac:dyDescent="0.25">
      <c r="A135" s="1021"/>
      <c r="B135" s="1027"/>
      <c r="C135" s="984"/>
      <c r="D135" s="984"/>
      <c r="E135" s="57" t="s">
        <v>288</v>
      </c>
      <c r="F135" s="491">
        <v>16.59</v>
      </c>
      <c r="G135" s="491">
        <v>12.36</v>
      </c>
      <c r="H135" s="491">
        <v>17.64</v>
      </c>
      <c r="I135" s="491">
        <v>24.8</v>
      </c>
      <c r="J135" s="491">
        <v>14.3</v>
      </c>
      <c r="K135" s="491">
        <v>17.100000000000001</v>
      </c>
      <c r="L135" s="57">
        <v>18.600000000000001</v>
      </c>
      <c r="M135" s="57">
        <v>29</v>
      </c>
      <c r="N135" s="57">
        <v>44.2</v>
      </c>
      <c r="O135" s="57">
        <v>44.4</v>
      </c>
      <c r="P135" s="57">
        <v>25.6</v>
      </c>
      <c r="Q135" s="57">
        <v>36.9</v>
      </c>
      <c r="R135" s="58">
        <v>399</v>
      </c>
      <c r="S135" s="58">
        <v>399</v>
      </c>
      <c r="T135" s="58">
        <v>400</v>
      </c>
      <c r="U135" s="58">
        <v>400</v>
      </c>
      <c r="V135" s="55">
        <f t="shared" si="21"/>
        <v>15.530000000000001</v>
      </c>
      <c r="W135" s="55">
        <f t="shared" si="22"/>
        <v>18.733333333333334</v>
      </c>
      <c r="X135" s="55">
        <f t="shared" si="23"/>
        <v>30.600000000000005</v>
      </c>
      <c r="Y135" s="56">
        <f t="shared" si="24"/>
        <v>35.633333333333333</v>
      </c>
      <c r="Z135" s="987"/>
      <c r="AA135" s="977"/>
      <c r="AB135" s="977"/>
      <c r="AC135" s="977"/>
      <c r="AD135" s="977"/>
      <c r="AE135" s="977"/>
      <c r="AF135" s="977"/>
      <c r="AG135" s="977"/>
      <c r="AH135" s="977"/>
      <c r="AI135" s="993"/>
      <c r="AJ135" s="993"/>
    </row>
    <row r="136" spans="1:36" ht="15.75" x14ac:dyDescent="0.25">
      <c r="A136" s="1021"/>
      <c r="B136" s="1027"/>
      <c r="C136" s="984"/>
      <c r="D136" s="984"/>
      <c r="E136" s="53" t="s">
        <v>289</v>
      </c>
      <c r="F136" s="490">
        <v>9.39</v>
      </c>
      <c r="G136" s="490">
        <v>0.36</v>
      </c>
      <c r="H136" s="490">
        <v>0.38</v>
      </c>
      <c r="I136" s="490">
        <v>13.8</v>
      </c>
      <c r="J136" s="490">
        <v>0.19</v>
      </c>
      <c r="K136" s="490">
        <v>0.24</v>
      </c>
      <c r="L136" s="53">
        <v>0.9</v>
      </c>
      <c r="M136" s="53">
        <v>6.5</v>
      </c>
      <c r="N136" s="53">
        <v>1.2</v>
      </c>
      <c r="O136" s="53">
        <v>0</v>
      </c>
      <c r="P136" s="53">
        <v>3</v>
      </c>
      <c r="Q136" s="53">
        <v>3</v>
      </c>
      <c r="R136" s="54">
        <v>399</v>
      </c>
      <c r="S136" s="54">
        <v>399</v>
      </c>
      <c r="T136" s="54">
        <v>400</v>
      </c>
      <c r="U136" s="54">
        <v>400</v>
      </c>
      <c r="V136" s="55">
        <f t="shared" si="21"/>
        <v>3.3766666666666669</v>
      </c>
      <c r="W136" s="55">
        <f t="shared" si="22"/>
        <v>4.7433333333333332</v>
      </c>
      <c r="X136" s="55">
        <f t="shared" si="23"/>
        <v>2.8666666666666667</v>
      </c>
      <c r="Y136" s="56">
        <f t="shared" si="24"/>
        <v>3</v>
      </c>
      <c r="Z136" s="987"/>
      <c r="AA136" s="977"/>
      <c r="AB136" s="977"/>
      <c r="AC136" s="977"/>
      <c r="AD136" s="977"/>
      <c r="AE136" s="977"/>
      <c r="AF136" s="977"/>
      <c r="AG136" s="977"/>
      <c r="AH136" s="977"/>
      <c r="AI136" s="993"/>
      <c r="AJ136" s="993"/>
    </row>
    <row r="137" spans="1:36" ht="15.75" x14ac:dyDescent="0.25">
      <c r="A137" s="1021"/>
      <c r="B137" s="1027"/>
      <c r="C137" s="984"/>
      <c r="D137" s="984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8"/>
      <c r="S137" s="58"/>
      <c r="T137" s="58"/>
      <c r="U137" s="58"/>
      <c r="V137" s="55">
        <f t="shared" si="21"/>
        <v>0</v>
      </c>
      <c r="W137" s="55">
        <f t="shared" si="22"/>
        <v>0</v>
      </c>
      <c r="X137" s="55">
        <f t="shared" si="23"/>
        <v>0</v>
      </c>
      <c r="Y137" s="56">
        <f t="shared" si="24"/>
        <v>0</v>
      </c>
      <c r="Z137" s="987"/>
      <c r="AA137" s="977"/>
      <c r="AB137" s="977"/>
      <c r="AC137" s="977"/>
      <c r="AD137" s="977"/>
      <c r="AE137" s="977"/>
      <c r="AF137" s="977"/>
      <c r="AG137" s="977"/>
      <c r="AH137" s="977"/>
      <c r="AI137" s="993"/>
      <c r="AJ137" s="993"/>
    </row>
    <row r="138" spans="1:36" ht="16.5" thickBot="1" x14ac:dyDescent="0.3">
      <c r="A138" s="1022"/>
      <c r="B138" s="1028"/>
      <c r="C138" s="985"/>
      <c r="D138" s="985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60"/>
      <c r="S138" s="60"/>
      <c r="T138" s="60"/>
      <c r="U138" s="60"/>
      <c r="V138" s="61">
        <f t="shared" si="21"/>
        <v>0</v>
      </c>
      <c r="W138" s="61">
        <f t="shared" si="22"/>
        <v>0</v>
      </c>
      <c r="X138" s="61">
        <f t="shared" si="23"/>
        <v>0</v>
      </c>
      <c r="Y138" s="62">
        <f t="shared" si="24"/>
        <v>0</v>
      </c>
      <c r="Z138" s="988"/>
      <c r="AA138" s="978"/>
      <c r="AB138" s="978"/>
      <c r="AC138" s="978"/>
      <c r="AD138" s="978"/>
      <c r="AE138" s="978"/>
      <c r="AF138" s="978"/>
      <c r="AG138" s="978"/>
      <c r="AH138" s="978"/>
      <c r="AI138" s="994"/>
      <c r="AJ138" s="994"/>
    </row>
    <row r="139" spans="1:36" ht="15.75" x14ac:dyDescent="0.25">
      <c r="A139" s="1020">
        <v>19</v>
      </c>
      <c r="B139" s="1026" t="s">
        <v>290</v>
      </c>
      <c r="C139" s="983" t="s">
        <v>281</v>
      </c>
      <c r="D139" s="983">
        <f>(1000+1000)*0.9</f>
        <v>1800</v>
      </c>
      <c r="E139" s="50" t="s">
        <v>291</v>
      </c>
      <c r="F139" s="494">
        <v>44.8</v>
      </c>
      <c r="G139" s="494">
        <v>63.1</v>
      </c>
      <c r="H139" s="494">
        <v>22.6</v>
      </c>
      <c r="I139" s="494">
        <v>15.33</v>
      </c>
      <c r="J139" s="494">
        <v>27.7</v>
      </c>
      <c r="K139" s="494">
        <v>9.73</v>
      </c>
      <c r="L139" s="50">
        <v>110.4</v>
      </c>
      <c r="M139" s="50">
        <v>92</v>
      </c>
      <c r="N139" s="50">
        <v>88.8</v>
      </c>
      <c r="O139" s="50">
        <v>88</v>
      </c>
      <c r="P139" s="50">
        <v>64.8</v>
      </c>
      <c r="Q139" s="50">
        <v>72.599999999999994</v>
      </c>
      <c r="R139" s="161"/>
      <c r="S139" s="161"/>
      <c r="T139" s="161"/>
      <c r="U139" s="161"/>
      <c r="V139" s="51">
        <f t="shared" si="21"/>
        <v>43.5</v>
      </c>
      <c r="W139" s="51">
        <f t="shared" si="22"/>
        <v>17.58666666666667</v>
      </c>
      <c r="X139" s="51">
        <f t="shared" si="23"/>
        <v>97.066666666666663</v>
      </c>
      <c r="Y139" s="52">
        <f t="shared" si="24"/>
        <v>75.13333333333334</v>
      </c>
      <c r="Z139" s="986">
        <f>SUM(V139:V148)</f>
        <v>171.35666666666663</v>
      </c>
      <c r="AA139" s="976">
        <f>SUM(W139:W148)</f>
        <v>152.38999999999999</v>
      </c>
      <c r="AB139" s="976">
        <f>SUM(X139:X148)</f>
        <v>484.41666666666669</v>
      </c>
      <c r="AC139" s="976">
        <f>SUM(Y139:Y148)</f>
        <v>516.33333333333337</v>
      </c>
      <c r="AD139" s="979">
        <f t="shared" ref="AD139" si="43">Z139*0.38*0.9*SQRT(3)</f>
        <v>101.5050708857503</v>
      </c>
      <c r="AE139" s="979">
        <f t="shared" si="41"/>
        <v>90.269950117374037</v>
      </c>
      <c r="AF139" s="979">
        <f t="shared" si="41"/>
        <v>286.94972331533967</v>
      </c>
      <c r="AG139" s="979">
        <f t="shared" si="41"/>
        <v>305.85592390535777</v>
      </c>
      <c r="AH139" s="976">
        <f>MAX(Z139:AC148)</f>
        <v>516.33333333333337</v>
      </c>
      <c r="AI139" s="992">
        <f t="shared" ref="AI139" si="44">AH139*0.38*0.9*SQRT(3)</f>
        <v>305.85592390535777</v>
      </c>
      <c r="AJ139" s="992">
        <f>D139-AI139</f>
        <v>1494.1440760946423</v>
      </c>
    </row>
    <row r="140" spans="1:36" ht="15.75" x14ac:dyDescent="0.25">
      <c r="A140" s="1021"/>
      <c r="B140" s="1027"/>
      <c r="C140" s="984"/>
      <c r="D140" s="984"/>
      <c r="E140" s="53" t="s">
        <v>292</v>
      </c>
      <c r="F140" s="470">
        <v>0</v>
      </c>
      <c r="G140" s="470">
        <v>0</v>
      </c>
      <c r="H140" s="470">
        <v>0</v>
      </c>
      <c r="I140" s="470">
        <v>0</v>
      </c>
      <c r="J140" s="470">
        <v>0</v>
      </c>
      <c r="K140" s="470">
        <v>0</v>
      </c>
      <c r="L140" s="53">
        <v>0</v>
      </c>
      <c r="M140" s="53">
        <v>1.4</v>
      </c>
      <c r="N140" s="53">
        <v>0.2</v>
      </c>
      <c r="O140" s="53">
        <v>0</v>
      </c>
      <c r="P140" s="53">
        <v>0</v>
      </c>
      <c r="Q140" s="53">
        <v>0</v>
      </c>
      <c r="R140" s="54">
        <v>398</v>
      </c>
      <c r="S140" s="54">
        <v>398</v>
      </c>
      <c r="T140" s="54">
        <v>415</v>
      </c>
      <c r="U140" s="54">
        <v>415</v>
      </c>
      <c r="V140" s="55">
        <f t="shared" ref="V140:V160" si="45">IF(AND(F140=0,G140=0,H140=0),0,IF(AND(F140=0,G140=0),H140,IF(AND(F140=0,H140=0),G140,IF(AND(G140=0,H140=0),F140,IF(F140=0,(G140+H140)/2,IF(G140=0,(F140+H140)/2,IF(H140=0,(F140+G140)/2,(F140+G140+H140)/3)))))))</f>
        <v>0</v>
      </c>
      <c r="W140" s="55">
        <f t="shared" ref="W140:W160" si="46">IF(AND(I140=0,J140=0,K140=0),0,IF(AND(I140=0,J140=0),K140,IF(AND(I140=0,K140=0),J140,IF(AND(J140=0,K140=0),I140,IF(I140=0,(J140+K140)/2,IF(J140=0,(I140+K140)/2,IF(K140=0,(I140+J140)/2,(I140+J140+K140)/3)))))))</f>
        <v>0</v>
      </c>
      <c r="X140" s="55">
        <f t="shared" ref="X140:X160" si="47">IF(AND(L140=0,M140=0,N140=0),0,IF(AND(L140=0,M140=0),N140,IF(AND(L140=0,N140=0),M140,IF(AND(M140=0,N140=0),L140,IF(L140=0,(M140+N140)/2,IF(M140=0,(L140+N140)/2,IF(N140=0,(L140+M140)/2,(L140+M140+N140)/3)))))))</f>
        <v>0.79999999999999993</v>
      </c>
      <c r="Y140" s="56">
        <f t="shared" ref="Y140:Y160" si="48">IF(AND(O140=0,P140=0,Q140=0),0,IF(AND(O140=0,P140=0),Q140,IF(AND(O140=0,Q140=0),P140,IF(AND(P140=0,Q140=0),O140,IF(O140=0,(P140+Q140)/2,IF(P140=0,(O140+Q140)/2,IF(Q140=0,(O140+P140)/2,(O140+P140+Q140)/3)))))))</f>
        <v>0</v>
      </c>
      <c r="Z140" s="987"/>
      <c r="AA140" s="977"/>
      <c r="AB140" s="977"/>
      <c r="AC140" s="977"/>
      <c r="AD140" s="977"/>
      <c r="AE140" s="977"/>
      <c r="AF140" s="977"/>
      <c r="AG140" s="977"/>
      <c r="AH140" s="977"/>
      <c r="AI140" s="993"/>
      <c r="AJ140" s="993"/>
    </row>
    <row r="141" spans="1:36" ht="15.75" x14ac:dyDescent="0.25">
      <c r="A141" s="1021"/>
      <c r="B141" s="1027"/>
      <c r="C141" s="984"/>
      <c r="D141" s="984"/>
      <c r="E141" s="57" t="s">
        <v>293</v>
      </c>
      <c r="F141" s="491">
        <v>47.6</v>
      </c>
      <c r="G141" s="491">
        <v>22.9</v>
      </c>
      <c r="H141" s="491">
        <v>47.6</v>
      </c>
      <c r="I141" s="491">
        <v>86.9</v>
      </c>
      <c r="J141" s="491">
        <v>92.5</v>
      </c>
      <c r="K141" s="491">
        <v>12.1</v>
      </c>
      <c r="L141" s="57">
        <v>210</v>
      </c>
      <c r="M141" s="57">
        <v>118</v>
      </c>
      <c r="N141" s="57">
        <v>56</v>
      </c>
      <c r="O141" s="57">
        <v>325</v>
      </c>
      <c r="P141" s="57">
        <v>159</v>
      </c>
      <c r="Q141" s="57">
        <v>228</v>
      </c>
      <c r="R141" s="54">
        <v>398</v>
      </c>
      <c r="S141" s="54">
        <v>398</v>
      </c>
      <c r="T141" s="54">
        <v>415</v>
      </c>
      <c r="U141" s="54">
        <v>415</v>
      </c>
      <c r="V141" s="55">
        <f t="shared" si="45"/>
        <v>39.366666666666667</v>
      </c>
      <c r="W141" s="55">
        <f t="shared" si="46"/>
        <v>63.833333333333336</v>
      </c>
      <c r="X141" s="55">
        <f t="shared" si="47"/>
        <v>128</v>
      </c>
      <c r="Y141" s="56">
        <f t="shared" si="48"/>
        <v>237.33333333333334</v>
      </c>
      <c r="Z141" s="987"/>
      <c r="AA141" s="977"/>
      <c r="AB141" s="977"/>
      <c r="AC141" s="977"/>
      <c r="AD141" s="977"/>
      <c r="AE141" s="977"/>
      <c r="AF141" s="977"/>
      <c r="AG141" s="977"/>
      <c r="AH141" s="977"/>
      <c r="AI141" s="993"/>
      <c r="AJ141" s="993"/>
    </row>
    <row r="142" spans="1:36" ht="15.75" x14ac:dyDescent="0.25">
      <c r="A142" s="1021"/>
      <c r="B142" s="1027"/>
      <c r="C142" s="984"/>
      <c r="D142" s="984"/>
      <c r="E142" s="53" t="s">
        <v>294</v>
      </c>
      <c r="F142" s="490">
        <v>0.02</v>
      </c>
      <c r="G142" s="490">
        <v>0.04</v>
      </c>
      <c r="H142" s="490">
        <v>0.1</v>
      </c>
      <c r="I142" s="490">
        <v>0.33</v>
      </c>
      <c r="J142" s="490">
        <v>0.16</v>
      </c>
      <c r="K142" s="490">
        <v>1.08</v>
      </c>
      <c r="L142" s="53">
        <v>0</v>
      </c>
      <c r="M142" s="53">
        <v>0.8</v>
      </c>
      <c r="N142" s="53">
        <v>2.1</v>
      </c>
      <c r="O142" s="53">
        <v>0</v>
      </c>
      <c r="P142" s="53">
        <v>0</v>
      </c>
      <c r="Q142" s="53">
        <v>0</v>
      </c>
      <c r="R142" s="54">
        <v>398</v>
      </c>
      <c r="S142" s="54">
        <v>398</v>
      </c>
      <c r="T142" s="54">
        <v>415</v>
      </c>
      <c r="U142" s="54">
        <v>415</v>
      </c>
      <c r="V142" s="55">
        <f t="shared" si="45"/>
        <v>5.3333333333333337E-2</v>
      </c>
      <c r="W142" s="55">
        <f t="shared" si="46"/>
        <v>0.52333333333333332</v>
      </c>
      <c r="X142" s="55">
        <f t="shared" si="47"/>
        <v>1.4500000000000002</v>
      </c>
      <c r="Y142" s="56">
        <f t="shared" si="48"/>
        <v>0</v>
      </c>
      <c r="Z142" s="987"/>
      <c r="AA142" s="977"/>
      <c r="AB142" s="977"/>
      <c r="AC142" s="977"/>
      <c r="AD142" s="977"/>
      <c r="AE142" s="977"/>
      <c r="AF142" s="977"/>
      <c r="AG142" s="977"/>
      <c r="AH142" s="977"/>
      <c r="AI142" s="993"/>
      <c r="AJ142" s="993"/>
    </row>
    <row r="143" spans="1:36" ht="15.75" x14ac:dyDescent="0.25">
      <c r="A143" s="1021"/>
      <c r="B143" s="1027"/>
      <c r="C143" s="984"/>
      <c r="D143" s="984"/>
      <c r="E143" s="57" t="s">
        <v>295</v>
      </c>
      <c r="F143" s="491">
        <v>74.400000000000006</v>
      </c>
      <c r="G143" s="491">
        <v>36.299999999999997</v>
      </c>
      <c r="H143" s="491">
        <v>49.9</v>
      </c>
      <c r="I143" s="491">
        <v>35.4</v>
      </c>
      <c r="J143" s="491">
        <v>24.2</v>
      </c>
      <c r="K143" s="491">
        <v>18.3</v>
      </c>
      <c r="L143" s="57">
        <v>247</v>
      </c>
      <c r="M143" s="57">
        <v>176</v>
      </c>
      <c r="N143" s="57">
        <v>165</v>
      </c>
      <c r="O143" s="57">
        <v>174</v>
      </c>
      <c r="P143" s="57">
        <v>63.5</v>
      </c>
      <c r="Q143" s="57">
        <v>146.4</v>
      </c>
      <c r="R143" s="58">
        <v>398</v>
      </c>
      <c r="S143" s="58">
        <v>398</v>
      </c>
      <c r="T143" s="58">
        <v>415</v>
      </c>
      <c r="U143" s="58">
        <v>415</v>
      </c>
      <c r="V143" s="55">
        <f t="shared" si="45"/>
        <v>53.533333333333331</v>
      </c>
      <c r="W143" s="55">
        <f t="shared" si="46"/>
        <v>25.966666666666665</v>
      </c>
      <c r="X143" s="55">
        <f t="shared" si="47"/>
        <v>196</v>
      </c>
      <c r="Y143" s="56">
        <f t="shared" si="48"/>
        <v>127.96666666666665</v>
      </c>
      <c r="Z143" s="987"/>
      <c r="AA143" s="977"/>
      <c r="AB143" s="977"/>
      <c r="AC143" s="977"/>
      <c r="AD143" s="977"/>
      <c r="AE143" s="977"/>
      <c r="AF143" s="977"/>
      <c r="AG143" s="977"/>
      <c r="AH143" s="977"/>
      <c r="AI143" s="993"/>
      <c r="AJ143" s="993"/>
    </row>
    <row r="144" spans="1:36" ht="15.75" x14ac:dyDescent="0.25">
      <c r="A144" s="1021"/>
      <c r="B144" s="1027"/>
      <c r="C144" s="984"/>
      <c r="D144" s="984"/>
      <c r="E144" s="53" t="s">
        <v>227</v>
      </c>
      <c r="F144" s="490">
        <v>27.5</v>
      </c>
      <c r="G144" s="490">
        <v>5</v>
      </c>
      <c r="H144" s="490">
        <v>0.91</v>
      </c>
      <c r="I144" s="490">
        <v>28.6</v>
      </c>
      <c r="J144" s="490">
        <v>14.67</v>
      </c>
      <c r="K144" s="490">
        <v>11.11</v>
      </c>
      <c r="L144" s="53">
        <v>41.3</v>
      </c>
      <c r="M144" s="53">
        <v>16.899999999999999</v>
      </c>
      <c r="N144" s="53">
        <v>15.1</v>
      </c>
      <c r="O144" s="53">
        <v>48.2</v>
      </c>
      <c r="P144" s="53">
        <v>21.3</v>
      </c>
      <c r="Q144" s="53">
        <v>19.600000000000001</v>
      </c>
      <c r="R144" s="54">
        <v>398</v>
      </c>
      <c r="S144" s="54">
        <v>398</v>
      </c>
      <c r="T144" s="54">
        <v>415</v>
      </c>
      <c r="U144" s="54">
        <v>415</v>
      </c>
      <c r="V144" s="55">
        <f t="shared" si="45"/>
        <v>11.136666666666665</v>
      </c>
      <c r="W144" s="55">
        <f t="shared" si="46"/>
        <v>18.126666666666669</v>
      </c>
      <c r="X144" s="55">
        <f t="shared" si="47"/>
        <v>24.433333333333334</v>
      </c>
      <c r="Y144" s="56">
        <f t="shared" si="48"/>
        <v>29.7</v>
      </c>
      <c r="Z144" s="987"/>
      <c r="AA144" s="977"/>
      <c r="AB144" s="977"/>
      <c r="AC144" s="977"/>
      <c r="AD144" s="977"/>
      <c r="AE144" s="977"/>
      <c r="AF144" s="977"/>
      <c r="AG144" s="977"/>
      <c r="AH144" s="977"/>
      <c r="AI144" s="993"/>
      <c r="AJ144" s="993"/>
    </row>
    <row r="145" spans="1:36" ht="15.75" x14ac:dyDescent="0.25">
      <c r="A145" s="1021"/>
      <c r="B145" s="1027"/>
      <c r="C145" s="984"/>
      <c r="D145" s="984"/>
      <c r="E145" s="57" t="s">
        <v>296</v>
      </c>
      <c r="F145" s="491">
        <v>28.9</v>
      </c>
      <c r="G145" s="491">
        <v>28.2</v>
      </c>
      <c r="H145" s="491">
        <v>14.2</v>
      </c>
      <c r="I145" s="491">
        <v>31.4</v>
      </c>
      <c r="J145" s="491">
        <v>36</v>
      </c>
      <c r="K145" s="491">
        <v>11.66</v>
      </c>
      <c r="L145" s="57">
        <v>46.9</v>
      </c>
      <c r="M145" s="57">
        <v>54.3</v>
      </c>
      <c r="N145" s="57">
        <v>8.8000000000000007</v>
      </c>
      <c r="O145" s="57">
        <v>67.8</v>
      </c>
      <c r="P145" s="57">
        <v>62.5</v>
      </c>
      <c r="Q145" s="57">
        <v>8.3000000000000007</v>
      </c>
      <c r="R145" s="58">
        <v>398</v>
      </c>
      <c r="S145" s="58">
        <v>398</v>
      </c>
      <c r="T145" s="58">
        <v>415</v>
      </c>
      <c r="U145" s="58">
        <v>415</v>
      </c>
      <c r="V145" s="55">
        <f t="shared" si="45"/>
        <v>23.766666666666666</v>
      </c>
      <c r="W145" s="55">
        <f t="shared" si="46"/>
        <v>26.353333333333335</v>
      </c>
      <c r="X145" s="55">
        <f t="shared" si="47"/>
        <v>36.666666666666664</v>
      </c>
      <c r="Y145" s="56">
        <f t="shared" si="48"/>
        <v>46.20000000000001</v>
      </c>
      <c r="Z145" s="987"/>
      <c r="AA145" s="977"/>
      <c r="AB145" s="977"/>
      <c r="AC145" s="977"/>
      <c r="AD145" s="977"/>
      <c r="AE145" s="977"/>
      <c r="AF145" s="977"/>
      <c r="AG145" s="977"/>
      <c r="AH145" s="977"/>
      <c r="AI145" s="993"/>
      <c r="AJ145" s="993"/>
    </row>
    <row r="146" spans="1:36" ht="31.5" x14ac:dyDescent="0.25">
      <c r="A146" s="1021"/>
      <c r="B146" s="1027"/>
      <c r="C146" s="984"/>
      <c r="D146" s="984"/>
      <c r="E146" s="53" t="s">
        <v>297</v>
      </c>
      <c r="F146" s="490">
        <v>0</v>
      </c>
      <c r="G146" s="490">
        <v>0</v>
      </c>
      <c r="H146" s="490">
        <v>0</v>
      </c>
      <c r="I146" s="490">
        <v>0</v>
      </c>
      <c r="J146" s="490">
        <v>0</v>
      </c>
      <c r="K146" s="490">
        <v>0</v>
      </c>
      <c r="L146" s="53"/>
      <c r="M146" s="53"/>
      <c r="N146" s="53"/>
      <c r="O146" s="53"/>
      <c r="P146" s="53"/>
      <c r="Q146" s="53"/>
      <c r="R146" s="54">
        <v>398</v>
      </c>
      <c r="S146" s="54">
        <v>398</v>
      </c>
      <c r="T146" s="54">
        <v>415</v>
      </c>
      <c r="U146" s="54">
        <v>415</v>
      </c>
      <c r="V146" s="55">
        <f t="shared" si="45"/>
        <v>0</v>
      </c>
      <c r="W146" s="55">
        <f t="shared" si="46"/>
        <v>0</v>
      </c>
      <c r="X146" s="55">
        <f t="shared" si="47"/>
        <v>0</v>
      </c>
      <c r="Y146" s="56">
        <f t="shared" si="48"/>
        <v>0</v>
      </c>
      <c r="Z146" s="987"/>
      <c r="AA146" s="977"/>
      <c r="AB146" s="977"/>
      <c r="AC146" s="977"/>
      <c r="AD146" s="977"/>
      <c r="AE146" s="977"/>
      <c r="AF146" s="977"/>
      <c r="AG146" s="977"/>
      <c r="AH146" s="977"/>
      <c r="AI146" s="993"/>
      <c r="AJ146" s="993"/>
    </row>
    <row r="147" spans="1:36" ht="15.75" x14ac:dyDescent="0.25">
      <c r="A147" s="1021"/>
      <c r="B147" s="1027"/>
      <c r="C147" s="984"/>
      <c r="D147" s="984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8"/>
      <c r="S147" s="58"/>
      <c r="T147" s="58"/>
      <c r="U147" s="58"/>
      <c r="V147" s="55">
        <f t="shared" si="45"/>
        <v>0</v>
      </c>
      <c r="W147" s="55">
        <f t="shared" si="46"/>
        <v>0</v>
      </c>
      <c r="X147" s="55">
        <f t="shared" si="47"/>
        <v>0</v>
      </c>
      <c r="Y147" s="56">
        <f t="shared" si="48"/>
        <v>0</v>
      </c>
      <c r="Z147" s="987"/>
      <c r="AA147" s="977"/>
      <c r="AB147" s="977"/>
      <c r="AC147" s="977"/>
      <c r="AD147" s="977"/>
      <c r="AE147" s="977"/>
      <c r="AF147" s="977"/>
      <c r="AG147" s="977"/>
      <c r="AH147" s="977"/>
      <c r="AI147" s="993"/>
      <c r="AJ147" s="993"/>
    </row>
    <row r="148" spans="1:36" ht="16.5" thickBot="1" x14ac:dyDescent="0.3">
      <c r="A148" s="1022"/>
      <c r="B148" s="1028"/>
      <c r="C148" s="985"/>
      <c r="D148" s="985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60"/>
      <c r="S148" s="60"/>
      <c r="T148" s="60"/>
      <c r="U148" s="60"/>
      <c r="V148" s="61">
        <f t="shared" si="45"/>
        <v>0</v>
      </c>
      <c r="W148" s="61">
        <f t="shared" si="46"/>
        <v>0</v>
      </c>
      <c r="X148" s="61">
        <f t="shared" si="47"/>
        <v>0</v>
      </c>
      <c r="Y148" s="62">
        <f t="shared" si="48"/>
        <v>0</v>
      </c>
      <c r="Z148" s="988"/>
      <c r="AA148" s="978"/>
      <c r="AB148" s="978"/>
      <c r="AC148" s="978"/>
      <c r="AD148" s="978"/>
      <c r="AE148" s="978"/>
      <c r="AF148" s="978"/>
      <c r="AG148" s="978"/>
      <c r="AH148" s="978"/>
      <c r="AI148" s="994"/>
      <c r="AJ148" s="994"/>
    </row>
    <row r="149" spans="1:36" ht="15.75" x14ac:dyDescent="0.25">
      <c r="A149" s="1020">
        <v>20</v>
      </c>
      <c r="B149" s="1029" t="s">
        <v>298</v>
      </c>
      <c r="C149" s="983" t="s">
        <v>103</v>
      </c>
      <c r="D149" s="983">
        <f>250*0.9</f>
        <v>225</v>
      </c>
      <c r="E149" s="489" t="s">
        <v>1005</v>
      </c>
      <c r="F149" s="494">
        <v>113</v>
      </c>
      <c r="G149" s="494">
        <v>64</v>
      </c>
      <c r="H149" s="494">
        <v>56</v>
      </c>
      <c r="I149" s="494">
        <v>112</v>
      </c>
      <c r="J149" s="494">
        <v>60</v>
      </c>
      <c r="K149" s="494">
        <v>56</v>
      </c>
      <c r="L149" s="50">
        <v>252</v>
      </c>
      <c r="M149" s="50">
        <v>227</v>
      </c>
      <c r="N149" s="50">
        <v>265</v>
      </c>
      <c r="O149" s="50">
        <v>252</v>
      </c>
      <c r="P149" s="50">
        <v>267</v>
      </c>
      <c r="Q149" s="50">
        <v>252</v>
      </c>
      <c r="R149" s="72">
        <v>390</v>
      </c>
      <c r="S149" s="72">
        <v>390</v>
      </c>
      <c r="T149" s="72">
        <v>390</v>
      </c>
      <c r="U149" s="72">
        <v>390</v>
      </c>
      <c r="V149" s="51">
        <f t="shared" si="45"/>
        <v>77.666666666666671</v>
      </c>
      <c r="W149" s="51">
        <f t="shared" si="46"/>
        <v>76</v>
      </c>
      <c r="X149" s="51">
        <f t="shared" si="47"/>
        <v>248</v>
      </c>
      <c r="Y149" s="52">
        <f t="shared" si="48"/>
        <v>257</v>
      </c>
      <c r="Z149" s="986">
        <f>SUM(V149:V150)</f>
        <v>77.666666666666671</v>
      </c>
      <c r="AA149" s="976">
        <f>SUM(W149:W150)</f>
        <v>76</v>
      </c>
      <c r="AB149" s="976">
        <f>SUM(X149:X150)</f>
        <v>248</v>
      </c>
      <c r="AC149" s="976">
        <f>SUM(Y149:Y150)</f>
        <v>257</v>
      </c>
      <c r="AD149" s="979">
        <f t="shared" ref="AD149:AG149" si="49">Z149*0.38*0.9*SQRT(3)</f>
        <v>46.006733550644519</v>
      </c>
      <c r="AE149" s="979">
        <f t="shared" si="49"/>
        <v>45.019464590330259</v>
      </c>
      <c r="AF149" s="979">
        <f t="shared" si="49"/>
        <v>146.90562129476189</v>
      </c>
      <c r="AG149" s="979">
        <f t="shared" si="49"/>
        <v>152.2368736804589</v>
      </c>
      <c r="AH149" s="976">
        <f>MAX(Z149:AC150)</f>
        <v>257</v>
      </c>
      <c r="AI149" s="992">
        <f t="shared" ref="AI149" si="50">AH149*0.38*0.9*SQRT(3)</f>
        <v>152.2368736804589</v>
      </c>
      <c r="AJ149" s="992">
        <f>D149-AI149</f>
        <v>72.763126319541101</v>
      </c>
    </row>
    <row r="150" spans="1:36" ht="16.5" thickBot="1" x14ac:dyDescent="0.3">
      <c r="A150" s="1022"/>
      <c r="B150" s="1030"/>
      <c r="C150" s="985"/>
      <c r="D150" s="985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60"/>
      <c r="S150" s="60"/>
      <c r="T150" s="60"/>
      <c r="U150" s="60"/>
      <c r="V150" s="61">
        <f t="shared" si="45"/>
        <v>0</v>
      </c>
      <c r="W150" s="61">
        <f t="shared" si="46"/>
        <v>0</v>
      </c>
      <c r="X150" s="61">
        <f t="shared" si="47"/>
        <v>0</v>
      </c>
      <c r="Y150" s="62">
        <f t="shared" si="48"/>
        <v>0</v>
      </c>
      <c r="Z150" s="988"/>
      <c r="AA150" s="978"/>
      <c r="AB150" s="978"/>
      <c r="AC150" s="978"/>
      <c r="AD150" s="978"/>
      <c r="AE150" s="978"/>
      <c r="AF150" s="978"/>
      <c r="AG150" s="978"/>
      <c r="AH150" s="978"/>
      <c r="AI150" s="994"/>
      <c r="AJ150" s="994"/>
    </row>
    <row r="151" spans="1:36" ht="15.75" x14ac:dyDescent="0.25">
      <c r="A151" s="1020">
        <v>21</v>
      </c>
      <c r="B151" s="1029" t="s">
        <v>299</v>
      </c>
      <c r="C151" s="983" t="s">
        <v>300</v>
      </c>
      <c r="D151" s="983">
        <f>40*0.9</f>
        <v>36</v>
      </c>
      <c r="E151" s="489" t="s">
        <v>1039</v>
      </c>
      <c r="F151" s="494">
        <v>3</v>
      </c>
      <c r="G151" s="494">
        <v>8</v>
      </c>
      <c r="H151" s="494">
        <v>15</v>
      </c>
      <c r="I151" s="494">
        <v>4</v>
      </c>
      <c r="J151" s="494">
        <v>8</v>
      </c>
      <c r="K151" s="494">
        <v>15</v>
      </c>
      <c r="L151" s="50">
        <v>15</v>
      </c>
      <c r="M151" s="50">
        <v>24</v>
      </c>
      <c r="N151" s="50">
        <v>18</v>
      </c>
      <c r="O151" s="50">
        <v>15</v>
      </c>
      <c r="P151" s="50">
        <v>24</v>
      </c>
      <c r="Q151" s="50">
        <v>18</v>
      </c>
      <c r="R151" s="72">
        <v>410</v>
      </c>
      <c r="S151" s="72">
        <v>410</v>
      </c>
      <c r="T151" s="72">
        <v>390</v>
      </c>
      <c r="U151" s="72">
        <v>390</v>
      </c>
      <c r="V151" s="51">
        <f t="shared" si="45"/>
        <v>8.6666666666666661</v>
      </c>
      <c r="W151" s="51">
        <f t="shared" si="46"/>
        <v>9</v>
      </c>
      <c r="X151" s="51">
        <f t="shared" si="47"/>
        <v>19</v>
      </c>
      <c r="Y151" s="52">
        <f t="shared" si="48"/>
        <v>19</v>
      </c>
      <c r="Z151" s="986">
        <f>SUM(V151:V154)</f>
        <v>8.6666666666666661</v>
      </c>
      <c r="AA151" s="976">
        <f>SUM(W151:W154)</f>
        <v>9</v>
      </c>
      <c r="AB151" s="976">
        <f>SUM(X151:X154)</f>
        <v>19</v>
      </c>
      <c r="AC151" s="976">
        <f>SUM(Y151:Y154)</f>
        <v>19</v>
      </c>
      <c r="AD151" s="979">
        <f t="shared" ref="AD151:AG151" si="51">Z151*0.38*0.9*SQRT(3)</f>
        <v>5.1337985936341521</v>
      </c>
      <c r="AE151" s="979">
        <f t="shared" si="51"/>
        <v>5.3312523856970033</v>
      </c>
      <c r="AF151" s="979">
        <f t="shared" si="51"/>
        <v>11.254866147582565</v>
      </c>
      <c r="AG151" s="979">
        <f t="shared" si="51"/>
        <v>11.254866147582565</v>
      </c>
      <c r="AH151" s="976">
        <f>MAX(Z151:AC154)</f>
        <v>19</v>
      </c>
      <c r="AI151" s="992">
        <f t="shared" ref="AI151" si="52">AH151*0.38*0.9*SQRT(3)</f>
        <v>11.254866147582565</v>
      </c>
      <c r="AJ151" s="992">
        <f>D151-AI151</f>
        <v>24.745133852417435</v>
      </c>
    </row>
    <row r="152" spans="1:36" ht="15.75" x14ac:dyDescent="0.25">
      <c r="A152" s="1021"/>
      <c r="B152" s="1031"/>
      <c r="C152" s="984"/>
      <c r="D152" s="984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4"/>
      <c r="S152" s="54"/>
      <c r="T152" s="54"/>
      <c r="U152" s="54"/>
      <c r="V152" s="55">
        <f t="shared" si="45"/>
        <v>0</v>
      </c>
      <c r="W152" s="55">
        <f t="shared" si="46"/>
        <v>0</v>
      </c>
      <c r="X152" s="55">
        <f t="shared" si="47"/>
        <v>0</v>
      </c>
      <c r="Y152" s="56">
        <f t="shared" si="48"/>
        <v>0</v>
      </c>
      <c r="Z152" s="987"/>
      <c r="AA152" s="977"/>
      <c r="AB152" s="977"/>
      <c r="AC152" s="977"/>
      <c r="AD152" s="977"/>
      <c r="AE152" s="977"/>
      <c r="AF152" s="977"/>
      <c r="AG152" s="977"/>
      <c r="AH152" s="977"/>
      <c r="AI152" s="993"/>
      <c r="AJ152" s="993"/>
    </row>
    <row r="153" spans="1:36" ht="15.75" x14ac:dyDescent="0.25">
      <c r="A153" s="1021"/>
      <c r="B153" s="1031"/>
      <c r="C153" s="984"/>
      <c r="D153" s="984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  <c r="S153" s="58"/>
      <c r="T153" s="58"/>
      <c r="U153" s="58"/>
      <c r="V153" s="55">
        <f t="shared" si="45"/>
        <v>0</v>
      </c>
      <c r="W153" s="55">
        <f t="shared" si="46"/>
        <v>0</v>
      </c>
      <c r="X153" s="55">
        <f t="shared" si="47"/>
        <v>0</v>
      </c>
      <c r="Y153" s="56">
        <f t="shared" si="48"/>
        <v>0</v>
      </c>
      <c r="Z153" s="987"/>
      <c r="AA153" s="977"/>
      <c r="AB153" s="977"/>
      <c r="AC153" s="977"/>
      <c r="AD153" s="977"/>
      <c r="AE153" s="977"/>
      <c r="AF153" s="977"/>
      <c r="AG153" s="977"/>
      <c r="AH153" s="977"/>
      <c r="AI153" s="993"/>
      <c r="AJ153" s="993"/>
    </row>
    <row r="154" spans="1:36" ht="16.5" thickBot="1" x14ac:dyDescent="0.3">
      <c r="A154" s="1022"/>
      <c r="B154" s="1030"/>
      <c r="C154" s="985"/>
      <c r="D154" s="985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60"/>
      <c r="S154" s="60"/>
      <c r="T154" s="60"/>
      <c r="U154" s="60"/>
      <c r="V154" s="61">
        <f t="shared" si="45"/>
        <v>0</v>
      </c>
      <c r="W154" s="61">
        <f t="shared" si="46"/>
        <v>0</v>
      </c>
      <c r="X154" s="61">
        <f t="shared" si="47"/>
        <v>0</v>
      </c>
      <c r="Y154" s="62">
        <f t="shared" si="48"/>
        <v>0</v>
      </c>
      <c r="Z154" s="988"/>
      <c r="AA154" s="978"/>
      <c r="AB154" s="978"/>
      <c r="AC154" s="978"/>
      <c r="AD154" s="978"/>
      <c r="AE154" s="978"/>
      <c r="AF154" s="978"/>
      <c r="AG154" s="978"/>
      <c r="AH154" s="978"/>
      <c r="AI154" s="994"/>
      <c r="AJ154" s="994"/>
    </row>
    <row r="155" spans="1:36" ht="33.75" customHeight="1" x14ac:dyDescent="0.25">
      <c r="A155" s="940">
        <v>22</v>
      </c>
      <c r="B155" s="1029" t="s">
        <v>301</v>
      </c>
      <c r="C155" s="983" t="s">
        <v>92</v>
      </c>
      <c r="D155" s="983">
        <f>100*0.9</f>
        <v>90</v>
      </c>
      <c r="E155" s="50" t="s">
        <v>1209</v>
      </c>
      <c r="F155" s="50"/>
      <c r="G155" s="50"/>
      <c r="H155" s="50"/>
      <c r="I155" s="50"/>
      <c r="J155" s="50"/>
      <c r="K155" s="50"/>
      <c r="L155" s="50">
        <v>20</v>
      </c>
      <c r="M155" s="50">
        <v>23</v>
      </c>
      <c r="N155" s="50">
        <v>10</v>
      </c>
      <c r="O155" s="50">
        <v>20</v>
      </c>
      <c r="P155" s="50">
        <v>23</v>
      </c>
      <c r="Q155" s="50">
        <v>20</v>
      </c>
      <c r="R155" s="72">
        <v>402</v>
      </c>
      <c r="S155" s="72">
        <v>402</v>
      </c>
      <c r="T155" s="72">
        <v>402</v>
      </c>
      <c r="U155" s="72">
        <v>402</v>
      </c>
      <c r="V155" s="51">
        <f t="shared" si="45"/>
        <v>0</v>
      </c>
      <c r="W155" s="51">
        <f t="shared" si="46"/>
        <v>0</v>
      </c>
      <c r="X155" s="51">
        <f t="shared" si="47"/>
        <v>17.666666666666668</v>
      </c>
      <c r="Y155" s="52">
        <f t="shared" si="48"/>
        <v>21</v>
      </c>
      <c r="Z155" s="946">
        <f>SUM(V155:V156)</f>
        <v>0</v>
      </c>
      <c r="AA155" s="934">
        <f>SUM(W155:W156)</f>
        <v>0</v>
      </c>
      <c r="AB155" s="934">
        <f>SUM(X155:X156)</f>
        <v>17.666666666666668</v>
      </c>
      <c r="AC155" s="934">
        <f>SUM(Y155:Y156)</f>
        <v>21</v>
      </c>
      <c r="AD155" s="934">
        <f t="shared" ref="AD155:AG155" si="53">Z155*0.38*0.9*SQRT(3)</f>
        <v>0</v>
      </c>
      <c r="AE155" s="934">
        <f t="shared" si="53"/>
        <v>0</v>
      </c>
      <c r="AF155" s="934">
        <f t="shared" si="53"/>
        <v>10.465050979331156</v>
      </c>
      <c r="AG155" s="934">
        <f t="shared" si="53"/>
        <v>12.439588899959677</v>
      </c>
      <c r="AH155" s="934">
        <f>MAX(Z155:AC156)</f>
        <v>21</v>
      </c>
      <c r="AI155" s="937">
        <f t="shared" ref="AI155" si="54">AH155*0.38*0.9*SQRT(3)</f>
        <v>12.439588899959677</v>
      </c>
      <c r="AJ155" s="937">
        <f>D155-AI155</f>
        <v>77.560411100040326</v>
      </c>
    </row>
    <row r="156" spans="1:36" ht="2.25" customHeight="1" thickBot="1" x14ac:dyDescent="0.3">
      <c r="A156" s="941"/>
      <c r="B156" s="1030"/>
      <c r="C156" s="985"/>
      <c r="D156" s="985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60"/>
      <c r="S156" s="60"/>
      <c r="T156" s="60"/>
      <c r="U156" s="60"/>
      <c r="V156" s="61">
        <f t="shared" si="45"/>
        <v>0</v>
      </c>
      <c r="W156" s="61">
        <f t="shared" si="46"/>
        <v>0</v>
      </c>
      <c r="X156" s="61">
        <f t="shared" si="47"/>
        <v>0</v>
      </c>
      <c r="Y156" s="62">
        <f t="shared" si="48"/>
        <v>0</v>
      </c>
      <c r="Z156" s="947"/>
      <c r="AA156" s="936"/>
      <c r="AB156" s="936"/>
      <c r="AC156" s="936"/>
      <c r="AD156" s="936"/>
      <c r="AE156" s="936"/>
      <c r="AF156" s="936"/>
      <c r="AG156" s="936"/>
      <c r="AH156" s="936"/>
      <c r="AI156" s="939"/>
      <c r="AJ156" s="939"/>
    </row>
    <row r="157" spans="1:36" ht="18.75" customHeight="1" x14ac:dyDescent="0.25">
      <c r="A157" s="940">
        <v>23</v>
      </c>
      <c r="B157" s="1029" t="s">
        <v>302</v>
      </c>
      <c r="C157" s="944" t="s">
        <v>215</v>
      </c>
      <c r="D157" s="944">
        <f>(400+400)*0.9</f>
        <v>720</v>
      </c>
      <c r="E157" s="490" t="s">
        <v>1038</v>
      </c>
      <c r="F157" s="490">
        <v>50</v>
      </c>
      <c r="G157" s="490">
        <v>50</v>
      </c>
      <c r="H157" s="490">
        <v>50</v>
      </c>
      <c r="I157" s="490">
        <v>50</v>
      </c>
      <c r="J157" s="490">
        <v>50</v>
      </c>
      <c r="K157" s="490">
        <v>50</v>
      </c>
      <c r="L157" s="50">
        <v>46</v>
      </c>
      <c r="M157" s="50">
        <v>30.2</v>
      </c>
      <c r="N157" s="50">
        <v>39.4</v>
      </c>
      <c r="O157" s="50">
        <v>102</v>
      </c>
      <c r="P157" s="50">
        <v>89</v>
      </c>
      <c r="Q157" s="50">
        <v>79</v>
      </c>
      <c r="R157" s="72">
        <v>401</v>
      </c>
      <c r="S157" s="72">
        <v>400</v>
      </c>
      <c r="T157" s="72">
        <v>411</v>
      </c>
      <c r="U157" s="72">
        <v>411</v>
      </c>
      <c r="V157" s="51">
        <f>IF(AND(F157=0,G157=0,H157=0),0,IF(AND(F157=0,G157=0),H157,IF(AND(F157=0,H157=0),G157,IF(AND(G157=0,H157=0),F157,IF(F157=0,(G157+H157)/2,IF(G157=0,(F157+H157)/2,IF(H157=0,(F157+G157)/2,(F157+G157+H157)/3)))))))</f>
        <v>50</v>
      </c>
      <c r="W157" s="51">
        <f t="shared" si="46"/>
        <v>50</v>
      </c>
      <c r="X157" s="51">
        <f t="shared" si="47"/>
        <v>38.533333333333331</v>
      </c>
      <c r="Y157" s="52">
        <f t="shared" si="48"/>
        <v>90</v>
      </c>
      <c r="Z157" s="946">
        <f>SUM(V157:V158)</f>
        <v>50</v>
      </c>
      <c r="AA157" s="934">
        <f>SUM(W157:W158)</f>
        <v>50</v>
      </c>
      <c r="AB157" s="934">
        <f>SUM(X157:X158)</f>
        <v>38.533333333333331</v>
      </c>
      <c r="AC157" s="934">
        <f>SUM(Y157:Y158)</f>
        <v>90</v>
      </c>
      <c r="AD157" s="934">
        <f t="shared" ref="AD157:AG157" si="55">Z157*0.38*0.9*SQRT(3)</f>
        <v>29.618068809427804</v>
      </c>
      <c r="AE157" s="934">
        <f t="shared" si="55"/>
        <v>29.618068809427804</v>
      </c>
      <c r="AF157" s="934">
        <f t="shared" si="55"/>
        <v>22.825658362465692</v>
      </c>
      <c r="AG157" s="934">
        <f t="shared" si="55"/>
        <v>53.312523856970046</v>
      </c>
      <c r="AH157" s="934">
        <f>MAX(Z157:AC158)</f>
        <v>90</v>
      </c>
      <c r="AI157" s="937">
        <f t="shared" ref="AI157" si="56">AH157*0.38*0.9*SQRT(3)</f>
        <v>53.312523856970046</v>
      </c>
      <c r="AJ157" s="937">
        <f>D157-AI157</f>
        <v>666.68747614302993</v>
      </c>
    </row>
    <row r="158" spans="1:36" ht="36.75" customHeight="1" thickBot="1" x14ac:dyDescent="0.3">
      <c r="A158" s="941"/>
      <c r="B158" s="1030"/>
      <c r="C158" s="945"/>
      <c r="D158" s="945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60"/>
      <c r="S158" s="60"/>
      <c r="T158" s="60"/>
      <c r="U158" s="60"/>
      <c r="V158" s="61">
        <f t="shared" si="45"/>
        <v>0</v>
      </c>
      <c r="W158" s="61">
        <f t="shared" si="46"/>
        <v>0</v>
      </c>
      <c r="X158" s="61">
        <f t="shared" si="47"/>
        <v>0</v>
      </c>
      <c r="Y158" s="62">
        <f t="shared" si="48"/>
        <v>0</v>
      </c>
      <c r="Z158" s="947"/>
      <c r="AA158" s="936"/>
      <c r="AB158" s="936"/>
      <c r="AC158" s="936"/>
      <c r="AD158" s="936"/>
      <c r="AE158" s="936"/>
      <c r="AF158" s="936"/>
      <c r="AG158" s="936"/>
      <c r="AH158" s="936"/>
      <c r="AI158" s="939"/>
      <c r="AJ158" s="939"/>
    </row>
    <row r="159" spans="1:36" ht="18.75" customHeight="1" x14ac:dyDescent="0.25">
      <c r="A159" s="940">
        <v>24</v>
      </c>
      <c r="B159" s="942" t="s">
        <v>1210</v>
      </c>
      <c r="C159" s="944" t="s">
        <v>1007</v>
      </c>
      <c r="D159" s="944">
        <f>160*0.9</f>
        <v>144</v>
      </c>
      <c r="E159" s="398" t="s">
        <v>1008</v>
      </c>
      <c r="F159" s="398"/>
      <c r="G159" s="398"/>
      <c r="H159" s="398"/>
      <c r="I159" s="398"/>
      <c r="J159" s="398"/>
      <c r="K159" s="398"/>
      <c r="L159" s="398">
        <v>44</v>
      </c>
      <c r="M159" s="398">
        <v>32</v>
      </c>
      <c r="N159" s="398">
        <v>17.5</v>
      </c>
      <c r="O159" s="398">
        <v>22.4</v>
      </c>
      <c r="P159" s="398">
        <v>9.1999999999999993</v>
      </c>
      <c r="Q159" s="398">
        <v>29.2</v>
      </c>
      <c r="R159" s="72">
        <v>401</v>
      </c>
      <c r="S159" s="72">
        <v>400</v>
      </c>
      <c r="T159" s="72">
        <v>408</v>
      </c>
      <c r="U159" s="72">
        <v>408</v>
      </c>
      <c r="V159" s="397">
        <f t="shared" si="45"/>
        <v>0</v>
      </c>
      <c r="W159" s="397">
        <f t="shared" si="46"/>
        <v>0</v>
      </c>
      <c r="X159" s="397">
        <f t="shared" si="47"/>
        <v>31.166666666666668</v>
      </c>
      <c r="Y159" s="395">
        <f t="shared" si="48"/>
        <v>20.266666666666666</v>
      </c>
      <c r="Z159" s="946">
        <f>SUM(V159:V160)</f>
        <v>0</v>
      </c>
      <c r="AA159" s="934">
        <f>SUM(W159:W160)</f>
        <v>0</v>
      </c>
      <c r="AB159" s="934">
        <f>SUM(X159:X160)</f>
        <v>31.166666666666668</v>
      </c>
      <c r="AC159" s="934">
        <f>SUM(Y159:Y160)</f>
        <v>20.266666666666666</v>
      </c>
      <c r="AD159" s="934">
        <f t="shared" ref="AD159" si="57">Z159*0.38*0.9*SQRT(3)</f>
        <v>0</v>
      </c>
      <c r="AE159" s="934">
        <f t="shared" ref="AE159" si="58">AA159*0.38*0.9*SQRT(3)</f>
        <v>0</v>
      </c>
      <c r="AF159" s="934">
        <f t="shared" ref="AF159" si="59">AB159*0.38*0.9*SQRT(3)</f>
        <v>18.461929557876662</v>
      </c>
      <c r="AG159" s="934">
        <f t="shared" ref="AG159" si="60">AC159*0.38*0.9*SQRT(3)</f>
        <v>12.005190557421402</v>
      </c>
      <c r="AH159" s="934">
        <f>MAX(Z159:AC160)</f>
        <v>31.166666666666668</v>
      </c>
      <c r="AI159" s="937">
        <f t="shared" ref="AI159" si="61">AH159*0.38*0.9*SQRT(3)</f>
        <v>18.461929557876662</v>
      </c>
      <c r="AJ159" s="937">
        <f>D159-AI159</f>
        <v>125.53807044212334</v>
      </c>
    </row>
    <row r="160" spans="1:36" ht="16.5" thickBot="1" x14ac:dyDescent="0.3">
      <c r="A160" s="941"/>
      <c r="B160" s="943"/>
      <c r="C160" s="945"/>
      <c r="D160" s="945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60"/>
      <c r="S160" s="60"/>
      <c r="T160" s="60"/>
      <c r="U160" s="60"/>
      <c r="V160" s="61">
        <f t="shared" si="45"/>
        <v>0</v>
      </c>
      <c r="W160" s="61">
        <f t="shared" si="46"/>
        <v>0</v>
      </c>
      <c r="X160" s="61">
        <f t="shared" si="47"/>
        <v>0</v>
      </c>
      <c r="Y160" s="396">
        <f t="shared" si="48"/>
        <v>0</v>
      </c>
      <c r="Z160" s="947"/>
      <c r="AA160" s="936"/>
      <c r="AB160" s="936"/>
      <c r="AC160" s="936"/>
      <c r="AD160" s="936"/>
      <c r="AE160" s="936"/>
      <c r="AF160" s="936"/>
      <c r="AG160" s="936"/>
      <c r="AH160" s="936"/>
      <c r="AI160" s="939"/>
      <c r="AJ160" s="939"/>
    </row>
    <row r="161" spans="1:36" ht="18.75" customHeight="1" x14ac:dyDescent="0.25">
      <c r="A161" s="940">
        <v>25</v>
      </c>
      <c r="B161" s="942" t="s">
        <v>546</v>
      </c>
      <c r="C161" s="944" t="s">
        <v>950</v>
      </c>
      <c r="D161" s="944">
        <f>160*0.9</f>
        <v>144</v>
      </c>
      <c r="E161" s="372" t="s">
        <v>1211</v>
      </c>
      <c r="F161" s="372"/>
      <c r="G161" s="372"/>
      <c r="H161" s="372"/>
      <c r="I161" s="372"/>
      <c r="J161" s="372"/>
      <c r="K161" s="372"/>
      <c r="L161" s="372">
        <v>36</v>
      </c>
      <c r="M161" s="372">
        <v>25</v>
      </c>
      <c r="N161" s="372">
        <v>46.7</v>
      </c>
      <c r="O161" s="372">
        <v>39.700000000000003</v>
      </c>
      <c r="P161" s="372">
        <v>26.9</v>
      </c>
      <c r="Q161" s="372">
        <v>45.5</v>
      </c>
      <c r="R161" s="72"/>
      <c r="S161" s="72"/>
      <c r="T161" s="72">
        <v>425</v>
      </c>
      <c r="U161" s="72">
        <v>425</v>
      </c>
      <c r="V161" s="371">
        <f t="shared" ref="V161:V163" si="62">IF(AND(F161=0,G161=0,H161=0),0,IF(AND(F161=0,G161=0),H161,IF(AND(F161=0,H161=0),G161,IF(AND(G161=0,H161=0),F161,IF(F161=0,(G161+H161)/2,IF(G161=0,(F161+H161)/2,IF(H161=0,(F161+G161)/2,(F161+G161+H161)/3)))))))</f>
        <v>0</v>
      </c>
      <c r="W161" s="371">
        <f t="shared" ref="W161:W163" si="63">IF(AND(I161=0,J161=0,K161=0),0,IF(AND(I161=0,J161=0),K161,IF(AND(I161=0,K161=0),J161,IF(AND(J161=0,K161=0),I161,IF(I161=0,(J161+K161)/2,IF(J161=0,(I161+K161)/2,IF(K161=0,(I161+J161)/2,(I161+J161+K161)/3)))))))</f>
        <v>0</v>
      </c>
      <c r="X161" s="371">
        <f t="shared" ref="X161:X163" si="64">IF(AND(L161=0,M161=0,N161=0),0,IF(AND(L161=0,M161=0),N161,IF(AND(L161=0,N161=0),M161,IF(AND(M161=0,N161=0),L161,IF(L161=0,(M161+N161)/2,IF(M161=0,(L161+N161)/2,IF(N161=0,(L161+M161)/2,(L161+M161+N161)/3)))))))</f>
        <v>35.9</v>
      </c>
      <c r="Y161" s="369">
        <f t="shared" ref="Y161:Y163" si="65">IF(AND(O161=0,P161=0,Q161=0),0,IF(AND(O161=0,P161=0),Q161,IF(AND(O161=0,Q161=0),P161,IF(AND(P161=0,Q161=0),O161,IF(O161=0,(P161+Q161)/2,IF(P161=0,(O161+Q161)/2,IF(Q161=0,(O161+P161)/2,(O161+P161+Q161)/3)))))))</f>
        <v>37.366666666666667</v>
      </c>
      <c r="Z161" s="946">
        <f>SUM(V161:V163)</f>
        <v>0</v>
      </c>
      <c r="AA161" s="934">
        <f>SUM(W161:W163)</f>
        <v>0</v>
      </c>
      <c r="AB161" s="934">
        <f>SUM(X161:X163)</f>
        <v>35.9</v>
      </c>
      <c r="AC161" s="934">
        <f>SUM(Y161:Y163)</f>
        <v>37.366666666666667</v>
      </c>
      <c r="AD161" s="934">
        <f t="shared" ref="AD161" si="66">Z161*0.38*0.9*SQRT(3)</f>
        <v>0</v>
      </c>
      <c r="AE161" s="934">
        <f t="shared" ref="AE161" si="67">AA161*0.38*0.9*SQRT(3)</f>
        <v>0</v>
      </c>
      <c r="AF161" s="934">
        <f t="shared" ref="AF161" si="68">AB161*0.38*0.9*SQRT(3)</f>
        <v>21.26577340516916</v>
      </c>
      <c r="AG161" s="934">
        <f t="shared" ref="AG161" si="69">AC161*0.38*0.9*SQRT(3)</f>
        <v>22.13457009024571</v>
      </c>
      <c r="AH161" s="934">
        <f>MAX(Z161:AC163)</f>
        <v>37.366666666666667</v>
      </c>
      <c r="AI161" s="937">
        <f t="shared" ref="AI161" si="70">AH161*0.38*0.9*SQRT(3)</f>
        <v>22.13457009024571</v>
      </c>
      <c r="AJ161" s="937">
        <f>D161-AI161</f>
        <v>121.86542990975428</v>
      </c>
    </row>
    <row r="162" spans="1:36" ht="16.5" thickBot="1" x14ac:dyDescent="0.3">
      <c r="A162" s="948"/>
      <c r="B162" s="949"/>
      <c r="C162" s="950"/>
      <c r="D162" s="950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60"/>
      <c r="S162" s="60"/>
      <c r="T162" s="60"/>
      <c r="U162" s="60"/>
      <c r="V162" s="61">
        <f t="shared" ref="V162" si="71">IF(AND(F162=0,G162=0,H162=0),0,IF(AND(F162=0,G162=0),H162,IF(AND(F162=0,H162=0),G162,IF(AND(G162=0,H162=0),F162,IF(F162=0,(G162+H162)/2,IF(G162=0,(F162+H162)/2,IF(H162=0,(F162+G162)/2,(F162+G162+H162)/3)))))))</f>
        <v>0</v>
      </c>
      <c r="W162" s="61">
        <f t="shared" ref="W162" si="72">IF(AND(I162=0,J162=0,K162=0),0,IF(AND(I162=0,J162=0),K162,IF(AND(I162=0,K162=0),J162,IF(AND(J162=0,K162=0),I162,IF(I162=0,(J162+K162)/2,IF(J162=0,(I162+K162)/2,IF(K162=0,(I162+J162)/2,(I162+J162+K162)/3)))))))</f>
        <v>0</v>
      </c>
      <c r="X162" s="61">
        <f t="shared" ref="X162" si="73">IF(AND(L162=0,M162=0,N162=0),0,IF(AND(L162=0,M162=0),N162,IF(AND(L162=0,N162=0),M162,IF(AND(M162=0,N162=0),L162,IF(L162=0,(M162+N162)/2,IF(M162=0,(L162+N162)/2,IF(N162=0,(L162+M162)/2,(L162+M162+N162)/3)))))))</f>
        <v>0</v>
      </c>
      <c r="Y162" s="475">
        <f t="shared" ref="Y162" si="74">IF(AND(O162=0,P162=0,Q162=0),0,IF(AND(O162=0,P162=0),Q162,IF(AND(O162=0,Q162=0),P162,IF(AND(P162=0,Q162=0),O162,IF(O162=0,(P162+Q162)/2,IF(P162=0,(O162+Q162)/2,IF(Q162=0,(O162+P162)/2,(O162+P162+Q162)/3)))))))</f>
        <v>0</v>
      </c>
      <c r="Z162" s="951"/>
      <c r="AA162" s="935"/>
      <c r="AB162" s="935"/>
      <c r="AC162" s="935"/>
      <c r="AD162" s="935"/>
      <c r="AE162" s="935"/>
      <c r="AF162" s="935"/>
      <c r="AG162" s="935"/>
      <c r="AH162" s="935"/>
      <c r="AI162" s="938"/>
      <c r="AJ162" s="938"/>
    </row>
    <row r="163" spans="1:36" ht="16.5" thickBot="1" x14ac:dyDescent="0.3">
      <c r="A163" s="941"/>
      <c r="B163" s="943"/>
      <c r="C163" s="945"/>
      <c r="D163" s="945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60"/>
      <c r="S163" s="60"/>
      <c r="T163" s="60"/>
      <c r="U163" s="60"/>
      <c r="V163" s="61">
        <f t="shared" si="62"/>
        <v>0</v>
      </c>
      <c r="W163" s="61">
        <f t="shared" si="63"/>
        <v>0</v>
      </c>
      <c r="X163" s="61">
        <f t="shared" si="64"/>
        <v>0</v>
      </c>
      <c r="Y163" s="370">
        <f t="shared" si="65"/>
        <v>0</v>
      </c>
      <c r="Z163" s="947"/>
      <c r="AA163" s="936"/>
      <c r="AB163" s="936"/>
      <c r="AC163" s="936"/>
      <c r="AD163" s="936"/>
      <c r="AE163" s="936"/>
      <c r="AF163" s="936"/>
      <c r="AG163" s="936"/>
      <c r="AH163" s="936"/>
      <c r="AI163" s="939"/>
      <c r="AJ163" s="939"/>
    </row>
    <row r="164" spans="1:36" ht="18.75" customHeight="1" x14ac:dyDescent="0.25">
      <c r="A164" s="940">
        <v>26</v>
      </c>
      <c r="B164" s="942" t="s">
        <v>122</v>
      </c>
      <c r="C164" s="944" t="s">
        <v>1212</v>
      </c>
      <c r="D164" s="944" t="s">
        <v>1019</v>
      </c>
      <c r="E164" s="372" t="s">
        <v>1213</v>
      </c>
      <c r="F164" s="372"/>
      <c r="G164" s="372"/>
      <c r="H164" s="372"/>
      <c r="I164" s="372"/>
      <c r="J164" s="372"/>
      <c r="K164" s="372"/>
      <c r="L164" s="372"/>
      <c r="M164" s="372"/>
      <c r="N164" s="372"/>
      <c r="O164" s="372"/>
      <c r="P164" s="372"/>
      <c r="Q164" s="372"/>
      <c r="R164" s="72">
        <v>401</v>
      </c>
      <c r="S164" s="72">
        <v>400</v>
      </c>
      <c r="T164" s="72"/>
      <c r="U164" s="72"/>
      <c r="V164" s="371">
        <f t="shared" ref="V164:V165" si="75">IF(AND(F164=0,G164=0,H164=0),0,IF(AND(F164=0,G164=0),H164,IF(AND(F164=0,H164=0),G164,IF(AND(G164=0,H164=0),F164,IF(F164=0,(G164+H164)/2,IF(G164=0,(F164+H164)/2,IF(H164=0,(F164+G164)/2,(F164+G164+H164)/3)))))))</f>
        <v>0</v>
      </c>
      <c r="W164" s="371">
        <f t="shared" ref="W164:W165" si="76">IF(AND(I164=0,J164=0,K164=0),0,IF(AND(I164=0,J164=0),K164,IF(AND(I164=0,K164=0),J164,IF(AND(J164=0,K164=0),I164,IF(I164=0,(J164+K164)/2,IF(J164=0,(I164+K164)/2,IF(K164=0,(I164+J164)/2,(I164+J164+K164)/3)))))))</f>
        <v>0</v>
      </c>
      <c r="X164" s="371">
        <f t="shared" ref="X164:X165" si="77">IF(AND(L164=0,M164=0,N164=0),0,IF(AND(L164=0,M164=0),N164,IF(AND(L164=0,N164=0),M164,IF(AND(M164=0,N164=0),L164,IF(L164=0,(M164+N164)/2,IF(M164=0,(L164+N164)/2,IF(N164=0,(L164+M164)/2,(L164+M164+N164)/3)))))))</f>
        <v>0</v>
      </c>
      <c r="Y164" s="369">
        <f t="shared" ref="Y164:Y165" si="78">IF(AND(O164=0,P164=0,Q164=0),0,IF(AND(O164=0,P164=0),Q164,IF(AND(O164=0,Q164=0),P164,IF(AND(P164=0,Q164=0),O164,IF(O164=0,(P164+Q164)/2,IF(P164=0,(O164+Q164)/2,IF(Q164=0,(O164+P164)/2,(O164+P164+Q164)/3)))))))</f>
        <v>0</v>
      </c>
      <c r="Z164" s="946">
        <f>SUM(V164:V165)</f>
        <v>0</v>
      </c>
      <c r="AA164" s="934">
        <f>SUM(W164:W165)</f>
        <v>0</v>
      </c>
      <c r="AB164" s="934">
        <f>SUM(X164:X165)</f>
        <v>0</v>
      </c>
      <c r="AC164" s="934">
        <f>SUM(Y164:Y165)</f>
        <v>0</v>
      </c>
      <c r="AD164" s="934">
        <f t="shared" ref="AD164" si="79">Z164*0.38*0.9*SQRT(3)</f>
        <v>0</v>
      </c>
      <c r="AE164" s="934">
        <f t="shared" ref="AE164" si="80">AA164*0.38*0.9*SQRT(3)</f>
        <v>0</v>
      </c>
      <c r="AF164" s="934">
        <f t="shared" ref="AF164" si="81">AB164*0.38*0.9*SQRT(3)</f>
        <v>0</v>
      </c>
      <c r="AG164" s="934">
        <f t="shared" ref="AG164" si="82">AC164*0.38*0.9*SQRT(3)</f>
        <v>0</v>
      </c>
      <c r="AH164" s="934">
        <f>MAX(Z164:AC165)</f>
        <v>0</v>
      </c>
      <c r="AI164" s="937">
        <f t="shared" ref="AI164" si="83">AH164*0.38*0.9*SQRT(3)</f>
        <v>0</v>
      </c>
      <c r="AJ164" s="937" t="e">
        <f>D164-AI164</f>
        <v>#VALUE!</v>
      </c>
    </row>
    <row r="165" spans="1:36" ht="16.5" thickBot="1" x14ac:dyDescent="0.3">
      <c r="A165" s="941"/>
      <c r="B165" s="943"/>
      <c r="C165" s="945"/>
      <c r="D165" s="945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60"/>
      <c r="S165" s="60"/>
      <c r="T165" s="60"/>
      <c r="U165" s="60"/>
      <c r="V165" s="61">
        <f t="shared" si="75"/>
        <v>0</v>
      </c>
      <c r="W165" s="61">
        <f t="shared" si="76"/>
        <v>0</v>
      </c>
      <c r="X165" s="61">
        <f t="shared" si="77"/>
        <v>0</v>
      </c>
      <c r="Y165" s="370">
        <f t="shared" si="78"/>
        <v>0</v>
      </c>
      <c r="Z165" s="947"/>
      <c r="AA165" s="936"/>
      <c r="AB165" s="936"/>
      <c r="AC165" s="936"/>
      <c r="AD165" s="936"/>
      <c r="AE165" s="936"/>
      <c r="AF165" s="936"/>
      <c r="AG165" s="936"/>
      <c r="AH165" s="936"/>
      <c r="AI165" s="939"/>
      <c r="AJ165" s="939"/>
    </row>
    <row r="166" spans="1:36" x14ac:dyDescent="0.25">
      <c r="AD166" s="73">
        <f>SUM(AD12:AD165)</f>
        <v>1075.9790254743373</v>
      </c>
      <c r="AE166" s="73">
        <f>SUM(AE12:AE165)</f>
        <v>1180.6394079572522</v>
      </c>
      <c r="AF166" s="73">
        <f>SUM(AF12:AF165)</f>
        <v>2547.1045541627745</v>
      </c>
      <c r="AG166" s="73">
        <f>SUM(AG12:AG165)</f>
        <v>2635.6428345237582</v>
      </c>
    </row>
    <row r="190" spans="6:19" x14ac:dyDescent="0.25">
      <c r="F190" s="40">
        <v>0.1</v>
      </c>
      <c r="G190" s="40">
        <v>4.5999999999999996</v>
      </c>
      <c r="H190" s="40">
        <v>1.2</v>
      </c>
      <c r="I190" s="40">
        <v>0.1</v>
      </c>
      <c r="J190" s="40">
        <v>4.5999999999999996</v>
      </c>
      <c r="K190" s="40">
        <v>1.8</v>
      </c>
      <c r="R190" s="40">
        <v>407</v>
      </c>
      <c r="S190" s="40">
        <v>407</v>
      </c>
    </row>
    <row r="208" spans="6:19" x14ac:dyDescent="0.25">
      <c r="F208" s="40">
        <v>12.3</v>
      </c>
      <c r="G208" s="40">
        <v>1.7</v>
      </c>
      <c r="H208" s="40">
        <v>3.9</v>
      </c>
      <c r="I208" s="40">
        <v>12.3</v>
      </c>
      <c r="J208" s="40">
        <v>3.9</v>
      </c>
      <c r="K208" s="40">
        <v>1.7</v>
      </c>
      <c r="R208" s="40">
        <v>387</v>
      </c>
      <c r="S208" s="40">
        <v>387</v>
      </c>
    </row>
    <row r="209" spans="6:19" x14ac:dyDescent="0.25">
      <c r="F209" s="40">
        <v>2.7</v>
      </c>
      <c r="G209" s="40">
        <v>3.8</v>
      </c>
      <c r="H209" s="40">
        <v>4.0999999999999996</v>
      </c>
      <c r="I209" s="40">
        <v>2.7</v>
      </c>
      <c r="J209" s="40">
        <v>3.8</v>
      </c>
      <c r="K209" s="40">
        <v>4</v>
      </c>
      <c r="R209" s="40">
        <v>387</v>
      </c>
      <c r="S209" s="40">
        <v>387</v>
      </c>
    </row>
    <row r="210" spans="6:19" x14ac:dyDescent="0.25">
      <c r="F210" s="40">
        <v>0</v>
      </c>
      <c r="G210" s="40">
        <v>6.4</v>
      </c>
      <c r="H210" s="40">
        <v>0.1</v>
      </c>
      <c r="I210" s="40">
        <v>0</v>
      </c>
      <c r="J210" s="40">
        <v>6.4</v>
      </c>
      <c r="K210" s="40">
        <v>0</v>
      </c>
      <c r="R210" s="40">
        <v>387</v>
      </c>
      <c r="S210" s="40">
        <v>387</v>
      </c>
    </row>
    <row r="228" spans="6:19" x14ac:dyDescent="0.25">
      <c r="F228" s="40">
        <v>18</v>
      </c>
      <c r="G228" s="40">
        <v>5.8</v>
      </c>
      <c r="H228" s="40">
        <v>0.9</v>
      </c>
      <c r="I228" s="40">
        <v>18</v>
      </c>
      <c r="J228" s="40">
        <v>6</v>
      </c>
      <c r="K228" s="40">
        <v>0.9</v>
      </c>
      <c r="R228" s="40">
        <v>387</v>
      </c>
      <c r="S228" s="40">
        <v>387</v>
      </c>
    </row>
  </sheetData>
  <sheetProtection formatCells="0" formatColumns="0" formatRows="0" insertRows="0"/>
  <mergeCells count="420">
    <mergeCell ref="AE159:AE160"/>
    <mergeCell ref="AF159:AF160"/>
    <mergeCell ref="AG159:AG160"/>
    <mergeCell ref="AH159:AH160"/>
    <mergeCell ref="AI159:AI160"/>
    <mergeCell ref="AJ159:AJ160"/>
    <mergeCell ref="A159:A160"/>
    <mergeCell ref="B159:B160"/>
    <mergeCell ref="C159:C160"/>
    <mergeCell ref="D159:D160"/>
    <mergeCell ref="Z159:Z160"/>
    <mergeCell ref="AA159:AA160"/>
    <mergeCell ref="AB159:AB160"/>
    <mergeCell ref="AC159:AC160"/>
    <mergeCell ref="AD159:AD160"/>
    <mergeCell ref="AC157:AC158"/>
    <mergeCell ref="AC155:AC156"/>
    <mergeCell ref="AJ157:AJ158"/>
    <mergeCell ref="AD157:AD158"/>
    <mergeCell ref="AE157:AE158"/>
    <mergeCell ref="AF157:AF158"/>
    <mergeCell ref="AG157:AG158"/>
    <mergeCell ref="AH157:AH158"/>
    <mergeCell ref="AI157:AI158"/>
    <mergeCell ref="AI155:AI156"/>
    <mergeCell ref="AJ155:AJ156"/>
    <mergeCell ref="AD155:AD156"/>
    <mergeCell ref="AE155:AE156"/>
    <mergeCell ref="AF155:AF156"/>
    <mergeCell ref="AG155:AG156"/>
    <mergeCell ref="AH155:AH156"/>
    <mergeCell ref="Z151:Z154"/>
    <mergeCell ref="AA151:AA154"/>
    <mergeCell ref="A157:A158"/>
    <mergeCell ref="B157:B158"/>
    <mergeCell ref="C157:C158"/>
    <mergeCell ref="D157:D158"/>
    <mergeCell ref="Z157:Z158"/>
    <mergeCell ref="AA157:AA158"/>
    <mergeCell ref="AB157:AB158"/>
    <mergeCell ref="C139:C148"/>
    <mergeCell ref="D139:D148"/>
    <mergeCell ref="Z139:Z148"/>
    <mergeCell ref="AA139:AA148"/>
    <mergeCell ref="AH151:AH154"/>
    <mergeCell ref="AI151:AI154"/>
    <mergeCell ref="AJ151:AJ154"/>
    <mergeCell ref="A155:A156"/>
    <mergeCell ref="B155:B156"/>
    <mergeCell ref="C155:C156"/>
    <mergeCell ref="D155:D156"/>
    <mergeCell ref="Z155:Z156"/>
    <mergeCell ref="AA155:AA156"/>
    <mergeCell ref="AB155:AB156"/>
    <mergeCell ref="AB151:AB154"/>
    <mergeCell ref="AC151:AC154"/>
    <mergeCell ref="AD151:AD154"/>
    <mergeCell ref="AE151:AE154"/>
    <mergeCell ref="AF151:AF154"/>
    <mergeCell ref="AG151:AG154"/>
    <mergeCell ref="A151:A154"/>
    <mergeCell ref="B151:B154"/>
    <mergeCell ref="C151:C154"/>
    <mergeCell ref="D151:D154"/>
    <mergeCell ref="AE149:AE150"/>
    <mergeCell ref="AF149:AF150"/>
    <mergeCell ref="AG149:AG150"/>
    <mergeCell ref="AH149:AH150"/>
    <mergeCell ref="AI149:AI150"/>
    <mergeCell ref="AJ149:AJ150"/>
    <mergeCell ref="AJ139:AJ148"/>
    <mergeCell ref="A149:A150"/>
    <mergeCell ref="B149:B150"/>
    <mergeCell ref="C149:C150"/>
    <mergeCell ref="D149:D150"/>
    <mergeCell ref="Z149:Z150"/>
    <mergeCell ref="AA149:AA150"/>
    <mergeCell ref="AB149:AB150"/>
    <mergeCell ref="AC149:AC150"/>
    <mergeCell ref="AD149:AD150"/>
    <mergeCell ref="AD139:AD148"/>
    <mergeCell ref="AE139:AE148"/>
    <mergeCell ref="AF139:AF148"/>
    <mergeCell ref="AG139:AG148"/>
    <mergeCell ref="AH139:AH148"/>
    <mergeCell ref="AI139:AI148"/>
    <mergeCell ref="A139:A148"/>
    <mergeCell ref="B139:B148"/>
    <mergeCell ref="A121:A128"/>
    <mergeCell ref="B121:B128"/>
    <mergeCell ref="C121:C128"/>
    <mergeCell ref="D121:D128"/>
    <mergeCell ref="Z121:Z128"/>
    <mergeCell ref="AD129:AD138"/>
    <mergeCell ref="AE129:AE138"/>
    <mergeCell ref="AF129:AF138"/>
    <mergeCell ref="AG129:AG138"/>
    <mergeCell ref="AG101:AG108"/>
    <mergeCell ref="AH101:AH108"/>
    <mergeCell ref="AI101:AI108"/>
    <mergeCell ref="A101:A108"/>
    <mergeCell ref="B101:B108"/>
    <mergeCell ref="C101:C108"/>
    <mergeCell ref="AB139:AB148"/>
    <mergeCell ref="AC139:AC148"/>
    <mergeCell ref="AC129:AC138"/>
    <mergeCell ref="AH121:AH128"/>
    <mergeCell ref="AI121:AI128"/>
    <mergeCell ref="A129:A138"/>
    <mergeCell ref="B129:B138"/>
    <mergeCell ref="C129:C138"/>
    <mergeCell ref="D129:D138"/>
    <mergeCell ref="Z129:Z138"/>
    <mergeCell ref="AA129:AA138"/>
    <mergeCell ref="AB129:AB138"/>
    <mergeCell ref="AB121:AB128"/>
    <mergeCell ref="AC121:AC128"/>
    <mergeCell ref="AD121:AD128"/>
    <mergeCell ref="AE121:AE128"/>
    <mergeCell ref="AF121:AF128"/>
    <mergeCell ref="AG121:AG128"/>
    <mergeCell ref="A109:A120"/>
    <mergeCell ref="B109:B120"/>
    <mergeCell ref="C109:C120"/>
    <mergeCell ref="D109:D120"/>
    <mergeCell ref="Z109:Z120"/>
    <mergeCell ref="AA109:AA120"/>
    <mergeCell ref="AB109:AB120"/>
    <mergeCell ref="AC109:AC120"/>
    <mergeCell ref="AD109:AD120"/>
    <mergeCell ref="AE109:AE120"/>
    <mergeCell ref="AF109:AF120"/>
    <mergeCell ref="AG109:AG120"/>
    <mergeCell ref="AH109:AH120"/>
    <mergeCell ref="AA121:AA128"/>
    <mergeCell ref="AI129:AI138"/>
    <mergeCell ref="AJ129:AJ138"/>
    <mergeCell ref="AI109:AI120"/>
    <mergeCell ref="AJ109:AJ120"/>
    <mergeCell ref="AJ121:AJ128"/>
    <mergeCell ref="AH129:AH138"/>
    <mergeCell ref="D101:D108"/>
    <mergeCell ref="Z101:Z108"/>
    <mergeCell ref="AA101:AA108"/>
    <mergeCell ref="AB101:AB108"/>
    <mergeCell ref="AC101:AC108"/>
    <mergeCell ref="AC97:AC100"/>
    <mergeCell ref="AH93:AH96"/>
    <mergeCell ref="AI93:AI96"/>
    <mergeCell ref="AJ93:AJ96"/>
    <mergeCell ref="AD93:AD96"/>
    <mergeCell ref="AE93:AE96"/>
    <mergeCell ref="AF93:AF96"/>
    <mergeCell ref="AG93:AG96"/>
    <mergeCell ref="AI97:AI100"/>
    <mergeCell ref="AJ97:AJ100"/>
    <mergeCell ref="AD97:AD100"/>
    <mergeCell ref="AE97:AE100"/>
    <mergeCell ref="AF97:AF100"/>
    <mergeCell ref="AG97:AG100"/>
    <mergeCell ref="AH97:AH100"/>
    <mergeCell ref="AJ101:AJ108"/>
    <mergeCell ref="AD101:AD108"/>
    <mergeCell ref="AE101:AE108"/>
    <mergeCell ref="AF101:AF108"/>
    <mergeCell ref="AB97:AB100"/>
    <mergeCell ref="AB93:AB96"/>
    <mergeCell ref="AC93:AC96"/>
    <mergeCell ref="A93:A96"/>
    <mergeCell ref="B93:B96"/>
    <mergeCell ref="C93:C96"/>
    <mergeCell ref="D93:D96"/>
    <mergeCell ref="Z93:Z96"/>
    <mergeCell ref="AA93:AA96"/>
    <mergeCell ref="C85:C88"/>
    <mergeCell ref="D85:D88"/>
    <mergeCell ref="Z85:Z88"/>
    <mergeCell ref="AA85:AA88"/>
    <mergeCell ref="A97:A100"/>
    <mergeCell ref="B97:B100"/>
    <mergeCell ref="C97:C100"/>
    <mergeCell ref="D97:D100"/>
    <mergeCell ref="Z97:Z100"/>
    <mergeCell ref="AA97:AA100"/>
    <mergeCell ref="AE89:AE92"/>
    <mergeCell ref="AF89:AF92"/>
    <mergeCell ref="AG89:AG92"/>
    <mergeCell ref="AH89:AH92"/>
    <mergeCell ref="AI89:AI92"/>
    <mergeCell ref="AJ89:AJ92"/>
    <mergeCell ref="AJ85:AJ88"/>
    <mergeCell ref="A89:A92"/>
    <mergeCell ref="B89:B92"/>
    <mergeCell ref="C89:C92"/>
    <mergeCell ref="D89:D92"/>
    <mergeCell ref="Z89:Z92"/>
    <mergeCell ref="AA89:AA92"/>
    <mergeCell ref="AB89:AB92"/>
    <mergeCell ref="AC89:AC92"/>
    <mergeCell ref="AD89:AD92"/>
    <mergeCell ref="AD85:AD88"/>
    <mergeCell ref="AE85:AE88"/>
    <mergeCell ref="AF85:AF88"/>
    <mergeCell ref="AG85:AG88"/>
    <mergeCell ref="AH85:AH88"/>
    <mergeCell ref="AI85:AI88"/>
    <mergeCell ref="A85:A88"/>
    <mergeCell ref="B85:B88"/>
    <mergeCell ref="A71:A78"/>
    <mergeCell ref="B71:B78"/>
    <mergeCell ref="C71:C78"/>
    <mergeCell ref="D71:D78"/>
    <mergeCell ref="Z71:Z78"/>
    <mergeCell ref="AD79:AD84"/>
    <mergeCell ref="AE79:AE84"/>
    <mergeCell ref="AF79:AF84"/>
    <mergeCell ref="AG79:AG84"/>
    <mergeCell ref="AG57:AG64"/>
    <mergeCell ref="AH57:AH64"/>
    <mergeCell ref="AI57:AI64"/>
    <mergeCell ref="A57:A64"/>
    <mergeCell ref="B57:B64"/>
    <mergeCell ref="C57:C64"/>
    <mergeCell ref="AB85:AB88"/>
    <mergeCell ref="AC85:AC88"/>
    <mergeCell ref="AC79:AC84"/>
    <mergeCell ref="AH71:AH78"/>
    <mergeCell ref="AI71:AI78"/>
    <mergeCell ref="A79:A84"/>
    <mergeCell ref="B79:B84"/>
    <mergeCell ref="C79:C84"/>
    <mergeCell ref="D79:D84"/>
    <mergeCell ref="Z79:Z84"/>
    <mergeCell ref="AA79:AA84"/>
    <mergeCell ref="AB79:AB84"/>
    <mergeCell ref="AB71:AB78"/>
    <mergeCell ref="AC71:AC78"/>
    <mergeCell ref="AD71:AD78"/>
    <mergeCell ref="AE71:AE78"/>
    <mergeCell ref="AF71:AF78"/>
    <mergeCell ref="AG71:AG78"/>
    <mergeCell ref="A65:A70"/>
    <mergeCell ref="B65:B70"/>
    <mergeCell ref="C65:C70"/>
    <mergeCell ref="D65:D70"/>
    <mergeCell ref="Z65:Z70"/>
    <mergeCell ref="AA65:AA70"/>
    <mergeCell ref="AB65:AB70"/>
    <mergeCell ref="AC65:AC70"/>
    <mergeCell ref="AD65:AD70"/>
    <mergeCell ref="AE65:AE70"/>
    <mergeCell ref="AF65:AF70"/>
    <mergeCell ref="AG65:AG70"/>
    <mergeCell ref="AH65:AH70"/>
    <mergeCell ref="AA71:AA78"/>
    <mergeCell ref="AI79:AI84"/>
    <mergeCell ref="AJ79:AJ84"/>
    <mergeCell ref="AI65:AI70"/>
    <mergeCell ref="AJ65:AJ70"/>
    <mergeCell ref="AJ71:AJ78"/>
    <mergeCell ref="AH79:AH84"/>
    <mergeCell ref="D57:D64"/>
    <mergeCell ref="Z57:Z64"/>
    <mergeCell ref="AA57:AA64"/>
    <mergeCell ref="AB57:AB64"/>
    <mergeCell ref="AC57:AC64"/>
    <mergeCell ref="AC49:AC56"/>
    <mergeCell ref="AH43:AH48"/>
    <mergeCell ref="AI43:AI48"/>
    <mergeCell ref="AJ43:AJ48"/>
    <mergeCell ref="AD43:AD48"/>
    <mergeCell ref="AE43:AE48"/>
    <mergeCell ref="AF43:AF48"/>
    <mergeCell ref="AG43:AG48"/>
    <mergeCell ref="AI49:AI56"/>
    <mergeCell ref="AJ49:AJ56"/>
    <mergeCell ref="AD49:AD56"/>
    <mergeCell ref="AE49:AE56"/>
    <mergeCell ref="AF49:AF56"/>
    <mergeCell ref="AG49:AG56"/>
    <mergeCell ref="AH49:AH56"/>
    <mergeCell ref="AJ57:AJ64"/>
    <mergeCell ref="AD57:AD64"/>
    <mergeCell ref="AE57:AE64"/>
    <mergeCell ref="AF57:AF64"/>
    <mergeCell ref="A49:A56"/>
    <mergeCell ref="B49:B56"/>
    <mergeCell ref="C49:C56"/>
    <mergeCell ref="D49:D56"/>
    <mergeCell ref="Z49:Z56"/>
    <mergeCell ref="AA49:AA56"/>
    <mergeCell ref="AB49:AB56"/>
    <mergeCell ref="AB43:AB48"/>
    <mergeCell ref="AC43:AC48"/>
    <mergeCell ref="A43:A48"/>
    <mergeCell ref="B43:B48"/>
    <mergeCell ref="C43:C48"/>
    <mergeCell ref="D43:D48"/>
    <mergeCell ref="Z43:Z48"/>
    <mergeCell ref="AA43:AA48"/>
    <mergeCell ref="AH18:AH27"/>
    <mergeCell ref="AE35:AE42"/>
    <mergeCell ref="AF35:AF42"/>
    <mergeCell ref="AG35:AG42"/>
    <mergeCell ref="AH35:AH42"/>
    <mergeCell ref="AI35:AI42"/>
    <mergeCell ref="AJ35:AJ42"/>
    <mergeCell ref="AJ28:AJ34"/>
    <mergeCell ref="A35:A42"/>
    <mergeCell ref="B35:B42"/>
    <mergeCell ref="C35:C42"/>
    <mergeCell ref="D35:D42"/>
    <mergeCell ref="Z35:Z42"/>
    <mergeCell ref="AA35:AA42"/>
    <mergeCell ref="AB35:AB42"/>
    <mergeCell ref="AC35:AC42"/>
    <mergeCell ref="AD35:AD42"/>
    <mergeCell ref="AD28:AD34"/>
    <mergeCell ref="AE28:AE34"/>
    <mergeCell ref="AF28:AF34"/>
    <mergeCell ref="AG28:AG34"/>
    <mergeCell ref="AH28:AH34"/>
    <mergeCell ref="AI28:AI34"/>
    <mergeCell ref="A28:A34"/>
    <mergeCell ref="AH12:AH17"/>
    <mergeCell ref="AI12:AI17"/>
    <mergeCell ref="AJ12:AJ17"/>
    <mergeCell ref="A18:A27"/>
    <mergeCell ref="B18:B27"/>
    <mergeCell ref="C18:C27"/>
    <mergeCell ref="D18:D27"/>
    <mergeCell ref="Z18:Z27"/>
    <mergeCell ref="AA18:AA27"/>
    <mergeCell ref="AB18:AB27"/>
    <mergeCell ref="AB12:AB17"/>
    <mergeCell ref="AC12:AC17"/>
    <mergeCell ref="AD12:AD17"/>
    <mergeCell ref="AE12:AE17"/>
    <mergeCell ref="AF12:AF17"/>
    <mergeCell ref="AG12:AG17"/>
    <mergeCell ref="A12:A17"/>
    <mergeCell ref="B12:B17"/>
    <mergeCell ref="C12:C17"/>
    <mergeCell ref="D12:D17"/>
    <mergeCell ref="Z12:Z17"/>
    <mergeCell ref="AD18:AD27"/>
    <mergeCell ref="AE18:AE27"/>
    <mergeCell ref="AF18:AF27"/>
    <mergeCell ref="AH8:AH11"/>
    <mergeCell ref="AA12:AA17"/>
    <mergeCell ref="AI18:AI27"/>
    <mergeCell ref="AJ18:AJ27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D161:D163"/>
    <mergeCell ref="Z161:Z163"/>
    <mergeCell ref="AA161:AA163"/>
    <mergeCell ref="AB161:AB163"/>
    <mergeCell ref="AC161:AC163"/>
    <mergeCell ref="AD161:AD163"/>
    <mergeCell ref="A8:A11"/>
    <mergeCell ref="B8:B11"/>
    <mergeCell ref="C8:C11"/>
    <mergeCell ref="D8:D11"/>
    <mergeCell ref="E8:E11"/>
    <mergeCell ref="F8:Q8"/>
    <mergeCell ref="R8:U9"/>
    <mergeCell ref="AD8:AG9"/>
    <mergeCell ref="Z8:AC9"/>
    <mergeCell ref="AB28:AB34"/>
    <mergeCell ref="AC28:AC34"/>
    <mergeCell ref="AC18:AC27"/>
    <mergeCell ref="AG18:AG27"/>
    <mergeCell ref="B28:B34"/>
    <mergeCell ref="C28:C34"/>
    <mergeCell ref="D28:D34"/>
    <mergeCell ref="Z28:Z34"/>
    <mergeCell ref="AA28:AA34"/>
    <mergeCell ref="AE161:AE163"/>
    <mergeCell ref="AF161:AF163"/>
    <mergeCell ref="AG161:AG163"/>
    <mergeCell ref="AH161:AH163"/>
    <mergeCell ref="AI161:AI163"/>
    <mergeCell ref="AJ161:AJ163"/>
    <mergeCell ref="A164:A165"/>
    <mergeCell ref="B164:B165"/>
    <mergeCell ref="C164:C165"/>
    <mergeCell ref="D164:D165"/>
    <mergeCell ref="Z164:Z165"/>
    <mergeCell ref="AA164:AA165"/>
    <mergeCell ref="AB164:AB165"/>
    <mergeCell ref="AC164:AC165"/>
    <mergeCell ref="AD164:AD165"/>
    <mergeCell ref="AE164:AE165"/>
    <mergeCell ref="AF164:AF165"/>
    <mergeCell ref="AG164:AG165"/>
    <mergeCell ref="AH164:AH165"/>
    <mergeCell ref="AI164:AI165"/>
    <mergeCell ref="AJ164:AJ165"/>
    <mergeCell ref="A161:A163"/>
    <mergeCell ref="B161:B163"/>
    <mergeCell ref="C161:C163"/>
  </mergeCells>
  <pageMargins left="0.7" right="0.7" top="0.75" bottom="0.75" header="0.3" footer="0.3"/>
  <pageSetup paperSize="9" scale="56" orientation="portrait" r:id="rId1"/>
  <rowBreaks count="2" manualBreakCount="2">
    <brk id="56" max="35" man="1"/>
    <brk id="120" max="35" man="1"/>
  </rowBreaks>
  <colBreaks count="1" manualBreakCount="1">
    <brk id="4" max="163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6"/>
  <sheetViews>
    <sheetView view="pageBreakPreview" zoomScale="90" zoomScaleNormal="70" zoomScaleSheetLayoutView="90" workbookViewId="0">
      <selection activeCell="F15" sqref="F15"/>
    </sheetView>
  </sheetViews>
  <sheetFormatPr defaultColWidth="9.140625" defaultRowHeight="15" x14ac:dyDescent="0.25"/>
  <cols>
    <col min="1" max="1" width="8" style="40" customWidth="1"/>
    <col min="2" max="2" width="20.42578125" style="40" customWidth="1"/>
    <col min="3" max="4" width="22.5703125" style="40" customWidth="1"/>
    <col min="5" max="5" width="25.140625" style="40" customWidth="1"/>
    <col min="6" max="17" width="9.140625" style="40"/>
    <col min="18" max="34" width="10.7109375" style="40" customWidth="1"/>
    <col min="35" max="35" width="11.28515625" style="40" customWidth="1"/>
    <col min="36" max="36" width="11.140625" style="40" customWidth="1"/>
    <col min="37" max="16384" width="9.140625" style="40"/>
  </cols>
  <sheetData>
    <row r="1" spans="1:36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  <c r="V1" s="39"/>
    </row>
    <row r="2" spans="1:36" x14ac:dyDescent="0.25">
      <c r="A2" s="38"/>
      <c r="B2" s="1000" t="s">
        <v>303</v>
      </c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2"/>
      <c r="R2" s="38"/>
      <c r="S2" s="38"/>
      <c r="T2" s="38"/>
      <c r="U2" s="39"/>
      <c r="V2" s="39"/>
    </row>
    <row r="3" spans="1:36" x14ac:dyDescent="0.25">
      <c r="A3" s="38"/>
      <c r="B3" s="1003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  <c r="O3" s="1004"/>
      <c r="P3" s="1004"/>
      <c r="Q3" s="1005"/>
      <c r="R3" s="38"/>
      <c r="S3" s="38"/>
      <c r="T3" s="38"/>
      <c r="U3" s="39"/>
      <c r="V3" s="39"/>
    </row>
    <row r="4" spans="1:36" ht="20.25" x14ac:dyDescent="0.25">
      <c r="A4" s="38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8"/>
      <c r="S4" s="38"/>
      <c r="T4" s="38"/>
      <c r="U4" s="39"/>
      <c r="V4" s="39"/>
    </row>
    <row r="5" spans="1:36" ht="20.25" x14ac:dyDescent="0.25">
      <c r="A5" s="38"/>
      <c r="B5" s="41"/>
      <c r="C5" s="41"/>
      <c r="D5" s="41"/>
      <c r="E5" s="41"/>
      <c r="F5" s="1006"/>
      <c r="G5" s="1006"/>
      <c r="H5" s="1006"/>
      <c r="I5" s="1006"/>
      <c r="J5" s="1006"/>
      <c r="K5" s="1006"/>
      <c r="L5" s="1006"/>
      <c r="M5" s="1006"/>
      <c r="N5" s="1006"/>
      <c r="O5" s="1006"/>
      <c r="P5" s="1006"/>
      <c r="Q5" s="1006"/>
      <c r="R5" s="1006"/>
      <c r="S5" s="1006"/>
      <c r="T5" s="1006"/>
      <c r="U5" s="1006"/>
      <c r="V5" s="1007" t="s">
        <v>1</v>
      </c>
      <c r="W5" s="1007"/>
      <c r="X5" s="1007"/>
      <c r="Y5" s="1007"/>
      <c r="Z5" s="1007"/>
      <c r="AA5" s="1007"/>
      <c r="AB5" s="1007"/>
      <c r="AC5" s="1007"/>
      <c r="AD5" s="1007"/>
      <c r="AE5" s="1007"/>
      <c r="AF5" s="1007"/>
      <c r="AG5" s="1007"/>
      <c r="AH5" s="1007"/>
    </row>
    <row r="6" spans="1:36" ht="30" customHeight="1" x14ac:dyDescent="0.25">
      <c r="A6" s="38"/>
      <c r="B6" s="41"/>
      <c r="C6" s="41"/>
      <c r="D6" s="41"/>
      <c r="E6" s="41"/>
      <c r="F6" s="1006"/>
      <c r="G6" s="1006"/>
      <c r="H6" s="1006"/>
      <c r="I6" s="1006"/>
      <c r="J6" s="1006"/>
      <c r="K6" s="1006"/>
      <c r="L6" s="1006"/>
      <c r="M6" s="1006"/>
      <c r="N6" s="1006"/>
      <c r="O6" s="1006"/>
      <c r="P6" s="1006"/>
      <c r="Q6" s="1006"/>
      <c r="R6" s="1006"/>
      <c r="S6" s="1006"/>
      <c r="T6" s="1006"/>
      <c r="U6" s="1006"/>
      <c r="V6" s="1007"/>
      <c r="W6" s="1007"/>
      <c r="X6" s="1007"/>
      <c r="Y6" s="1007"/>
      <c r="Z6" s="1007"/>
      <c r="AA6" s="1007"/>
      <c r="AB6" s="1007"/>
      <c r="AC6" s="1007"/>
      <c r="AD6" s="1007"/>
      <c r="AE6" s="1007"/>
      <c r="AF6" s="1007"/>
      <c r="AG6" s="1007"/>
      <c r="AH6" s="1007"/>
    </row>
    <row r="7" spans="1:36" ht="15.75" thickBot="1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39"/>
    </row>
    <row r="8" spans="1:36" ht="31.5" customHeight="1" thickBot="1" x14ac:dyDescent="0.3">
      <c r="A8" s="952" t="s">
        <v>2</v>
      </c>
      <c r="B8" s="955" t="s">
        <v>3</v>
      </c>
      <c r="C8" s="958" t="s">
        <v>4</v>
      </c>
      <c r="D8" s="958" t="s">
        <v>5</v>
      </c>
      <c r="E8" s="955" t="s">
        <v>6</v>
      </c>
      <c r="F8" s="961" t="s">
        <v>7</v>
      </c>
      <c r="G8" s="962"/>
      <c r="H8" s="962"/>
      <c r="I8" s="962"/>
      <c r="J8" s="962"/>
      <c r="K8" s="962"/>
      <c r="L8" s="962"/>
      <c r="M8" s="962"/>
      <c r="N8" s="962"/>
      <c r="O8" s="962"/>
      <c r="P8" s="962"/>
      <c r="Q8" s="963"/>
      <c r="R8" s="964" t="s">
        <v>8</v>
      </c>
      <c r="S8" s="965"/>
      <c r="T8" s="965"/>
      <c r="U8" s="966"/>
      <c r="V8" s="970" t="s">
        <v>9</v>
      </c>
      <c r="W8" s="971"/>
      <c r="X8" s="971"/>
      <c r="Y8" s="972"/>
      <c r="Z8" s="970" t="s">
        <v>10</v>
      </c>
      <c r="AA8" s="971"/>
      <c r="AB8" s="971"/>
      <c r="AC8" s="972"/>
      <c r="AD8" s="970" t="s">
        <v>11</v>
      </c>
      <c r="AE8" s="971"/>
      <c r="AF8" s="971"/>
      <c r="AG8" s="972"/>
      <c r="AH8" s="989" t="s">
        <v>12</v>
      </c>
      <c r="AI8" s="995" t="s">
        <v>13</v>
      </c>
      <c r="AJ8" s="995" t="s">
        <v>14</v>
      </c>
    </row>
    <row r="9" spans="1:36" ht="33" customHeight="1" thickBot="1" x14ac:dyDescent="0.3">
      <c r="A9" s="953"/>
      <c r="B9" s="956"/>
      <c r="C9" s="959"/>
      <c r="D9" s="959"/>
      <c r="E9" s="956"/>
      <c r="F9" s="961" t="s">
        <v>15</v>
      </c>
      <c r="G9" s="962"/>
      <c r="H9" s="962"/>
      <c r="I9" s="962"/>
      <c r="J9" s="962"/>
      <c r="K9" s="963"/>
      <c r="L9" s="961" t="s">
        <v>16</v>
      </c>
      <c r="M9" s="962"/>
      <c r="N9" s="962"/>
      <c r="O9" s="962"/>
      <c r="P9" s="962"/>
      <c r="Q9" s="963"/>
      <c r="R9" s="967"/>
      <c r="S9" s="968"/>
      <c r="T9" s="968"/>
      <c r="U9" s="969"/>
      <c r="V9" s="973"/>
      <c r="W9" s="974"/>
      <c r="X9" s="974"/>
      <c r="Y9" s="975"/>
      <c r="Z9" s="973"/>
      <c r="AA9" s="974"/>
      <c r="AB9" s="974"/>
      <c r="AC9" s="975"/>
      <c r="AD9" s="973"/>
      <c r="AE9" s="974"/>
      <c r="AF9" s="974"/>
      <c r="AG9" s="975"/>
      <c r="AH9" s="990"/>
      <c r="AI9" s="996"/>
      <c r="AJ9" s="996"/>
    </row>
    <row r="10" spans="1:36" ht="16.5" thickBot="1" x14ac:dyDescent="0.3">
      <c r="A10" s="953"/>
      <c r="B10" s="956"/>
      <c r="C10" s="959"/>
      <c r="D10" s="959"/>
      <c r="E10" s="956"/>
      <c r="F10" s="1008">
        <v>1000.4166666666666</v>
      </c>
      <c r="G10" s="1009"/>
      <c r="H10" s="1010"/>
      <c r="I10" s="1008">
        <v>1000.7916666666666</v>
      </c>
      <c r="J10" s="1009"/>
      <c r="K10" s="1010"/>
      <c r="L10" s="1008">
        <v>1000.4166666666666</v>
      </c>
      <c r="M10" s="1009"/>
      <c r="N10" s="1010"/>
      <c r="O10" s="1008">
        <v>1000.7916666666666</v>
      </c>
      <c r="P10" s="1009"/>
      <c r="Q10" s="1010"/>
      <c r="R10" s="961" t="s">
        <v>15</v>
      </c>
      <c r="S10" s="963"/>
      <c r="T10" s="961" t="s">
        <v>16</v>
      </c>
      <c r="U10" s="963"/>
      <c r="V10" s="998" t="s">
        <v>15</v>
      </c>
      <c r="W10" s="999"/>
      <c r="X10" s="998" t="s">
        <v>16</v>
      </c>
      <c r="Y10" s="999"/>
      <c r="Z10" s="998" t="s">
        <v>15</v>
      </c>
      <c r="AA10" s="999"/>
      <c r="AB10" s="998" t="s">
        <v>16</v>
      </c>
      <c r="AC10" s="999"/>
      <c r="AD10" s="998" t="s">
        <v>15</v>
      </c>
      <c r="AE10" s="999"/>
      <c r="AF10" s="998" t="s">
        <v>16</v>
      </c>
      <c r="AG10" s="999"/>
      <c r="AH10" s="990"/>
      <c r="AI10" s="996"/>
      <c r="AJ10" s="996"/>
    </row>
    <row r="11" spans="1:36" ht="16.5" thickBot="1" x14ac:dyDescent="0.3">
      <c r="A11" s="954"/>
      <c r="B11" s="957"/>
      <c r="C11" s="960"/>
      <c r="D11" s="960"/>
      <c r="E11" s="957"/>
      <c r="F11" s="42" t="s">
        <v>17</v>
      </c>
      <c r="G11" s="43" t="s">
        <v>18</v>
      </c>
      <c r="H11" s="44" t="s">
        <v>19</v>
      </c>
      <c r="I11" s="42" t="s">
        <v>17</v>
      </c>
      <c r="J11" s="43" t="s">
        <v>18</v>
      </c>
      <c r="K11" s="44" t="s">
        <v>19</v>
      </c>
      <c r="L11" s="42" t="s">
        <v>17</v>
      </c>
      <c r="M11" s="43" t="s">
        <v>18</v>
      </c>
      <c r="N11" s="44" t="s">
        <v>19</v>
      </c>
      <c r="O11" s="42" t="s">
        <v>17</v>
      </c>
      <c r="P11" s="43" t="s">
        <v>18</v>
      </c>
      <c r="Q11" s="44" t="s">
        <v>19</v>
      </c>
      <c r="R11" s="45">
        <v>1000.4166666666666</v>
      </c>
      <c r="S11" s="45">
        <v>1000.7916666666666</v>
      </c>
      <c r="T11" s="45">
        <v>1000.4166666666666</v>
      </c>
      <c r="U11" s="45">
        <v>1000.7916666666666</v>
      </c>
      <c r="V11" s="46">
        <v>1000.4166666666666</v>
      </c>
      <c r="W11" s="46">
        <v>1000.7916666666666</v>
      </c>
      <c r="X11" s="47">
        <v>1000.4166666666666</v>
      </c>
      <c r="Y11" s="48">
        <v>1000.7916666666666</v>
      </c>
      <c r="Z11" s="46">
        <v>1000.4166666666666</v>
      </c>
      <c r="AA11" s="46">
        <v>1000.7916666666666</v>
      </c>
      <c r="AB11" s="46">
        <v>1000.4166666666666</v>
      </c>
      <c r="AC11" s="46">
        <v>1000.7916666666666</v>
      </c>
      <c r="AD11" s="46">
        <v>1000.4166666666666</v>
      </c>
      <c r="AE11" s="46">
        <v>1000.7916666666666</v>
      </c>
      <c r="AF11" s="46">
        <v>1000.4166666666666</v>
      </c>
      <c r="AG11" s="49">
        <v>1000.7916666666666</v>
      </c>
      <c r="AH11" s="991"/>
      <c r="AI11" s="997"/>
      <c r="AJ11" s="997"/>
    </row>
    <row r="12" spans="1:36" ht="15.75" x14ac:dyDescent="0.25">
      <c r="A12" s="1017">
        <v>1</v>
      </c>
      <c r="B12" s="1018" t="s">
        <v>304</v>
      </c>
      <c r="C12" s="1018" t="s">
        <v>305</v>
      </c>
      <c r="D12" s="944">
        <f>630*0.9</f>
        <v>567</v>
      </c>
      <c r="E12" s="81" t="s">
        <v>306</v>
      </c>
      <c r="F12" s="494">
        <v>16</v>
      </c>
      <c r="G12" s="494">
        <v>22.7</v>
      </c>
      <c r="H12" s="494">
        <v>15.6</v>
      </c>
      <c r="I12" s="494">
        <v>9.5</v>
      </c>
      <c r="J12" s="494">
        <v>18.600000000000001</v>
      </c>
      <c r="K12" s="494">
        <v>12.9</v>
      </c>
      <c r="L12" s="81">
        <v>71.8</v>
      </c>
      <c r="M12" s="81">
        <v>52.2</v>
      </c>
      <c r="N12" s="81">
        <v>60.6</v>
      </c>
      <c r="O12" s="81">
        <v>80.3</v>
      </c>
      <c r="P12" s="81">
        <v>49.5</v>
      </c>
      <c r="Q12" s="81">
        <v>75.3</v>
      </c>
      <c r="R12" s="82">
        <v>413</v>
      </c>
      <c r="S12" s="82">
        <v>413</v>
      </c>
      <c r="T12" s="82">
        <v>389</v>
      </c>
      <c r="U12" s="82">
        <v>389</v>
      </c>
      <c r="V12" s="83">
        <f t="shared" ref="V12:V33" si="0">IF(AND(F12=0,G12=0,H12=0),0,IF(AND(F12=0,G12=0),H12,IF(AND(F12=0,H12=0),G12,IF(AND(G12=0,H12=0),F12,IF(F12=0,(G12+H12)/2,IF(G12=0,(F12+H12)/2,IF(H12=0,(F12+G12)/2,(F12+G12+H12)/3)))))))</f>
        <v>18.100000000000001</v>
      </c>
      <c r="W12" s="83">
        <f t="shared" ref="W12:W33" si="1">IF(AND(I12=0,J12=0,K12=0),0,IF(AND(I12=0,J12=0),K12,IF(AND(I12=0,K12=0),J12,IF(AND(J12=0,K12=0),I12,IF(I12=0,(J12+K12)/2,IF(J12=0,(I12+K12)/2,IF(K12=0,(I12+J12)/2,(I12+J12+K12)/3)))))))</f>
        <v>13.666666666666666</v>
      </c>
      <c r="X12" s="83">
        <f t="shared" ref="X12:X33" si="2">IF(AND(L12=0,M12=0,N12=0),0,IF(AND(L12=0,M12=0),N12,IF(AND(L12=0,N12=0),M12,IF(AND(M12=0,N12=0),L12,IF(L12=0,(M12+N12)/2,IF(M12=0,(L12+N12)/2,IF(N12=0,(L12+M12)/2,(L12+M12+N12)/3)))))))</f>
        <v>61.533333333333331</v>
      </c>
      <c r="Y12" s="84">
        <f t="shared" ref="Y12:Y33" si="3">IF(AND(O12=0,P12=0,Q12=0),0,IF(AND(O12=0,P12=0),Q12,IF(AND(O12=0,Q12=0),P12,IF(AND(P12=0,Q12=0),O12,IF(O12=0,(P12+Q12)/2,IF(P12=0,(O12+Q12)/2,IF(Q12=0,(O12+P12)/2,(O12+P12+Q12)/3)))))))</f>
        <v>68.366666666666674</v>
      </c>
      <c r="Z12" s="1019">
        <f>SUM(V12:V13)</f>
        <v>55.13333333333334</v>
      </c>
      <c r="AA12" s="979">
        <f>SUM(W12:W13)</f>
        <v>52.5</v>
      </c>
      <c r="AB12" s="979">
        <f>SUM(X12:X13)</f>
        <v>102.73333333333332</v>
      </c>
      <c r="AC12" s="979">
        <f>SUM(Y12:Y13)</f>
        <v>113.56666666666669</v>
      </c>
      <c r="AD12" s="979">
        <f>Z12*0.38*0.9*SQRT(3)</f>
        <v>32.658857207195723</v>
      </c>
      <c r="AE12" s="979">
        <f t="shared" ref="AE12:AG12" si="4">AA12*0.38*0.9*SQRT(3)</f>
        <v>31.098972249899187</v>
      </c>
      <c r="AF12" s="979">
        <f t="shared" si="4"/>
        <v>60.855258713770986</v>
      </c>
      <c r="AG12" s="979">
        <f t="shared" si="4"/>
        <v>67.272506955813697</v>
      </c>
      <c r="AH12" s="979">
        <f>MAX(Z12:AC13)</f>
        <v>113.56666666666669</v>
      </c>
      <c r="AI12" s="992">
        <f>AH12*0.38*0.9*SQRT(3)</f>
        <v>67.272506955813697</v>
      </c>
      <c r="AJ12" s="992">
        <f>D12-AI12</f>
        <v>499.7274930441863</v>
      </c>
    </row>
    <row r="13" spans="1:36" ht="16.5" thickBot="1" x14ac:dyDescent="0.3">
      <c r="A13" s="1012"/>
      <c r="B13" s="1015"/>
      <c r="C13" s="1015"/>
      <c r="D13" s="1014"/>
      <c r="E13" s="53" t="s">
        <v>307</v>
      </c>
      <c r="F13" s="470">
        <v>39.200000000000003</v>
      </c>
      <c r="G13" s="470">
        <v>32.1</v>
      </c>
      <c r="H13" s="470">
        <v>39.799999999999997</v>
      </c>
      <c r="I13" s="470">
        <v>45.8</v>
      </c>
      <c r="J13" s="470">
        <v>31.5</v>
      </c>
      <c r="K13" s="470">
        <v>39.200000000000003</v>
      </c>
      <c r="L13" s="53">
        <v>42.9</v>
      </c>
      <c r="M13" s="53">
        <v>33.799999999999997</v>
      </c>
      <c r="N13" s="53">
        <v>46.9</v>
      </c>
      <c r="O13" s="53">
        <v>53</v>
      </c>
      <c r="P13" s="53">
        <v>34.9</v>
      </c>
      <c r="Q13" s="53">
        <v>47.7</v>
      </c>
      <c r="R13" s="54">
        <v>413</v>
      </c>
      <c r="S13" s="54">
        <v>413</v>
      </c>
      <c r="T13" s="54">
        <v>389</v>
      </c>
      <c r="U13" s="54">
        <v>389</v>
      </c>
      <c r="V13" s="55">
        <f t="shared" si="0"/>
        <v>37.033333333333339</v>
      </c>
      <c r="W13" s="55">
        <f t="shared" si="1"/>
        <v>38.833333333333336</v>
      </c>
      <c r="X13" s="55">
        <f t="shared" si="2"/>
        <v>41.199999999999996</v>
      </c>
      <c r="Y13" s="56">
        <f t="shared" si="3"/>
        <v>45.20000000000001</v>
      </c>
      <c r="Z13" s="987"/>
      <c r="AA13" s="977"/>
      <c r="AB13" s="977"/>
      <c r="AC13" s="977"/>
      <c r="AD13" s="977"/>
      <c r="AE13" s="977"/>
      <c r="AF13" s="977"/>
      <c r="AG13" s="977"/>
      <c r="AH13" s="977"/>
      <c r="AI13" s="993"/>
      <c r="AJ13" s="993"/>
    </row>
    <row r="14" spans="1:36" ht="15.75" x14ac:dyDescent="0.25">
      <c r="A14" s="1020">
        <v>2</v>
      </c>
      <c r="B14" s="1034" t="s">
        <v>308</v>
      </c>
      <c r="C14" s="1035" t="s">
        <v>305</v>
      </c>
      <c r="D14" s="1035">
        <f>630*0.9</f>
        <v>567</v>
      </c>
      <c r="E14" s="489" t="s">
        <v>309</v>
      </c>
      <c r="F14" s="494">
        <v>5.0999999999999996</v>
      </c>
      <c r="G14" s="494">
        <v>2.1</v>
      </c>
      <c r="H14" s="494">
        <v>6.4</v>
      </c>
      <c r="I14" s="494">
        <v>5.9</v>
      </c>
      <c r="J14" s="494">
        <v>3</v>
      </c>
      <c r="K14" s="494">
        <v>14.9</v>
      </c>
      <c r="L14" s="50">
        <v>7.7</v>
      </c>
      <c r="M14" s="50">
        <v>0.1</v>
      </c>
      <c r="N14" s="50">
        <v>0</v>
      </c>
      <c r="O14" s="50">
        <v>18</v>
      </c>
      <c r="P14" s="50">
        <v>0.1</v>
      </c>
      <c r="Q14" s="50">
        <v>0.4</v>
      </c>
      <c r="R14" s="161">
        <v>396</v>
      </c>
      <c r="S14" s="161">
        <v>396</v>
      </c>
      <c r="T14" s="161">
        <v>380</v>
      </c>
      <c r="U14" s="161">
        <v>380</v>
      </c>
      <c r="V14" s="51">
        <f t="shared" si="0"/>
        <v>4.5333333333333332</v>
      </c>
      <c r="W14" s="51">
        <f t="shared" si="1"/>
        <v>7.9333333333333336</v>
      </c>
      <c r="X14" s="51">
        <f t="shared" si="2"/>
        <v>3.9</v>
      </c>
      <c r="Y14" s="52">
        <f t="shared" si="3"/>
        <v>6.166666666666667</v>
      </c>
      <c r="Z14" s="986">
        <f>SUM(V14:V21)</f>
        <v>30.366666666666667</v>
      </c>
      <c r="AA14" s="976">
        <f>SUM(W14:W21)</f>
        <v>41.383333333333333</v>
      </c>
      <c r="AB14" s="976">
        <f>SUM(X14:X21)</f>
        <v>63.916666666666671</v>
      </c>
      <c r="AC14" s="976">
        <f>SUM(Y14:Y21)</f>
        <v>84.216666666666669</v>
      </c>
      <c r="AD14" s="979">
        <f t="shared" ref="AD14:AG14" si="5">Z14*0.38*0.9*SQRT(3)</f>
        <v>17.98804045692582</v>
      </c>
      <c r="AE14" s="979">
        <f t="shared" si="5"/>
        <v>24.513888284603077</v>
      </c>
      <c r="AF14" s="979">
        <f t="shared" si="5"/>
        <v>37.861764628051873</v>
      </c>
      <c r="AG14" s="979">
        <f t="shared" si="5"/>
        <v>49.886700564679558</v>
      </c>
      <c r="AH14" s="976">
        <f>MAX(Z14:AC21)</f>
        <v>84.216666666666669</v>
      </c>
      <c r="AI14" s="992">
        <f t="shared" ref="AI14" si="6">AH14*0.38*0.9*SQRT(3)</f>
        <v>49.886700564679558</v>
      </c>
      <c r="AJ14" s="992">
        <f>D14-AI14</f>
        <v>517.11329943532041</v>
      </c>
    </row>
    <row r="15" spans="1:36" ht="15.75" x14ac:dyDescent="0.25">
      <c r="A15" s="1021"/>
      <c r="B15" s="1031"/>
      <c r="C15" s="984"/>
      <c r="D15" s="984"/>
      <c r="E15" s="490" t="s">
        <v>310</v>
      </c>
      <c r="F15" s="470">
        <v>21.7</v>
      </c>
      <c r="G15" s="470">
        <v>33</v>
      </c>
      <c r="H15" s="470">
        <v>14.5</v>
      </c>
      <c r="I15" s="470">
        <v>19</v>
      </c>
      <c r="J15" s="470">
        <v>45.5</v>
      </c>
      <c r="K15" s="470">
        <v>18.3</v>
      </c>
      <c r="L15" s="53">
        <v>17.899999999999999</v>
      </c>
      <c r="M15" s="53">
        <v>41.7</v>
      </c>
      <c r="N15" s="53">
        <v>27.8</v>
      </c>
      <c r="O15" s="53">
        <v>28.1</v>
      </c>
      <c r="P15" s="53">
        <v>57.1</v>
      </c>
      <c r="Q15" s="53">
        <v>49.8</v>
      </c>
      <c r="R15" s="54">
        <v>396</v>
      </c>
      <c r="S15" s="54">
        <v>396</v>
      </c>
      <c r="T15" s="54">
        <v>380</v>
      </c>
      <c r="U15" s="54">
        <v>380</v>
      </c>
      <c r="V15" s="55">
        <f t="shared" si="0"/>
        <v>23.066666666666666</v>
      </c>
      <c r="W15" s="55">
        <f t="shared" si="1"/>
        <v>27.599999999999998</v>
      </c>
      <c r="X15" s="55">
        <f t="shared" si="2"/>
        <v>29.133333333333336</v>
      </c>
      <c r="Y15" s="56">
        <f t="shared" si="3"/>
        <v>45</v>
      </c>
      <c r="Z15" s="987"/>
      <c r="AA15" s="977"/>
      <c r="AB15" s="977"/>
      <c r="AC15" s="977"/>
      <c r="AD15" s="977"/>
      <c r="AE15" s="977"/>
      <c r="AF15" s="977"/>
      <c r="AG15" s="977"/>
      <c r="AH15" s="977"/>
      <c r="AI15" s="993"/>
      <c r="AJ15" s="993"/>
    </row>
    <row r="16" spans="1:36" ht="15.75" x14ac:dyDescent="0.25">
      <c r="A16" s="1021"/>
      <c r="B16" s="1031"/>
      <c r="C16" s="984"/>
      <c r="D16" s="984"/>
      <c r="E16" s="491" t="s">
        <v>311</v>
      </c>
      <c r="F16" s="491">
        <v>0.8</v>
      </c>
      <c r="G16" s="491">
        <v>1</v>
      </c>
      <c r="H16" s="491">
        <v>0</v>
      </c>
      <c r="I16" s="491">
        <v>0.6</v>
      </c>
      <c r="J16" s="491">
        <v>1.1000000000000001</v>
      </c>
      <c r="K16" s="491">
        <v>0</v>
      </c>
      <c r="L16" s="57">
        <v>8.6999999999999993</v>
      </c>
      <c r="M16" s="57">
        <v>1.2</v>
      </c>
      <c r="N16" s="57">
        <v>0</v>
      </c>
      <c r="O16" s="57">
        <v>8.8000000000000007</v>
      </c>
      <c r="P16" s="57">
        <v>1.3</v>
      </c>
      <c r="Q16" s="57">
        <v>0</v>
      </c>
      <c r="R16" s="58">
        <v>396</v>
      </c>
      <c r="S16" s="58">
        <v>396</v>
      </c>
      <c r="T16" s="58">
        <v>380</v>
      </c>
      <c r="U16" s="58">
        <v>380</v>
      </c>
      <c r="V16" s="55">
        <f t="shared" si="0"/>
        <v>0.9</v>
      </c>
      <c r="W16" s="55">
        <f t="shared" si="1"/>
        <v>0.85000000000000009</v>
      </c>
      <c r="X16" s="55">
        <f t="shared" si="2"/>
        <v>4.9499999999999993</v>
      </c>
      <c r="Y16" s="56">
        <f t="shared" si="3"/>
        <v>5.0500000000000007</v>
      </c>
      <c r="Z16" s="987"/>
      <c r="AA16" s="977"/>
      <c r="AB16" s="977"/>
      <c r="AC16" s="977"/>
      <c r="AD16" s="977"/>
      <c r="AE16" s="977"/>
      <c r="AF16" s="977"/>
      <c r="AG16" s="977"/>
      <c r="AH16" s="977"/>
      <c r="AI16" s="993"/>
      <c r="AJ16" s="993"/>
    </row>
    <row r="17" spans="1:36" ht="15.75" x14ac:dyDescent="0.25">
      <c r="A17" s="1021"/>
      <c r="B17" s="1031"/>
      <c r="C17" s="984"/>
      <c r="D17" s="984"/>
      <c r="E17" s="490" t="s">
        <v>312</v>
      </c>
      <c r="F17" s="490">
        <v>1.5</v>
      </c>
      <c r="G17" s="490">
        <v>1.1000000000000001</v>
      </c>
      <c r="H17" s="490">
        <v>3</v>
      </c>
      <c r="I17" s="490">
        <v>9.1999999999999993</v>
      </c>
      <c r="J17" s="490">
        <v>2.2000000000000002</v>
      </c>
      <c r="K17" s="490">
        <v>3.6</v>
      </c>
      <c r="L17" s="53">
        <v>20</v>
      </c>
      <c r="M17" s="53">
        <v>16.8</v>
      </c>
      <c r="N17" s="53">
        <v>41</v>
      </c>
      <c r="O17" s="53">
        <v>30</v>
      </c>
      <c r="P17" s="53">
        <v>16.2</v>
      </c>
      <c r="Q17" s="53">
        <v>37.799999999999997</v>
      </c>
      <c r="R17" s="54">
        <v>396</v>
      </c>
      <c r="S17" s="54">
        <v>396</v>
      </c>
      <c r="T17" s="54">
        <v>380</v>
      </c>
      <c r="U17" s="54">
        <v>380</v>
      </c>
      <c r="V17" s="55">
        <f t="shared" si="0"/>
        <v>1.8666666666666665</v>
      </c>
      <c r="W17" s="55">
        <f t="shared" si="1"/>
        <v>4.9999999999999991</v>
      </c>
      <c r="X17" s="55">
        <f t="shared" si="2"/>
        <v>25.933333333333334</v>
      </c>
      <c r="Y17" s="56">
        <f t="shared" si="3"/>
        <v>28</v>
      </c>
      <c r="Z17" s="987"/>
      <c r="AA17" s="977"/>
      <c r="AB17" s="977"/>
      <c r="AC17" s="977"/>
      <c r="AD17" s="977"/>
      <c r="AE17" s="977"/>
      <c r="AF17" s="977"/>
      <c r="AG17" s="977"/>
      <c r="AH17" s="977"/>
      <c r="AI17" s="993"/>
      <c r="AJ17" s="993"/>
    </row>
    <row r="18" spans="1:36" ht="15.75" x14ac:dyDescent="0.25">
      <c r="A18" s="1021"/>
      <c r="B18" s="1031"/>
      <c r="C18" s="984"/>
      <c r="D18" s="984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8"/>
      <c r="T18" s="58"/>
      <c r="U18" s="58"/>
      <c r="V18" s="55">
        <f t="shared" si="0"/>
        <v>0</v>
      </c>
      <c r="W18" s="55">
        <f t="shared" si="1"/>
        <v>0</v>
      </c>
      <c r="X18" s="55">
        <f t="shared" si="2"/>
        <v>0</v>
      </c>
      <c r="Y18" s="56">
        <f t="shared" si="3"/>
        <v>0</v>
      </c>
      <c r="Z18" s="987"/>
      <c r="AA18" s="977"/>
      <c r="AB18" s="977"/>
      <c r="AC18" s="977"/>
      <c r="AD18" s="977"/>
      <c r="AE18" s="977"/>
      <c r="AF18" s="977"/>
      <c r="AG18" s="977"/>
      <c r="AH18" s="977"/>
      <c r="AI18" s="993"/>
      <c r="AJ18" s="993"/>
    </row>
    <row r="19" spans="1:36" ht="15.75" x14ac:dyDescent="0.25">
      <c r="A19" s="1021"/>
      <c r="B19" s="1031"/>
      <c r="C19" s="984"/>
      <c r="D19" s="984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4"/>
      <c r="S19" s="54"/>
      <c r="T19" s="54"/>
      <c r="U19" s="54"/>
      <c r="V19" s="55">
        <f t="shared" si="0"/>
        <v>0</v>
      </c>
      <c r="W19" s="55">
        <f t="shared" si="1"/>
        <v>0</v>
      </c>
      <c r="X19" s="55">
        <f t="shared" si="2"/>
        <v>0</v>
      </c>
      <c r="Y19" s="56">
        <f t="shared" si="3"/>
        <v>0</v>
      </c>
      <c r="Z19" s="987"/>
      <c r="AA19" s="977"/>
      <c r="AB19" s="977"/>
      <c r="AC19" s="977"/>
      <c r="AD19" s="977"/>
      <c r="AE19" s="977"/>
      <c r="AF19" s="977"/>
      <c r="AG19" s="977"/>
      <c r="AH19" s="977"/>
      <c r="AI19" s="993"/>
      <c r="AJ19" s="993"/>
    </row>
    <row r="20" spans="1:36" ht="15.75" x14ac:dyDescent="0.25">
      <c r="A20" s="1021"/>
      <c r="B20" s="1031"/>
      <c r="C20" s="984"/>
      <c r="D20" s="984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  <c r="S20" s="58"/>
      <c r="T20" s="58"/>
      <c r="U20" s="58"/>
      <c r="V20" s="55">
        <f t="shared" si="0"/>
        <v>0</v>
      </c>
      <c r="W20" s="55">
        <f t="shared" si="1"/>
        <v>0</v>
      </c>
      <c r="X20" s="55">
        <f t="shared" si="2"/>
        <v>0</v>
      </c>
      <c r="Y20" s="56">
        <f t="shared" si="3"/>
        <v>0</v>
      </c>
      <c r="Z20" s="987"/>
      <c r="AA20" s="977"/>
      <c r="AB20" s="977"/>
      <c r="AC20" s="977"/>
      <c r="AD20" s="977"/>
      <c r="AE20" s="977"/>
      <c r="AF20" s="977"/>
      <c r="AG20" s="977"/>
      <c r="AH20" s="977"/>
      <c r="AI20" s="993"/>
      <c r="AJ20" s="993"/>
    </row>
    <row r="21" spans="1:36" ht="16.5" thickBot="1" x14ac:dyDescent="0.3">
      <c r="A21" s="1022"/>
      <c r="B21" s="1030"/>
      <c r="C21" s="985"/>
      <c r="D21" s="985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0"/>
      <c r="S21" s="60"/>
      <c r="T21" s="60"/>
      <c r="U21" s="60"/>
      <c r="V21" s="61">
        <f t="shared" si="0"/>
        <v>0</v>
      </c>
      <c r="W21" s="61">
        <f t="shared" si="1"/>
        <v>0</v>
      </c>
      <c r="X21" s="61">
        <f t="shared" si="2"/>
        <v>0</v>
      </c>
      <c r="Y21" s="62">
        <f t="shared" si="3"/>
        <v>0</v>
      </c>
      <c r="Z21" s="988"/>
      <c r="AA21" s="978"/>
      <c r="AB21" s="978"/>
      <c r="AC21" s="978"/>
      <c r="AD21" s="978"/>
      <c r="AE21" s="978"/>
      <c r="AF21" s="978"/>
      <c r="AG21" s="978"/>
      <c r="AH21" s="978"/>
      <c r="AI21" s="994"/>
      <c r="AJ21" s="994"/>
    </row>
    <row r="22" spans="1:36" ht="15.75" x14ac:dyDescent="0.25">
      <c r="A22" s="1017">
        <v>3</v>
      </c>
      <c r="B22" s="1018" t="s">
        <v>313</v>
      </c>
      <c r="C22" s="944" t="s">
        <v>305</v>
      </c>
      <c r="D22" s="944">
        <f>630*0.9</f>
        <v>567</v>
      </c>
      <c r="E22" s="81" t="s">
        <v>314</v>
      </c>
      <c r="F22" s="494">
        <v>224</v>
      </c>
      <c r="G22" s="494">
        <v>250</v>
      </c>
      <c r="H22" s="494">
        <v>242</v>
      </c>
      <c r="I22" s="494">
        <v>131</v>
      </c>
      <c r="J22" s="494">
        <v>150</v>
      </c>
      <c r="K22" s="494">
        <v>149</v>
      </c>
      <c r="L22" s="81">
        <v>7.8</v>
      </c>
      <c r="M22" s="81">
        <v>14.2</v>
      </c>
      <c r="N22" s="81">
        <v>22.3</v>
      </c>
      <c r="O22" s="81">
        <v>11.3</v>
      </c>
      <c r="P22" s="81">
        <v>16.5</v>
      </c>
      <c r="Q22" s="81">
        <v>24</v>
      </c>
      <c r="R22" s="162">
        <v>402</v>
      </c>
      <c r="S22" s="162">
        <v>402</v>
      </c>
      <c r="T22" s="162">
        <v>380</v>
      </c>
      <c r="U22" s="162">
        <v>380</v>
      </c>
      <c r="V22" s="83">
        <f t="shared" si="0"/>
        <v>238.66666666666666</v>
      </c>
      <c r="W22" s="83">
        <f t="shared" si="1"/>
        <v>143.33333333333334</v>
      </c>
      <c r="X22" s="83">
        <f t="shared" si="2"/>
        <v>14.766666666666666</v>
      </c>
      <c r="Y22" s="84">
        <f t="shared" si="3"/>
        <v>17.266666666666666</v>
      </c>
      <c r="Z22" s="1019">
        <f>SUM(V22:V24)</f>
        <v>238.66666666666666</v>
      </c>
      <c r="AA22" s="979">
        <f>SUM(W22:W24)</f>
        <v>143.33333333333334</v>
      </c>
      <c r="AB22" s="979">
        <f>SUM(X22:X24)</f>
        <v>14.766666666666666</v>
      </c>
      <c r="AC22" s="979">
        <f>SUM(Y22:Y24)</f>
        <v>17.266666666666666</v>
      </c>
      <c r="AD22" s="979">
        <f t="shared" ref="AD22:AG32" si="7">Z22*0.38*0.9*SQRT(3)</f>
        <v>141.37691511700203</v>
      </c>
      <c r="AE22" s="979">
        <f t="shared" si="7"/>
        <v>84.905130587026363</v>
      </c>
      <c r="AF22" s="979">
        <f t="shared" si="7"/>
        <v>8.747202988384343</v>
      </c>
      <c r="AG22" s="979">
        <f t="shared" si="7"/>
        <v>10.228106428855734</v>
      </c>
      <c r="AH22" s="979">
        <f>MAX(Z22:AC24)</f>
        <v>238.66666666666666</v>
      </c>
      <c r="AI22" s="992">
        <f t="shared" ref="AI22" si="8">AH22*0.38*0.9*SQRT(3)</f>
        <v>141.37691511700203</v>
      </c>
      <c r="AJ22" s="992">
        <f>D22-AI22</f>
        <v>425.623084882998</v>
      </c>
    </row>
    <row r="23" spans="1:36" ht="15.75" x14ac:dyDescent="0.25">
      <c r="A23" s="1012"/>
      <c r="B23" s="1015"/>
      <c r="C23" s="950"/>
      <c r="D23" s="950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  <c r="S23" s="54"/>
      <c r="T23" s="54"/>
      <c r="U23" s="54"/>
      <c r="V23" s="55">
        <f t="shared" si="0"/>
        <v>0</v>
      </c>
      <c r="W23" s="55">
        <f t="shared" si="1"/>
        <v>0</v>
      </c>
      <c r="X23" s="55">
        <f t="shared" si="2"/>
        <v>0</v>
      </c>
      <c r="Y23" s="56">
        <f t="shared" si="3"/>
        <v>0</v>
      </c>
      <c r="Z23" s="987"/>
      <c r="AA23" s="977"/>
      <c r="AB23" s="977"/>
      <c r="AC23" s="977"/>
      <c r="AD23" s="977"/>
      <c r="AE23" s="977"/>
      <c r="AF23" s="977"/>
      <c r="AG23" s="977"/>
      <c r="AH23" s="977"/>
      <c r="AI23" s="993"/>
      <c r="AJ23" s="993"/>
    </row>
    <row r="24" spans="1:36" ht="16.5" thickBot="1" x14ac:dyDescent="0.3">
      <c r="A24" s="1013"/>
      <c r="B24" s="1016"/>
      <c r="C24" s="945"/>
      <c r="D24" s="945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60"/>
      <c r="S24" s="60"/>
      <c r="T24" s="60"/>
      <c r="U24" s="60"/>
      <c r="V24" s="61"/>
      <c r="W24" s="61"/>
      <c r="X24" s="61"/>
      <c r="Y24" s="62"/>
      <c r="Z24" s="988"/>
      <c r="AA24" s="978"/>
      <c r="AB24" s="978"/>
      <c r="AC24" s="978"/>
      <c r="AD24" s="978"/>
      <c r="AE24" s="978"/>
      <c r="AF24" s="978"/>
      <c r="AG24" s="978"/>
      <c r="AH24" s="978"/>
      <c r="AI24" s="994"/>
      <c r="AJ24" s="994"/>
    </row>
    <row r="25" spans="1:36" ht="15.75" x14ac:dyDescent="0.25">
      <c r="A25" s="1032">
        <v>4</v>
      </c>
      <c r="B25" s="1033" t="s">
        <v>315</v>
      </c>
      <c r="C25" s="983" t="s">
        <v>60</v>
      </c>
      <c r="D25" s="983">
        <f>400*0.9</f>
        <v>360</v>
      </c>
      <c r="E25" s="81" t="s">
        <v>316</v>
      </c>
      <c r="F25" s="494">
        <v>0</v>
      </c>
      <c r="G25" s="494">
        <v>16.5</v>
      </c>
      <c r="H25" s="494">
        <v>13.4</v>
      </c>
      <c r="I25" s="494">
        <v>7.4</v>
      </c>
      <c r="J25" s="494">
        <v>16.7</v>
      </c>
      <c r="K25" s="494">
        <v>15.3</v>
      </c>
      <c r="L25" s="81">
        <v>32.799999999999997</v>
      </c>
      <c r="M25" s="81">
        <v>76.8</v>
      </c>
      <c r="N25" s="81">
        <v>38.6</v>
      </c>
      <c r="O25" s="81">
        <v>36.4</v>
      </c>
      <c r="P25" s="81">
        <v>77.7</v>
      </c>
      <c r="Q25" s="81">
        <v>50.8</v>
      </c>
      <c r="R25" s="162">
        <v>408</v>
      </c>
      <c r="S25" s="162">
        <v>408</v>
      </c>
      <c r="T25" s="162">
        <v>382</v>
      </c>
      <c r="U25" s="162">
        <v>382</v>
      </c>
      <c r="V25" s="83">
        <f t="shared" si="0"/>
        <v>14.95</v>
      </c>
      <c r="W25" s="83">
        <f t="shared" si="1"/>
        <v>13.133333333333335</v>
      </c>
      <c r="X25" s="83">
        <f t="shared" si="2"/>
        <v>49.4</v>
      </c>
      <c r="Y25" s="84">
        <f t="shared" si="3"/>
        <v>54.966666666666661</v>
      </c>
      <c r="Z25" s="1019">
        <f>SUM(V25:V27)</f>
        <v>14.95</v>
      </c>
      <c r="AA25" s="979">
        <f>SUM(W25:W27)</f>
        <v>13.133333333333335</v>
      </c>
      <c r="AB25" s="979">
        <f>SUM(X25:X27)</f>
        <v>49.4</v>
      </c>
      <c r="AC25" s="979">
        <f>SUM(Y25:Y27)</f>
        <v>54.966666666666661</v>
      </c>
      <c r="AD25" s="979">
        <f t="shared" ref="AD25" si="9">Z25*0.38*0.9*SQRT(3)</f>
        <v>8.8558025740189112</v>
      </c>
      <c r="AE25" s="979">
        <f t="shared" si="7"/>
        <v>7.7796794072763689</v>
      </c>
      <c r="AF25" s="979">
        <f t="shared" si="7"/>
        <v>29.262651983714665</v>
      </c>
      <c r="AG25" s="979">
        <f t="shared" si="7"/>
        <v>32.560130311164286</v>
      </c>
      <c r="AH25" s="979">
        <f>MAX(Z25:AC27)</f>
        <v>54.966666666666661</v>
      </c>
      <c r="AI25" s="992">
        <f t="shared" ref="AI25" si="10">AH25*0.38*0.9*SQRT(3)</f>
        <v>32.560130311164286</v>
      </c>
      <c r="AJ25" s="992">
        <f>D25-AI25</f>
        <v>327.4398696888357</v>
      </c>
    </row>
    <row r="26" spans="1:36" ht="15.75" x14ac:dyDescent="0.25">
      <c r="A26" s="1021"/>
      <c r="B26" s="981"/>
      <c r="C26" s="984"/>
      <c r="D26" s="984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4"/>
      <c r="T26" s="54"/>
      <c r="U26" s="54"/>
      <c r="V26" s="55">
        <f t="shared" si="0"/>
        <v>0</v>
      </c>
      <c r="W26" s="55">
        <f t="shared" si="1"/>
        <v>0</v>
      </c>
      <c r="X26" s="55">
        <f t="shared" si="2"/>
        <v>0</v>
      </c>
      <c r="Y26" s="56">
        <f t="shared" si="3"/>
        <v>0</v>
      </c>
      <c r="Z26" s="987"/>
      <c r="AA26" s="977"/>
      <c r="AB26" s="977"/>
      <c r="AC26" s="977"/>
      <c r="AD26" s="977"/>
      <c r="AE26" s="977"/>
      <c r="AF26" s="977"/>
      <c r="AG26" s="977"/>
      <c r="AH26" s="977"/>
      <c r="AI26" s="993"/>
      <c r="AJ26" s="993"/>
    </row>
    <row r="27" spans="1:36" ht="16.5" thickBot="1" x14ac:dyDescent="0.3">
      <c r="A27" s="1022"/>
      <c r="B27" s="982"/>
      <c r="C27" s="985"/>
      <c r="D27" s="985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60"/>
      <c r="S27" s="60"/>
      <c r="T27" s="60"/>
      <c r="U27" s="60"/>
      <c r="V27" s="61">
        <f t="shared" si="0"/>
        <v>0</v>
      </c>
      <c r="W27" s="61">
        <f t="shared" si="1"/>
        <v>0</v>
      </c>
      <c r="X27" s="61">
        <f t="shared" si="2"/>
        <v>0</v>
      </c>
      <c r="Y27" s="62">
        <f t="shared" si="3"/>
        <v>0</v>
      </c>
      <c r="Z27" s="988"/>
      <c r="AA27" s="978"/>
      <c r="AB27" s="978"/>
      <c r="AC27" s="978"/>
      <c r="AD27" s="978"/>
      <c r="AE27" s="978"/>
      <c r="AF27" s="978"/>
      <c r="AG27" s="978"/>
      <c r="AH27" s="978"/>
      <c r="AI27" s="994"/>
      <c r="AJ27" s="994"/>
    </row>
    <row r="28" spans="1:36" ht="15.75" x14ac:dyDescent="0.25">
      <c r="A28" s="1032">
        <v>5</v>
      </c>
      <c r="B28" s="1033" t="s">
        <v>200</v>
      </c>
      <c r="C28" s="983" t="s">
        <v>60</v>
      </c>
      <c r="D28" s="983">
        <f>400*0.9</f>
        <v>360</v>
      </c>
      <c r="E28" s="81" t="s">
        <v>317</v>
      </c>
      <c r="F28" s="494">
        <v>0</v>
      </c>
      <c r="G28" s="494">
        <v>2.8</v>
      </c>
      <c r="H28" s="494">
        <v>1</v>
      </c>
      <c r="I28" s="494">
        <v>0.01</v>
      </c>
      <c r="J28" s="494">
        <v>0</v>
      </c>
      <c r="K28" s="494">
        <v>1.2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162">
        <v>400</v>
      </c>
      <c r="S28" s="162">
        <v>400</v>
      </c>
      <c r="T28" s="162">
        <v>400</v>
      </c>
      <c r="U28" s="162">
        <v>400</v>
      </c>
      <c r="V28" s="83">
        <f t="shared" si="0"/>
        <v>1.9</v>
      </c>
      <c r="W28" s="83">
        <f t="shared" si="1"/>
        <v>0.60499999999999998</v>
      </c>
      <c r="X28" s="83">
        <f t="shared" si="2"/>
        <v>0</v>
      </c>
      <c r="Y28" s="84">
        <f t="shared" si="3"/>
        <v>0</v>
      </c>
      <c r="Z28" s="1019">
        <f>SUM(V28:V31)</f>
        <v>19.936666666666667</v>
      </c>
      <c r="AA28" s="979">
        <f>SUM(W28:W31)</f>
        <v>13.815</v>
      </c>
      <c r="AB28" s="979">
        <f>SUM(X28:X31)</f>
        <v>32.9</v>
      </c>
      <c r="AC28" s="979">
        <f>SUM(Y28:Y31)</f>
        <v>27.933333333333337</v>
      </c>
      <c r="AD28" s="979">
        <f t="shared" ref="AD28" si="11">Z28*0.38*0.9*SQRT(3)</f>
        <v>11.809711303279178</v>
      </c>
      <c r="AE28" s="979">
        <f t="shared" si="7"/>
        <v>8.1834724120449014</v>
      </c>
      <c r="AF28" s="979">
        <f t="shared" si="7"/>
        <v>19.488689276603491</v>
      </c>
      <c r="AG28" s="979">
        <f t="shared" si="7"/>
        <v>16.546627774867002</v>
      </c>
      <c r="AH28" s="979">
        <f>MAX(Z28:AC31)</f>
        <v>32.9</v>
      </c>
      <c r="AI28" s="992">
        <f t="shared" ref="AI28" si="12">AH28*0.38*0.9*SQRT(3)</f>
        <v>19.488689276603491</v>
      </c>
      <c r="AJ28" s="992">
        <f>D28-AI28</f>
        <v>340.51131072339649</v>
      </c>
    </row>
    <row r="29" spans="1:36" ht="15.75" x14ac:dyDescent="0.25">
      <c r="A29" s="1021"/>
      <c r="B29" s="981"/>
      <c r="C29" s="984"/>
      <c r="D29" s="984"/>
      <c r="E29" s="53" t="s">
        <v>318</v>
      </c>
      <c r="F29" s="470">
        <v>4.9000000000000004</v>
      </c>
      <c r="G29" s="470">
        <v>8</v>
      </c>
      <c r="H29" s="470">
        <v>24.1</v>
      </c>
      <c r="I29" s="470">
        <v>12.2</v>
      </c>
      <c r="J29" s="470">
        <v>4.5</v>
      </c>
      <c r="K29" s="470">
        <v>7.6</v>
      </c>
      <c r="L29" s="53">
        <v>18</v>
      </c>
      <c r="M29" s="53">
        <v>19.899999999999999</v>
      </c>
      <c r="N29" s="53">
        <v>35.9</v>
      </c>
      <c r="O29" s="53">
        <v>12.8</v>
      </c>
      <c r="P29" s="53">
        <v>22.8</v>
      </c>
      <c r="Q29" s="53">
        <v>25.6</v>
      </c>
      <c r="R29" s="54">
        <v>400</v>
      </c>
      <c r="S29" s="54">
        <v>400</v>
      </c>
      <c r="T29" s="54">
        <v>400</v>
      </c>
      <c r="U29" s="54">
        <v>400</v>
      </c>
      <c r="V29" s="55">
        <f t="shared" si="0"/>
        <v>12.333333333333334</v>
      </c>
      <c r="W29" s="55">
        <f t="shared" si="1"/>
        <v>8.1</v>
      </c>
      <c r="X29" s="55">
        <f t="shared" si="2"/>
        <v>24.599999999999998</v>
      </c>
      <c r="Y29" s="56">
        <f t="shared" si="3"/>
        <v>20.400000000000002</v>
      </c>
      <c r="Z29" s="987"/>
      <c r="AA29" s="977"/>
      <c r="AB29" s="977"/>
      <c r="AC29" s="977"/>
      <c r="AD29" s="977"/>
      <c r="AE29" s="977"/>
      <c r="AF29" s="977"/>
      <c r="AG29" s="977"/>
      <c r="AH29" s="977"/>
      <c r="AI29" s="993"/>
      <c r="AJ29" s="993"/>
    </row>
    <row r="30" spans="1:36" ht="15.75" x14ac:dyDescent="0.25">
      <c r="A30" s="1021"/>
      <c r="B30" s="981"/>
      <c r="C30" s="984"/>
      <c r="D30" s="984"/>
      <c r="E30" s="57" t="s">
        <v>319</v>
      </c>
      <c r="F30" s="491">
        <v>6.3</v>
      </c>
      <c r="G30" s="491">
        <v>4.4000000000000004</v>
      </c>
      <c r="H30" s="491">
        <v>5.8</v>
      </c>
      <c r="I30" s="491">
        <v>4.9000000000000004</v>
      </c>
      <c r="J30" s="491">
        <v>6.6</v>
      </c>
      <c r="K30" s="491">
        <v>3.5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4">
        <v>400</v>
      </c>
      <c r="S30" s="54">
        <v>400</v>
      </c>
      <c r="T30" s="54">
        <v>400</v>
      </c>
      <c r="U30" s="54">
        <v>400</v>
      </c>
      <c r="V30" s="55">
        <f t="shared" si="0"/>
        <v>5.5</v>
      </c>
      <c r="W30" s="55">
        <f t="shared" si="1"/>
        <v>5</v>
      </c>
      <c r="X30" s="55">
        <f t="shared" si="2"/>
        <v>0</v>
      </c>
      <c r="Y30" s="56">
        <f t="shared" si="3"/>
        <v>0</v>
      </c>
      <c r="Z30" s="987"/>
      <c r="AA30" s="977"/>
      <c r="AB30" s="977"/>
      <c r="AC30" s="977"/>
      <c r="AD30" s="977"/>
      <c r="AE30" s="977"/>
      <c r="AF30" s="977"/>
      <c r="AG30" s="977"/>
      <c r="AH30" s="977"/>
      <c r="AI30" s="993"/>
      <c r="AJ30" s="993"/>
    </row>
    <row r="31" spans="1:36" ht="16.5" thickBot="1" x14ac:dyDescent="0.3">
      <c r="A31" s="1022"/>
      <c r="B31" s="982"/>
      <c r="C31" s="985"/>
      <c r="D31" s="985"/>
      <c r="E31" s="59" t="s">
        <v>320</v>
      </c>
      <c r="F31" s="490">
        <v>0.05</v>
      </c>
      <c r="G31" s="490">
        <v>0.06</v>
      </c>
      <c r="H31" s="490">
        <v>0.5</v>
      </c>
      <c r="I31" s="490">
        <v>0</v>
      </c>
      <c r="J31" s="490">
        <v>0.2</v>
      </c>
      <c r="K31" s="490">
        <v>0.02</v>
      </c>
      <c r="L31" s="59">
        <v>5</v>
      </c>
      <c r="M31" s="59">
        <v>8</v>
      </c>
      <c r="N31" s="59">
        <v>11.9</v>
      </c>
      <c r="O31" s="59">
        <v>4.5</v>
      </c>
      <c r="P31" s="59">
        <v>7.3</v>
      </c>
      <c r="Q31" s="59">
        <v>10.8</v>
      </c>
      <c r="R31" s="60">
        <v>400</v>
      </c>
      <c r="S31" s="60">
        <v>400</v>
      </c>
      <c r="T31" s="60">
        <v>400</v>
      </c>
      <c r="U31" s="60">
        <v>400</v>
      </c>
      <c r="V31" s="61">
        <f t="shared" si="0"/>
        <v>0.20333333333333334</v>
      </c>
      <c r="W31" s="61">
        <f t="shared" si="1"/>
        <v>0.11</v>
      </c>
      <c r="X31" s="61">
        <f t="shared" si="2"/>
        <v>8.2999999999999989</v>
      </c>
      <c r="Y31" s="62">
        <f t="shared" si="3"/>
        <v>7.5333333333333341</v>
      </c>
      <c r="Z31" s="988"/>
      <c r="AA31" s="978"/>
      <c r="AB31" s="978"/>
      <c r="AC31" s="978"/>
      <c r="AD31" s="978"/>
      <c r="AE31" s="978"/>
      <c r="AF31" s="978"/>
      <c r="AG31" s="978"/>
      <c r="AH31" s="978"/>
      <c r="AI31" s="994"/>
      <c r="AJ31" s="994"/>
    </row>
    <row r="32" spans="1:36" ht="15.75" x14ac:dyDescent="0.25">
      <c r="A32" s="1032">
        <v>6</v>
      </c>
      <c r="B32" s="1033" t="s">
        <v>321</v>
      </c>
      <c r="C32" s="983" t="s">
        <v>60</v>
      </c>
      <c r="D32" s="983">
        <f>400*0.9</f>
        <v>360</v>
      </c>
      <c r="E32" s="81" t="s">
        <v>322</v>
      </c>
      <c r="F32" s="494">
        <v>59.4</v>
      </c>
      <c r="G32" s="494">
        <v>48.9</v>
      </c>
      <c r="H32" s="494">
        <v>68.400000000000006</v>
      </c>
      <c r="I32" s="494">
        <v>37</v>
      </c>
      <c r="J32" s="494">
        <v>27.8</v>
      </c>
      <c r="K32" s="494">
        <v>15.8</v>
      </c>
      <c r="L32" s="81">
        <v>9.8000000000000007</v>
      </c>
      <c r="M32" s="81">
        <v>68.8</v>
      </c>
      <c r="N32" s="81">
        <v>97.9</v>
      </c>
      <c r="O32" s="81">
        <v>62.9</v>
      </c>
      <c r="P32" s="81">
        <v>76.3</v>
      </c>
      <c r="Q32" s="81">
        <v>88.8</v>
      </c>
      <c r="R32" s="162">
        <v>400</v>
      </c>
      <c r="S32" s="162">
        <v>400</v>
      </c>
      <c r="T32" s="162">
        <v>410</v>
      </c>
      <c r="U32" s="162">
        <v>410</v>
      </c>
      <c r="V32" s="83">
        <f t="shared" si="0"/>
        <v>58.9</v>
      </c>
      <c r="W32" s="83">
        <f t="shared" si="1"/>
        <v>26.866666666666664</v>
      </c>
      <c r="X32" s="83">
        <f t="shared" si="2"/>
        <v>58.833333333333336</v>
      </c>
      <c r="Y32" s="84">
        <f t="shared" si="3"/>
        <v>76</v>
      </c>
      <c r="Z32" s="1019">
        <f>SUM(V32:V33)</f>
        <v>58.9</v>
      </c>
      <c r="AA32" s="979">
        <f>SUM(W32:W33)</f>
        <v>26.866666666666664</v>
      </c>
      <c r="AB32" s="979">
        <f>SUM(X32:X33)</f>
        <v>58.833333333333336</v>
      </c>
      <c r="AC32" s="979">
        <f>SUM(Y32:Y33)</f>
        <v>76</v>
      </c>
      <c r="AD32" s="979">
        <f t="shared" ref="AD32" si="13">Z32*0.38*0.9*SQRT(3)</f>
        <v>34.890085057505949</v>
      </c>
      <c r="AE32" s="979">
        <f t="shared" si="7"/>
        <v>15.914775640265868</v>
      </c>
      <c r="AF32" s="979">
        <f t="shared" si="7"/>
        <v>34.85059429909338</v>
      </c>
      <c r="AG32" s="979">
        <f t="shared" si="7"/>
        <v>45.019464590330259</v>
      </c>
      <c r="AH32" s="979">
        <f>MAX(Z32:AC33)</f>
        <v>76</v>
      </c>
      <c r="AI32" s="992">
        <f t="shared" ref="AI32" si="14">AH32*0.38*0.9*SQRT(3)</f>
        <v>45.019464590330259</v>
      </c>
      <c r="AJ32" s="992">
        <f>D32-AI32</f>
        <v>314.98053540966976</v>
      </c>
    </row>
    <row r="33" spans="1:36" ht="16.5" thickBot="1" x14ac:dyDescent="0.3">
      <c r="A33" s="1022"/>
      <c r="B33" s="982"/>
      <c r="C33" s="985"/>
      <c r="D33" s="98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60"/>
      <c r="S33" s="60"/>
      <c r="T33" s="60"/>
      <c r="U33" s="60"/>
      <c r="V33" s="61">
        <f t="shared" si="0"/>
        <v>0</v>
      </c>
      <c r="W33" s="61">
        <f t="shared" si="1"/>
        <v>0</v>
      </c>
      <c r="X33" s="61">
        <f t="shared" si="2"/>
        <v>0</v>
      </c>
      <c r="Y33" s="62">
        <f t="shared" si="3"/>
        <v>0</v>
      </c>
      <c r="Z33" s="988"/>
      <c r="AA33" s="978"/>
      <c r="AB33" s="978"/>
      <c r="AC33" s="978"/>
      <c r="AD33" s="978"/>
      <c r="AE33" s="978"/>
      <c r="AF33" s="978"/>
      <c r="AG33" s="978"/>
      <c r="AH33" s="978"/>
      <c r="AI33" s="994"/>
      <c r="AJ33" s="994"/>
    </row>
    <row r="34" spans="1:36" ht="15.75" x14ac:dyDescent="0.25">
      <c r="A34" s="1032">
        <v>7</v>
      </c>
      <c r="B34" s="1033" t="s">
        <v>33</v>
      </c>
      <c r="C34" s="983" t="s">
        <v>92</v>
      </c>
      <c r="D34" s="983">
        <f>100*0.9</f>
        <v>90</v>
      </c>
      <c r="E34" s="81" t="s">
        <v>553</v>
      </c>
      <c r="F34" s="494"/>
      <c r="G34" s="494"/>
      <c r="H34" s="494"/>
      <c r="I34" s="494"/>
      <c r="J34" s="494"/>
      <c r="K34" s="494"/>
      <c r="L34" s="81">
        <v>27</v>
      </c>
      <c r="M34" s="81">
        <v>32</v>
      </c>
      <c r="N34" s="81">
        <v>22.4</v>
      </c>
      <c r="O34" s="81">
        <v>18.8</v>
      </c>
      <c r="P34" s="81">
        <v>40.799999999999997</v>
      </c>
      <c r="Q34" s="81">
        <v>30</v>
      </c>
      <c r="R34" s="162"/>
      <c r="S34" s="162"/>
      <c r="T34" s="162">
        <v>385</v>
      </c>
      <c r="U34" s="162">
        <v>385</v>
      </c>
      <c r="V34" s="83">
        <f t="shared" ref="V34:V35" si="15">IF(AND(F34=0,G34=0,H34=0),0,IF(AND(F34=0,G34=0),H34,IF(AND(F34=0,H34=0),G34,IF(AND(G34=0,H34=0),F34,IF(F34=0,(G34+H34)/2,IF(G34=0,(F34+H34)/2,IF(H34=0,(F34+G34)/2,(F34+G34+H34)/3)))))))</f>
        <v>0</v>
      </c>
      <c r="W34" s="83">
        <f t="shared" ref="W34:W35" si="16">IF(AND(I34=0,J34=0,K34=0),0,IF(AND(I34=0,J34=0),K34,IF(AND(I34=0,K34=0),J34,IF(AND(J34=0,K34=0),I34,IF(I34=0,(J34+K34)/2,IF(J34=0,(I34+K34)/2,IF(K34=0,(I34+J34)/2,(I34+J34+K34)/3)))))))</f>
        <v>0</v>
      </c>
      <c r="X34" s="83">
        <f t="shared" ref="X34:X35" si="17">IF(AND(L34=0,M34=0,N34=0),0,IF(AND(L34=0,M34=0),N34,IF(AND(L34=0,N34=0),M34,IF(AND(M34=0,N34=0),L34,IF(L34=0,(M34+N34)/2,IF(M34=0,(L34+N34)/2,IF(N34=0,(L34+M34)/2,(L34+M34+N34)/3)))))))</f>
        <v>27.133333333333336</v>
      </c>
      <c r="Y34" s="650">
        <f t="shared" ref="Y34:Y35" si="18">IF(AND(O34=0,P34=0,Q34=0),0,IF(AND(O34=0,P34=0),Q34,IF(AND(O34=0,Q34=0),P34,IF(AND(P34=0,Q34=0),O34,IF(O34=0,(P34+Q34)/2,IF(P34=0,(O34+Q34)/2,IF(Q34=0,(O34+P34)/2,(O34+P34+Q34)/3)))))))</f>
        <v>29.866666666666664</v>
      </c>
      <c r="Z34" s="1019">
        <f>SUM(V34:V35)</f>
        <v>0</v>
      </c>
      <c r="AA34" s="979">
        <f>SUM(W34:W35)</f>
        <v>0</v>
      </c>
      <c r="AB34" s="979">
        <f>SUM(X34:X35)</f>
        <v>27.133333333333336</v>
      </c>
      <c r="AC34" s="979">
        <f>SUM(Y34:Y35)</f>
        <v>29.866666666666664</v>
      </c>
      <c r="AD34" s="979">
        <f t="shared" ref="AD34" si="19">Z34*0.38*0.9*SQRT(3)</f>
        <v>0</v>
      </c>
      <c r="AE34" s="979">
        <f t="shared" ref="AE34" si="20">AA34*0.38*0.9*SQRT(3)</f>
        <v>0</v>
      </c>
      <c r="AF34" s="979">
        <f t="shared" ref="AF34" si="21">AB34*0.38*0.9*SQRT(3)</f>
        <v>16.072738673916156</v>
      </c>
      <c r="AG34" s="979">
        <f t="shared" ref="AG34" si="22">AC34*0.38*0.9*SQRT(3)</f>
        <v>17.691859768831538</v>
      </c>
      <c r="AH34" s="979">
        <f>MAX(Z34:AC35)</f>
        <v>29.866666666666664</v>
      </c>
      <c r="AI34" s="992">
        <f t="shared" ref="AI34" si="23">AH34*0.38*0.9*SQRT(3)</f>
        <v>17.691859768831538</v>
      </c>
      <c r="AJ34" s="992">
        <f>D34-AI34</f>
        <v>72.308140231168466</v>
      </c>
    </row>
    <row r="35" spans="1:36" ht="16.5" thickBot="1" x14ac:dyDescent="0.3">
      <c r="A35" s="1022"/>
      <c r="B35" s="982"/>
      <c r="C35" s="985"/>
      <c r="D35" s="98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0"/>
      <c r="S35" s="60"/>
      <c r="T35" s="60"/>
      <c r="U35" s="60"/>
      <c r="V35" s="61">
        <f t="shared" si="15"/>
        <v>0</v>
      </c>
      <c r="W35" s="61">
        <f t="shared" si="16"/>
        <v>0</v>
      </c>
      <c r="X35" s="61">
        <f t="shared" si="17"/>
        <v>0</v>
      </c>
      <c r="Y35" s="649">
        <f t="shared" si="18"/>
        <v>0</v>
      </c>
      <c r="Z35" s="988"/>
      <c r="AA35" s="978"/>
      <c r="AB35" s="978"/>
      <c r="AC35" s="978"/>
      <c r="AD35" s="978"/>
      <c r="AE35" s="978"/>
      <c r="AF35" s="978"/>
      <c r="AG35" s="978"/>
      <c r="AH35" s="978"/>
      <c r="AI35" s="994"/>
      <c r="AJ35" s="994"/>
    </row>
    <row r="36" spans="1:36" x14ac:dyDescent="0.25">
      <c r="AF36" s="73">
        <f>SUM(AF12:AF33)</f>
        <v>191.06616188961874</v>
      </c>
      <c r="AG36" s="73">
        <f>SUM(AG12:AG33)</f>
        <v>221.51353662571057</v>
      </c>
    </row>
  </sheetData>
  <sheetProtection formatCells="0" formatColumns="0" formatRows="0" insertRows="0"/>
  <mergeCells count="135">
    <mergeCell ref="AI32:AI33"/>
    <mergeCell ref="AJ32:AJ33"/>
    <mergeCell ref="AC32:AC33"/>
    <mergeCell ref="AD32:AD33"/>
    <mergeCell ref="AE32:AE33"/>
    <mergeCell ref="AF32:AF33"/>
    <mergeCell ref="AG32:AG33"/>
    <mergeCell ref="AH32:AH33"/>
    <mergeCell ref="AH28:AH31"/>
    <mergeCell ref="AI28:AI31"/>
    <mergeCell ref="AJ28:AJ31"/>
    <mergeCell ref="AD28:AD31"/>
    <mergeCell ref="AE28:AE31"/>
    <mergeCell ref="AF28:AF31"/>
    <mergeCell ref="AG28:AG31"/>
    <mergeCell ref="A32:A33"/>
    <mergeCell ref="B32:B33"/>
    <mergeCell ref="C32:C33"/>
    <mergeCell ref="D32:D33"/>
    <mergeCell ref="Z32:Z33"/>
    <mergeCell ref="AA32:AA33"/>
    <mergeCell ref="AB32:AB33"/>
    <mergeCell ref="AB28:AB31"/>
    <mergeCell ref="AC28:AC31"/>
    <mergeCell ref="A28:A31"/>
    <mergeCell ref="B28:B31"/>
    <mergeCell ref="C28:C31"/>
    <mergeCell ref="D28:D31"/>
    <mergeCell ref="Z28:Z31"/>
    <mergeCell ref="AA28:AA31"/>
    <mergeCell ref="AI25:AI27"/>
    <mergeCell ref="AJ25:AJ27"/>
    <mergeCell ref="AJ22:AJ24"/>
    <mergeCell ref="A25:A27"/>
    <mergeCell ref="B25:B27"/>
    <mergeCell ref="C25:C27"/>
    <mergeCell ref="D25:D27"/>
    <mergeCell ref="Z25:Z27"/>
    <mergeCell ref="AA25:AA27"/>
    <mergeCell ref="AB25:AB27"/>
    <mergeCell ref="AC25:AC27"/>
    <mergeCell ref="AD25:AD27"/>
    <mergeCell ref="AD22:AD24"/>
    <mergeCell ref="AE22:AE24"/>
    <mergeCell ref="AF22:AF24"/>
    <mergeCell ref="AG22:AG24"/>
    <mergeCell ref="AH22:AH24"/>
    <mergeCell ref="AI22:AI24"/>
    <mergeCell ref="A22:A24"/>
    <mergeCell ref="B22:B24"/>
    <mergeCell ref="C22:C24"/>
    <mergeCell ref="D22:D24"/>
    <mergeCell ref="Z22:Z24"/>
    <mergeCell ref="AA22:AA24"/>
    <mergeCell ref="AD14:AD21"/>
    <mergeCell ref="AE14:AE21"/>
    <mergeCell ref="AF14:AF21"/>
    <mergeCell ref="AG14:AG21"/>
    <mergeCell ref="AH14:AH21"/>
    <mergeCell ref="AE25:AE27"/>
    <mergeCell ref="AF25:AF27"/>
    <mergeCell ref="AG25:AG27"/>
    <mergeCell ref="AH25:AH27"/>
    <mergeCell ref="AB22:AB24"/>
    <mergeCell ref="AC22:AC24"/>
    <mergeCell ref="AC14:AC21"/>
    <mergeCell ref="AH12:AH13"/>
    <mergeCell ref="AI12:AI13"/>
    <mergeCell ref="AJ12:AJ13"/>
    <mergeCell ref="A14:A21"/>
    <mergeCell ref="B14:B21"/>
    <mergeCell ref="C14:C21"/>
    <mergeCell ref="D14:D21"/>
    <mergeCell ref="Z14:Z21"/>
    <mergeCell ref="AA14:AA21"/>
    <mergeCell ref="AB14:AB21"/>
    <mergeCell ref="AB12:AB13"/>
    <mergeCell ref="AC12:AC13"/>
    <mergeCell ref="AD12:AD13"/>
    <mergeCell ref="AE12:AE13"/>
    <mergeCell ref="AF12:AF13"/>
    <mergeCell ref="AG12:AG13"/>
    <mergeCell ref="A12:A13"/>
    <mergeCell ref="B12:B13"/>
    <mergeCell ref="C12:C13"/>
    <mergeCell ref="D12:D13"/>
    <mergeCell ref="Z12:Z13"/>
    <mergeCell ref="AA12:AA13"/>
    <mergeCell ref="AI14:AI21"/>
    <mergeCell ref="AJ14:AJ21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Z8:AC9"/>
    <mergeCell ref="A8:A11"/>
    <mergeCell ref="B8:B11"/>
    <mergeCell ref="C8:C11"/>
    <mergeCell ref="D8:D11"/>
    <mergeCell ref="E8:E11"/>
    <mergeCell ref="F8:Q8"/>
    <mergeCell ref="R8:U9"/>
    <mergeCell ref="AD8:AG9"/>
    <mergeCell ref="AH8:AH11"/>
    <mergeCell ref="AE34:AE35"/>
    <mergeCell ref="AF34:AF35"/>
    <mergeCell ref="AG34:AG35"/>
    <mergeCell ref="AH34:AH35"/>
    <mergeCell ref="AI34:AI35"/>
    <mergeCell ref="AJ34:AJ35"/>
    <mergeCell ref="A34:A35"/>
    <mergeCell ref="B34:B35"/>
    <mergeCell ref="C34:C35"/>
    <mergeCell ref="D34:D35"/>
    <mergeCell ref="Z34:Z35"/>
    <mergeCell ref="AA34:AA35"/>
    <mergeCell ref="AB34:AB35"/>
    <mergeCell ref="AC34:AC35"/>
    <mergeCell ref="AD34:AD35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2"/>
  <sheetViews>
    <sheetView view="pageBreakPreview" topLeftCell="D10" zoomScale="70" zoomScaleNormal="70" zoomScaleSheetLayoutView="70" workbookViewId="0">
      <selection activeCell="AF40" sqref="AF40:AF42"/>
    </sheetView>
  </sheetViews>
  <sheetFormatPr defaultColWidth="9.140625" defaultRowHeight="15" x14ac:dyDescent="0.25"/>
  <cols>
    <col min="1" max="1" width="8" style="3" customWidth="1"/>
    <col min="2" max="2" width="20.42578125" style="3" customWidth="1"/>
    <col min="3" max="4" width="22.5703125" style="3" customWidth="1"/>
    <col min="5" max="5" width="25.140625" style="3" customWidth="1"/>
    <col min="6" max="17" width="9.140625" style="3"/>
    <col min="18" max="34" width="10.7109375" style="3" customWidth="1"/>
    <col min="35" max="35" width="11.28515625" style="3" customWidth="1"/>
    <col min="36" max="36" width="13.42578125" style="3" customWidth="1"/>
    <col min="37" max="16384" width="9.140625" style="3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 x14ac:dyDescent="0.25">
      <c r="A2" s="1"/>
      <c r="B2" s="1101" t="s">
        <v>0</v>
      </c>
      <c r="C2" s="1102"/>
      <c r="D2" s="1102"/>
      <c r="E2" s="1102"/>
      <c r="F2" s="1102"/>
      <c r="G2" s="1102"/>
      <c r="H2" s="1102"/>
      <c r="I2" s="1102"/>
      <c r="J2" s="1102"/>
      <c r="K2" s="1102"/>
      <c r="L2" s="1102"/>
      <c r="M2" s="1102"/>
      <c r="N2" s="1102"/>
      <c r="O2" s="1102"/>
      <c r="P2" s="1102"/>
      <c r="Q2" s="1103"/>
      <c r="R2" s="1"/>
      <c r="S2" s="1"/>
      <c r="T2" s="1"/>
      <c r="U2" s="2"/>
      <c r="V2" s="2"/>
    </row>
    <row r="3" spans="1:36" x14ac:dyDescent="0.25">
      <c r="A3" s="1"/>
      <c r="B3" s="1104"/>
      <c r="C3" s="1105"/>
      <c r="D3" s="1105"/>
      <c r="E3" s="1105"/>
      <c r="F3" s="1105"/>
      <c r="G3" s="1105"/>
      <c r="H3" s="1105"/>
      <c r="I3" s="1105"/>
      <c r="J3" s="1105"/>
      <c r="K3" s="1105"/>
      <c r="L3" s="1105"/>
      <c r="M3" s="1105"/>
      <c r="N3" s="1105"/>
      <c r="O3" s="1105"/>
      <c r="P3" s="1105"/>
      <c r="Q3" s="1106"/>
      <c r="R3" s="1"/>
      <c r="S3" s="1"/>
      <c r="T3" s="1"/>
      <c r="U3" s="2"/>
      <c r="V3" s="2"/>
    </row>
    <row r="4" spans="1:36" ht="20.25" x14ac:dyDescent="0.2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"/>
      <c r="S4" s="1"/>
      <c r="T4" s="1"/>
      <c r="U4" s="2"/>
      <c r="V4" s="2"/>
    </row>
    <row r="5" spans="1:36" ht="20.25" customHeight="1" x14ac:dyDescent="0.25">
      <c r="A5" s="1"/>
      <c r="B5" s="4"/>
      <c r="C5" s="4"/>
      <c r="D5" s="4"/>
      <c r="E5" s="4"/>
      <c r="F5" s="1107"/>
      <c r="G5" s="1107"/>
      <c r="H5" s="1107"/>
      <c r="I5" s="1107"/>
      <c r="J5" s="1107"/>
      <c r="K5" s="1107"/>
      <c r="L5" s="1107"/>
      <c r="M5" s="1107"/>
      <c r="N5" s="1107"/>
      <c r="O5" s="1107"/>
      <c r="P5" s="1107"/>
      <c r="Q5" s="1107"/>
      <c r="R5" s="1107"/>
      <c r="S5" s="1107"/>
      <c r="T5" s="1107"/>
      <c r="U5" s="1107"/>
      <c r="V5" s="1108" t="s">
        <v>1</v>
      </c>
      <c r="W5" s="1108"/>
      <c r="X5" s="1108"/>
      <c r="Y5" s="1108"/>
      <c r="Z5" s="1108"/>
      <c r="AA5" s="1108"/>
      <c r="AB5" s="1108"/>
      <c r="AC5" s="1108"/>
      <c r="AD5" s="1108"/>
      <c r="AE5" s="1108"/>
      <c r="AF5" s="1108"/>
      <c r="AG5" s="1108"/>
      <c r="AH5" s="1108"/>
    </row>
    <row r="6" spans="1:36" ht="30" customHeight="1" x14ac:dyDescent="0.25">
      <c r="A6" s="1"/>
      <c r="B6" s="4"/>
      <c r="C6" s="4"/>
      <c r="D6" s="4"/>
      <c r="E6" s="4"/>
      <c r="F6" s="1107"/>
      <c r="G6" s="1107"/>
      <c r="H6" s="1107"/>
      <c r="I6" s="1107"/>
      <c r="J6" s="1107"/>
      <c r="K6" s="1107"/>
      <c r="L6" s="1107"/>
      <c r="M6" s="1107"/>
      <c r="N6" s="1107"/>
      <c r="O6" s="1107"/>
      <c r="P6" s="1107"/>
      <c r="Q6" s="1107"/>
      <c r="R6" s="1107"/>
      <c r="S6" s="1107"/>
      <c r="T6" s="1107"/>
      <c r="U6" s="1107"/>
      <c r="V6" s="1108"/>
      <c r="W6" s="1108"/>
      <c r="X6" s="1108"/>
      <c r="Y6" s="1108"/>
      <c r="Z6" s="1108"/>
      <c r="AA6" s="1108"/>
      <c r="AB6" s="1108"/>
      <c r="AC6" s="1108"/>
      <c r="AD6" s="1108"/>
      <c r="AE6" s="1108"/>
      <c r="AF6" s="1108"/>
      <c r="AG6" s="1108"/>
      <c r="AH6" s="1108"/>
    </row>
    <row r="7" spans="1:36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thickBot="1" x14ac:dyDescent="0.3">
      <c r="A8" s="1069" t="s">
        <v>2</v>
      </c>
      <c r="B8" s="1072" t="s">
        <v>3</v>
      </c>
      <c r="C8" s="1075" t="s">
        <v>4</v>
      </c>
      <c r="D8" s="1075" t="s">
        <v>5</v>
      </c>
      <c r="E8" s="1072" t="s">
        <v>6</v>
      </c>
      <c r="F8" s="1078" t="s">
        <v>7</v>
      </c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80"/>
      <c r="R8" s="1081" t="s">
        <v>8</v>
      </c>
      <c r="S8" s="1082"/>
      <c r="T8" s="1082"/>
      <c r="U8" s="1083"/>
      <c r="V8" s="1087" t="s">
        <v>9</v>
      </c>
      <c r="W8" s="1088"/>
      <c r="X8" s="1088"/>
      <c r="Y8" s="1089"/>
      <c r="Z8" s="1087" t="s">
        <v>10</v>
      </c>
      <c r="AA8" s="1088"/>
      <c r="AB8" s="1088"/>
      <c r="AC8" s="1089"/>
      <c r="AD8" s="1087" t="s">
        <v>11</v>
      </c>
      <c r="AE8" s="1088"/>
      <c r="AF8" s="1088"/>
      <c r="AG8" s="1089"/>
      <c r="AH8" s="1093" t="s">
        <v>12</v>
      </c>
      <c r="AI8" s="1096" t="s">
        <v>13</v>
      </c>
      <c r="AJ8" s="1096" t="s">
        <v>14</v>
      </c>
    </row>
    <row r="9" spans="1:36" ht="33" customHeight="1" thickBot="1" x14ac:dyDescent="0.3">
      <c r="A9" s="1070"/>
      <c r="B9" s="1073"/>
      <c r="C9" s="1076"/>
      <c r="D9" s="1076"/>
      <c r="E9" s="1073"/>
      <c r="F9" s="1078" t="s">
        <v>15</v>
      </c>
      <c r="G9" s="1110"/>
      <c r="H9" s="1110"/>
      <c r="I9" s="1110"/>
      <c r="J9" s="1110"/>
      <c r="K9" s="1109"/>
      <c r="L9" s="1078" t="s">
        <v>16</v>
      </c>
      <c r="M9" s="1110"/>
      <c r="N9" s="1110"/>
      <c r="O9" s="1110"/>
      <c r="P9" s="1110"/>
      <c r="Q9" s="1109"/>
      <c r="R9" s="1084"/>
      <c r="S9" s="1085"/>
      <c r="T9" s="1085"/>
      <c r="U9" s="1086"/>
      <c r="V9" s="1090"/>
      <c r="W9" s="1091"/>
      <c r="X9" s="1091"/>
      <c r="Y9" s="1092"/>
      <c r="Z9" s="1090"/>
      <c r="AA9" s="1091"/>
      <c r="AB9" s="1091"/>
      <c r="AC9" s="1092"/>
      <c r="AD9" s="1090"/>
      <c r="AE9" s="1091"/>
      <c r="AF9" s="1091"/>
      <c r="AG9" s="1092"/>
      <c r="AH9" s="1094"/>
      <c r="AI9" s="1097"/>
      <c r="AJ9" s="1097"/>
    </row>
    <row r="10" spans="1:36" ht="16.5" thickBot="1" x14ac:dyDescent="0.3">
      <c r="A10" s="1070"/>
      <c r="B10" s="1073"/>
      <c r="C10" s="1076"/>
      <c r="D10" s="1076"/>
      <c r="E10" s="1073"/>
      <c r="F10" s="1111">
        <v>1000.4166666666666</v>
      </c>
      <c r="G10" s="1112"/>
      <c r="H10" s="1113"/>
      <c r="I10" s="1111">
        <v>1000.7916666666666</v>
      </c>
      <c r="J10" s="1112"/>
      <c r="K10" s="1113"/>
      <c r="L10" s="1111">
        <v>1000.4166666666666</v>
      </c>
      <c r="M10" s="1112"/>
      <c r="N10" s="1113"/>
      <c r="O10" s="1111">
        <v>1000.7916666666666</v>
      </c>
      <c r="P10" s="1112"/>
      <c r="Q10" s="1113"/>
      <c r="R10" s="1078" t="s">
        <v>15</v>
      </c>
      <c r="S10" s="1109"/>
      <c r="T10" s="1078" t="s">
        <v>16</v>
      </c>
      <c r="U10" s="1109"/>
      <c r="V10" s="1099" t="s">
        <v>15</v>
      </c>
      <c r="W10" s="1100"/>
      <c r="X10" s="1099" t="s">
        <v>16</v>
      </c>
      <c r="Y10" s="1100"/>
      <c r="Z10" s="1099" t="s">
        <v>15</v>
      </c>
      <c r="AA10" s="1100"/>
      <c r="AB10" s="1099" t="s">
        <v>16</v>
      </c>
      <c r="AC10" s="1100"/>
      <c r="AD10" s="1099" t="s">
        <v>15</v>
      </c>
      <c r="AE10" s="1100"/>
      <c r="AF10" s="1099" t="s">
        <v>16</v>
      </c>
      <c r="AG10" s="1100"/>
      <c r="AH10" s="1094"/>
      <c r="AI10" s="1097"/>
      <c r="AJ10" s="1097"/>
    </row>
    <row r="11" spans="1:36" ht="16.5" thickBot="1" x14ac:dyDescent="0.3">
      <c r="A11" s="1071"/>
      <c r="B11" s="1074"/>
      <c r="C11" s="1077"/>
      <c r="D11" s="1077"/>
      <c r="E11" s="1074"/>
      <c r="F11" s="5" t="s">
        <v>17</v>
      </c>
      <c r="G11" s="6" t="s">
        <v>18</v>
      </c>
      <c r="H11" s="7" t="s">
        <v>19</v>
      </c>
      <c r="I11" s="5" t="s">
        <v>17</v>
      </c>
      <c r="J11" s="6" t="s">
        <v>18</v>
      </c>
      <c r="K11" s="7" t="s">
        <v>19</v>
      </c>
      <c r="L11" s="5" t="s">
        <v>17</v>
      </c>
      <c r="M11" s="6" t="s">
        <v>18</v>
      </c>
      <c r="N11" s="7" t="s">
        <v>19</v>
      </c>
      <c r="O11" s="5" t="s">
        <v>17</v>
      </c>
      <c r="P11" s="6" t="s">
        <v>18</v>
      </c>
      <c r="Q11" s="7" t="s">
        <v>19</v>
      </c>
      <c r="R11" s="8">
        <v>1000.4166666666666</v>
      </c>
      <c r="S11" s="8">
        <v>1000.7916666666666</v>
      </c>
      <c r="T11" s="8">
        <v>1000.4166666666666</v>
      </c>
      <c r="U11" s="8">
        <v>1000.7916666666666</v>
      </c>
      <c r="V11" s="9">
        <v>1000.4166666666666</v>
      </c>
      <c r="W11" s="9">
        <v>1000.7916666666666</v>
      </c>
      <c r="X11" s="10">
        <v>1000.4166666666666</v>
      </c>
      <c r="Y11" s="11">
        <v>1000.7916666666666</v>
      </c>
      <c r="Z11" s="9">
        <v>1000.4166666666666</v>
      </c>
      <c r="AA11" s="9">
        <v>1000.7916666666666</v>
      </c>
      <c r="AB11" s="9">
        <v>1000.4166666666666</v>
      </c>
      <c r="AC11" s="9">
        <v>1000.7916666666666</v>
      </c>
      <c r="AD11" s="9">
        <v>1000.4166666666666</v>
      </c>
      <c r="AE11" s="9">
        <v>1000.7916666666666</v>
      </c>
      <c r="AF11" s="9">
        <v>1000.4166666666666</v>
      </c>
      <c r="AG11" s="12">
        <v>1000.7916666666666</v>
      </c>
      <c r="AH11" s="1095"/>
      <c r="AI11" s="1098"/>
      <c r="AJ11" s="1098"/>
    </row>
    <row r="12" spans="1:36" ht="18.75" x14ac:dyDescent="0.25">
      <c r="A12" s="1115">
        <v>1</v>
      </c>
      <c r="B12" s="1118" t="s">
        <v>20</v>
      </c>
      <c r="C12" s="1118">
        <v>160</v>
      </c>
      <c r="D12" s="1124">
        <f>160*0.9</f>
        <v>144</v>
      </c>
      <c r="E12" s="13" t="s">
        <v>21</v>
      </c>
      <c r="F12" s="13">
        <v>16.899999999999999</v>
      </c>
      <c r="G12" s="13">
        <v>10.7</v>
      </c>
      <c r="H12" s="13">
        <v>17.600000000000001</v>
      </c>
      <c r="I12" s="13">
        <v>9.8000000000000007</v>
      </c>
      <c r="J12" s="13">
        <v>5.9</v>
      </c>
      <c r="K12" s="13">
        <v>27.5</v>
      </c>
      <c r="L12" s="13">
        <v>19.3</v>
      </c>
      <c r="M12" s="13">
        <v>12.5</v>
      </c>
      <c r="N12" s="13">
        <v>42.8</v>
      </c>
      <c r="O12" s="13">
        <v>20.8</v>
      </c>
      <c r="P12" s="13">
        <v>15.2</v>
      </c>
      <c r="Q12" s="13">
        <v>44.8</v>
      </c>
      <c r="R12" s="14">
        <v>390</v>
      </c>
      <c r="S12" s="14">
        <v>390</v>
      </c>
      <c r="T12" s="14">
        <v>380</v>
      </c>
      <c r="U12" s="14">
        <v>380</v>
      </c>
      <c r="V12" s="15">
        <f t="shared" ref="V12:V39" si="0">IF(AND(F12=0,G12=0,H12=0),0,IF(AND(F12=0,G12=0),H12,IF(AND(F12=0,H12=0),G12,IF(AND(G12=0,H12=0),F12,IF(F12=0,(G12+H12)/2,IF(G12=0,(F12+H12)/2,IF(H12=0,(F12+G12)/2,(F12+G12+H12)/3)))))))</f>
        <v>15.066666666666668</v>
      </c>
      <c r="W12" s="15">
        <f t="shared" ref="W12:W39" si="1">IF(AND(I12=0,J12=0,K12=0),0,IF(AND(I12=0,J12=0),K12,IF(AND(I12=0,K12=0),J12,IF(AND(J12=0,K12=0),I12,IF(I12=0,(J12+K12)/2,IF(J12=0,(I12+K12)/2,IF(K12=0,(I12+J12)/2,(I12+J12+K12)/3)))))))</f>
        <v>14.4</v>
      </c>
      <c r="X12" s="15">
        <f t="shared" ref="X12:X39" si="2">IF(AND(L12=0,M12=0,N12=0),0,IF(AND(L12=0,M12=0),N12,IF(AND(L12=0,N12=0),M12,IF(AND(M12=0,N12=0),L12,IF(L12=0,(M12+N12)/2,IF(M12=0,(L12+N12)/2,IF(N12=0,(L12+M12)/2,(L12+M12+N12)/3)))))))</f>
        <v>24.866666666666664</v>
      </c>
      <c r="Y12" s="16">
        <f t="shared" ref="Y12:Y39" si="3">IF(AND(O12=0,P12=0,Q12=0),0,IF(AND(O12=0,P12=0),Q12,IF(AND(O12=0,Q12=0),P12,IF(AND(P12=0,Q12=0),O12,IF(O12=0,(P12+Q12)/2,IF(P12=0,(O12+Q12)/2,IF(Q12=0,(O12+P12)/2,(O12+P12+Q12)/3)))))))</f>
        <v>26.933333333333334</v>
      </c>
      <c r="Z12" s="1066">
        <f>SUM(V12:V16)</f>
        <v>42.2</v>
      </c>
      <c r="AA12" s="1036">
        <f>SUM(W12:W16)</f>
        <v>35.56666666666667</v>
      </c>
      <c r="AB12" s="1036">
        <f>SUM(X12:X16)</f>
        <v>70.73333333333332</v>
      </c>
      <c r="AC12" s="1036">
        <f>SUM(Y12:Y16)</f>
        <v>96.433333333333337</v>
      </c>
      <c r="AD12" s="1036">
        <f>Z12*0.38*0.9*SQRT(3)</f>
        <v>24.997650075157065</v>
      </c>
      <c r="AE12" s="1036">
        <f t="shared" ref="AE12:AG12" si="4">AA12*0.38*0.9*SQRT(3)</f>
        <v>21.068319613106311</v>
      </c>
      <c r="AF12" s="1036">
        <f t="shared" si="4"/>
        <v>41.899694675737187</v>
      </c>
      <c r="AG12" s="1036">
        <f t="shared" si="4"/>
        <v>57.123382043783089</v>
      </c>
      <c r="AH12" s="1036">
        <f>MAX(Z12:AC16)</f>
        <v>96.433333333333337</v>
      </c>
      <c r="AI12" s="1039">
        <f>AH12*0.38*0.9*SQRT(3)</f>
        <v>57.123382043783089</v>
      </c>
      <c r="AJ12" s="1039">
        <f>D12-AI12</f>
        <v>86.876617956216904</v>
      </c>
    </row>
    <row r="13" spans="1:36" ht="18.75" x14ac:dyDescent="0.25">
      <c r="A13" s="1116"/>
      <c r="B13" s="1119"/>
      <c r="C13" s="1119"/>
      <c r="D13" s="1125"/>
      <c r="E13" s="17" t="s">
        <v>22</v>
      </c>
      <c r="F13" s="17">
        <v>22</v>
      </c>
      <c r="G13" s="17">
        <v>16</v>
      </c>
      <c r="H13" s="17">
        <v>16.899999999999999</v>
      </c>
      <c r="I13" s="17">
        <v>27.6</v>
      </c>
      <c r="J13" s="17">
        <v>6.8</v>
      </c>
      <c r="K13" s="17">
        <v>20.8</v>
      </c>
      <c r="L13" s="17">
        <v>32.5</v>
      </c>
      <c r="M13" s="17">
        <v>24.7</v>
      </c>
      <c r="N13" s="17">
        <v>41.8</v>
      </c>
      <c r="O13" s="17">
        <v>72.2</v>
      </c>
      <c r="P13" s="17">
        <v>57.2</v>
      </c>
      <c r="Q13" s="17">
        <v>62</v>
      </c>
      <c r="R13" s="18">
        <v>390</v>
      </c>
      <c r="S13" s="18">
        <v>390</v>
      </c>
      <c r="T13" s="18">
        <v>380</v>
      </c>
      <c r="U13" s="18">
        <v>380</v>
      </c>
      <c r="V13" s="19">
        <f t="shared" si="0"/>
        <v>18.3</v>
      </c>
      <c r="W13" s="19">
        <f t="shared" si="1"/>
        <v>18.400000000000002</v>
      </c>
      <c r="X13" s="19">
        <f t="shared" si="2"/>
        <v>33</v>
      </c>
      <c r="Y13" s="20">
        <f t="shared" si="3"/>
        <v>63.800000000000004</v>
      </c>
      <c r="Z13" s="1067"/>
      <c r="AA13" s="1037"/>
      <c r="AB13" s="1037"/>
      <c r="AC13" s="1037"/>
      <c r="AD13" s="1037"/>
      <c r="AE13" s="1037"/>
      <c r="AF13" s="1037"/>
      <c r="AG13" s="1037"/>
      <c r="AH13" s="1037"/>
      <c r="AI13" s="1040"/>
      <c r="AJ13" s="1040"/>
    </row>
    <row r="14" spans="1:36" ht="18.75" x14ac:dyDescent="0.25">
      <c r="A14" s="1116"/>
      <c r="B14" s="1119"/>
      <c r="C14" s="1119"/>
      <c r="D14" s="1125"/>
      <c r="E14" s="21" t="s">
        <v>23</v>
      </c>
      <c r="F14" s="21">
        <v>7.8</v>
      </c>
      <c r="G14" s="21">
        <v>11</v>
      </c>
      <c r="H14" s="21">
        <v>7.7</v>
      </c>
      <c r="I14" s="21">
        <v>4.5</v>
      </c>
      <c r="J14" s="21">
        <v>1.3</v>
      </c>
      <c r="K14" s="21">
        <v>2.5</v>
      </c>
      <c r="L14" s="21">
        <v>20.2</v>
      </c>
      <c r="M14" s="21">
        <v>3</v>
      </c>
      <c r="N14" s="21">
        <v>15.4</v>
      </c>
      <c r="O14" s="21">
        <v>9.1999999999999993</v>
      </c>
      <c r="P14" s="21">
        <v>3</v>
      </c>
      <c r="Q14" s="21">
        <v>4.9000000000000004</v>
      </c>
      <c r="R14" s="22">
        <v>390</v>
      </c>
      <c r="S14" s="22">
        <v>390</v>
      </c>
      <c r="T14" s="22">
        <v>380</v>
      </c>
      <c r="U14" s="22">
        <v>380</v>
      </c>
      <c r="V14" s="19">
        <f t="shared" si="0"/>
        <v>8.8333333333333339</v>
      </c>
      <c r="W14" s="19">
        <f t="shared" si="1"/>
        <v>2.7666666666666671</v>
      </c>
      <c r="X14" s="19">
        <f t="shared" si="2"/>
        <v>12.866666666666667</v>
      </c>
      <c r="Y14" s="20">
        <f t="shared" si="3"/>
        <v>5.7</v>
      </c>
      <c r="Z14" s="1067"/>
      <c r="AA14" s="1037"/>
      <c r="AB14" s="1037"/>
      <c r="AC14" s="1037"/>
      <c r="AD14" s="1037"/>
      <c r="AE14" s="1037"/>
      <c r="AF14" s="1037"/>
      <c r="AG14" s="1037"/>
      <c r="AH14" s="1037"/>
      <c r="AI14" s="1040"/>
      <c r="AJ14" s="1040"/>
    </row>
    <row r="15" spans="1:36" ht="18.75" x14ac:dyDescent="0.25">
      <c r="A15" s="1116"/>
      <c r="B15" s="1119"/>
      <c r="C15" s="1119"/>
      <c r="D15" s="112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8"/>
      <c r="S15" s="18"/>
      <c r="T15" s="18"/>
      <c r="U15" s="18"/>
      <c r="V15" s="19">
        <f t="shared" si="0"/>
        <v>0</v>
      </c>
      <c r="W15" s="19">
        <f t="shared" si="1"/>
        <v>0</v>
      </c>
      <c r="X15" s="19">
        <f t="shared" si="2"/>
        <v>0</v>
      </c>
      <c r="Y15" s="20">
        <f t="shared" si="3"/>
        <v>0</v>
      </c>
      <c r="Z15" s="1067"/>
      <c r="AA15" s="1037"/>
      <c r="AB15" s="1037"/>
      <c r="AC15" s="1037"/>
      <c r="AD15" s="1037"/>
      <c r="AE15" s="1037"/>
      <c r="AF15" s="1037"/>
      <c r="AG15" s="1037"/>
      <c r="AH15" s="1037"/>
      <c r="AI15" s="1040"/>
      <c r="AJ15" s="1040"/>
    </row>
    <row r="16" spans="1:36" ht="19.5" thickBot="1" x14ac:dyDescent="0.3">
      <c r="A16" s="1117"/>
      <c r="B16" s="1120"/>
      <c r="C16" s="1120"/>
      <c r="D16" s="1126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24"/>
      <c r="T16" s="24"/>
      <c r="U16" s="24"/>
      <c r="V16" s="25">
        <f t="shared" si="0"/>
        <v>0</v>
      </c>
      <c r="W16" s="25">
        <f t="shared" si="1"/>
        <v>0</v>
      </c>
      <c r="X16" s="25">
        <f t="shared" si="2"/>
        <v>0</v>
      </c>
      <c r="Y16" s="26">
        <f t="shared" si="3"/>
        <v>0</v>
      </c>
      <c r="Z16" s="1068"/>
      <c r="AA16" s="1038"/>
      <c r="AB16" s="1038"/>
      <c r="AC16" s="1038"/>
      <c r="AD16" s="1038"/>
      <c r="AE16" s="1038"/>
      <c r="AF16" s="1038"/>
      <c r="AG16" s="1038"/>
      <c r="AH16" s="1038"/>
      <c r="AI16" s="1041"/>
      <c r="AJ16" s="1041"/>
    </row>
    <row r="17" spans="1:36" ht="18.75" x14ac:dyDescent="0.25">
      <c r="A17" s="1115">
        <v>2</v>
      </c>
      <c r="B17" s="1118" t="s">
        <v>24</v>
      </c>
      <c r="C17" s="1121">
        <v>250.16</v>
      </c>
      <c r="D17" s="1124">
        <f>(250+160)*0.9</f>
        <v>369</v>
      </c>
      <c r="E17" s="13" t="s">
        <v>25</v>
      </c>
      <c r="F17" s="13">
        <v>16.600000000000001</v>
      </c>
      <c r="G17" s="13">
        <v>18.899999999999999</v>
      </c>
      <c r="H17" s="13">
        <v>25.8</v>
      </c>
      <c r="I17" s="13">
        <v>13</v>
      </c>
      <c r="J17" s="13">
        <v>36.799999999999997</v>
      </c>
      <c r="K17" s="13">
        <v>32.1</v>
      </c>
      <c r="L17" s="13">
        <v>31.8</v>
      </c>
      <c r="M17" s="13">
        <v>55</v>
      </c>
      <c r="N17" s="13">
        <v>35.9</v>
      </c>
      <c r="O17" s="13">
        <v>21</v>
      </c>
      <c r="P17" s="13">
        <v>62.6</v>
      </c>
      <c r="Q17" s="13">
        <v>36.1</v>
      </c>
      <c r="R17" s="27">
        <v>380</v>
      </c>
      <c r="S17" s="27">
        <v>380</v>
      </c>
      <c r="T17" s="27">
        <v>370</v>
      </c>
      <c r="U17" s="27">
        <v>370</v>
      </c>
      <c r="V17" s="15">
        <f t="shared" si="0"/>
        <v>20.433333333333334</v>
      </c>
      <c r="W17" s="15">
        <f t="shared" si="1"/>
        <v>27.3</v>
      </c>
      <c r="X17" s="15">
        <f t="shared" si="2"/>
        <v>40.9</v>
      </c>
      <c r="Y17" s="16">
        <f t="shared" si="3"/>
        <v>39.9</v>
      </c>
      <c r="Z17" s="1066">
        <f>SUM(V17:V19)</f>
        <v>70.533333333333331</v>
      </c>
      <c r="AA17" s="1036">
        <f>SUM(W17:W19)</f>
        <v>77.63333333333334</v>
      </c>
      <c r="AB17" s="1036">
        <f>SUM(X17:X19)</f>
        <v>124.63333333333333</v>
      </c>
      <c r="AC17" s="1036">
        <f>SUM(Y17:Y19)</f>
        <v>150.36666666666667</v>
      </c>
      <c r="AD17" s="1036">
        <f t="shared" ref="AD17:AG28" si="5">Z17*0.38*0.9*SQRT(3)</f>
        <v>41.781222400499487</v>
      </c>
      <c r="AE17" s="1036">
        <f t="shared" si="5"/>
        <v>45.986988171438234</v>
      </c>
      <c r="AF17" s="1036">
        <f t="shared" si="5"/>
        <v>73.827972852300363</v>
      </c>
      <c r="AG17" s="1036">
        <f t="shared" si="5"/>
        <v>89.071405599552548</v>
      </c>
      <c r="AH17" s="1036">
        <f>MAX(Z17:AC19)</f>
        <v>150.36666666666667</v>
      </c>
      <c r="AI17" s="1039">
        <f t="shared" ref="AI17" si="6">AH17*0.38*0.9*SQRT(3)</f>
        <v>89.071405599552548</v>
      </c>
      <c r="AJ17" s="1039">
        <f>D17-AI17</f>
        <v>279.92859440044742</v>
      </c>
    </row>
    <row r="18" spans="1:36" ht="18.75" x14ac:dyDescent="0.25">
      <c r="A18" s="1116"/>
      <c r="B18" s="1119"/>
      <c r="C18" s="1122"/>
      <c r="D18" s="1125"/>
      <c r="E18" s="17" t="s">
        <v>26</v>
      </c>
      <c r="F18" s="17">
        <v>26.8</v>
      </c>
      <c r="G18" s="17">
        <v>13.7</v>
      </c>
      <c r="H18" s="17">
        <v>17.899999999999999</v>
      </c>
      <c r="I18" s="17">
        <v>42.3</v>
      </c>
      <c r="J18" s="17">
        <v>19.8</v>
      </c>
      <c r="K18" s="17">
        <v>10.4</v>
      </c>
      <c r="L18" s="17">
        <v>20.3</v>
      </c>
      <c r="M18" s="17">
        <v>66.900000000000006</v>
      </c>
      <c r="N18" s="17">
        <v>35.799999999999997</v>
      </c>
      <c r="O18" s="17">
        <v>31.3</v>
      </c>
      <c r="P18" s="17">
        <v>74.5</v>
      </c>
      <c r="Q18" s="17">
        <v>31.5</v>
      </c>
      <c r="R18" s="18">
        <v>380</v>
      </c>
      <c r="S18" s="18">
        <v>380</v>
      </c>
      <c r="T18" s="18">
        <v>370</v>
      </c>
      <c r="U18" s="18">
        <v>370</v>
      </c>
      <c r="V18" s="19">
        <f t="shared" si="0"/>
        <v>19.466666666666665</v>
      </c>
      <c r="W18" s="19">
        <f t="shared" si="1"/>
        <v>24.166666666666668</v>
      </c>
      <c r="X18" s="19">
        <f t="shared" si="2"/>
        <v>41</v>
      </c>
      <c r="Y18" s="20">
        <f t="shared" si="3"/>
        <v>45.766666666666673</v>
      </c>
      <c r="Z18" s="1067"/>
      <c r="AA18" s="1037"/>
      <c r="AB18" s="1037"/>
      <c r="AC18" s="1037"/>
      <c r="AD18" s="1037"/>
      <c r="AE18" s="1037"/>
      <c r="AF18" s="1037"/>
      <c r="AG18" s="1037"/>
      <c r="AH18" s="1037"/>
      <c r="AI18" s="1040"/>
      <c r="AJ18" s="1040"/>
    </row>
    <row r="19" spans="1:36" ht="19.5" thickBot="1" x14ac:dyDescent="0.3">
      <c r="A19" s="1117"/>
      <c r="B19" s="1120"/>
      <c r="C19" s="1123"/>
      <c r="D19" s="1126"/>
      <c r="E19" s="23" t="s">
        <v>27</v>
      </c>
      <c r="F19" s="23">
        <v>22.1</v>
      </c>
      <c r="G19" s="23">
        <v>33.5</v>
      </c>
      <c r="H19" s="23">
        <v>36.299999999999997</v>
      </c>
      <c r="I19" s="23">
        <v>24.6</v>
      </c>
      <c r="J19" s="23">
        <v>21.1</v>
      </c>
      <c r="K19" s="23">
        <v>32.799999999999997</v>
      </c>
      <c r="L19" s="23">
        <v>45.7</v>
      </c>
      <c r="M19" s="23">
        <v>43.7</v>
      </c>
      <c r="N19" s="23">
        <v>38.799999999999997</v>
      </c>
      <c r="O19" s="23">
        <v>36</v>
      </c>
      <c r="P19" s="23">
        <v>104</v>
      </c>
      <c r="Q19" s="23">
        <v>54.1</v>
      </c>
      <c r="R19" s="28">
        <v>380</v>
      </c>
      <c r="S19" s="28">
        <v>380</v>
      </c>
      <c r="T19" s="28">
        <v>370</v>
      </c>
      <c r="U19" s="28">
        <v>370</v>
      </c>
      <c r="V19" s="19">
        <f t="shared" si="0"/>
        <v>30.633333333333336</v>
      </c>
      <c r="W19" s="19">
        <f t="shared" si="1"/>
        <v>26.166666666666668</v>
      </c>
      <c r="X19" s="19">
        <f t="shared" si="2"/>
        <v>42.733333333333327</v>
      </c>
      <c r="Y19" s="20">
        <f t="shared" si="3"/>
        <v>64.7</v>
      </c>
      <c r="Z19" s="1068"/>
      <c r="AA19" s="1038"/>
      <c r="AB19" s="1038"/>
      <c r="AC19" s="1038"/>
      <c r="AD19" s="1038"/>
      <c r="AE19" s="1038"/>
      <c r="AF19" s="1038"/>
      <c r="AG19" s="1038"/>
      <c r="AH19" s="1038"/>
      <c r="AI19" s="1041"/>
      <c r="AJ19" s="1041"/>
    </row>
    <row r="20" spans="1:36" ht="18.75" x14ac:dyDescent="0.25">
      <c r="A20" s="1054">
        <v>3</v>
      </c>
      <c r="B20" s="1057" t="s">
        <v>28</v>
      </c>
      <c r="C20" s="1130">
        <v>160.1</v>
      </c>
      <c r="D20" s="1063">
        <f>(160+100)*0.9</f>
        <v>234</v>
      </c>
      <c r="E20" s="13" t="s">
        <v>29</v>
      </c>
      <c r="F20" s="13">
        <v>24</v>
      </c>
      <c r="G20" s="13">
        <v>7.4</v>
      </c>
      <c r="H20" s="13">
        <v>6.5</v>
      </c>
      <c r="I20" s="13">
        <v>12.4</v>
      </c>
      <c r="J20" s="13">
        <v>2.7</v>
      </c>
      <c r="K20" s="13">
        <v>1.3</v>
      </c>
      <c r="L20" s="13">
        <v>32.1</v>
      </c>
      <c r="M20" s="13">
        <v>11.5</v>
      </c>
      <c r="N20" s="13">
        <v>14.2</v>
      </c>
      <c r="O20" s="13">
        <v>37.200000000000003</v>
      </c>
      <c r="P20" s="13">
        <v>7.9</v>
      </c>
      <c r="Q20" s="13">
        <v>11.5</v>
      </c>
      <c r="R20" s="27">
        <v>380</v>
      </c>
      <c r="S20" s="27">
        <v>380</v>
      </c>
      <c r="T20" s="27">
        <v>380</v>
      </c>
      <c r="U20" s="27">
        <v>380</v>
      </c>
      <c r="V20" s="15">
        <f t="shared" si="0"/>
        <v>12.633333333333333</v>
      </c>
      <c r="W20" s="15">
        <f t="shared" si="1"/>
        <v>5.4666666666666677</v>
      </c>
      <c r="X20" s="15">
        <f t="shared" si="2"/>
        <v>19.266666666666666</v>
      </c>
      <c r="Y20" s="16">
        <f t="shared" si="3"/>
        <v>18.866666666666667</v>
      </c>
      <c r="Z20" s="1066">
        <f>SUM(V20:V23)</f>
        <v>33.033333333333331</v>
      </c>
      <c r="AA20" s="1036">
        <f>SUM(W20:W23)</f>
        <v>20.266666666666669</v>
      </c>
      <c r="AB20" s="1036">
        <f>SUM(X20:X23)</f>
        <v>89.566666666666663</v>
      </c>
      <c r="AC20" s="1036">
        <f>SUM(Y20:Y23)</f>
        <v>83.4</v>
      </c>
      <c r="AD20" s="1036">
        <f t="shared" ref="AD20" si="7">Z20*0.38*0.9*SQRT(3)</f>
        <v>19.567670793428633</v>
      </c>
      <c r="AE20" s="1036">
        <f t="shared" si="5"/>
        <v>12.005190557421404</v>
      </c>
      <c r="AF20" s="1036">
        <f t="shared" si="5"/>
        <v>53.055833927288333</v>
      </c>
      <c r="AG20" s="1036">
        <f t="shared" si="5"/>
        <v>49.40293877412558</v>
      </c>
      <c r="AH20" s="1036">
        <f>MAX(Z20:AC23)</f>
        <v>89.566666666666663</v>
      </c>
      <c r="AI20" s="1039">
        <f t="shared" ref="AI20" si="8">AH20*0.38*0.9*SQRT(3)</f>
        <v>53.055833927288333</v>
      </c>
      <c r="AJ20" s="1039">
        <f>D20-AI20</f>
        <v>180.94416607271165</v>
      </c>
    </row>
    <row r="21" spans="1:36" ht="18.75" x14ac:dyDescent="0.25">
      <c r="A21" s="1055"/>
      <c r="B21" s="1058"/>
      <c r="C21" s="1131"/>
      <c r="D21" s="1064"/>
      <c r="E21" s="17" t="s">
        <v>30</v>
      </c>
      <c r="F21" s="17">
        <v>13.4</v>
      </c>
      <c r="G21" s="17">
        <v>28.5</v>
      </c>
      <c r="H21" s="17">
        <v>9.5</v>
      </c>
      <c r="I21" s="17">
        <v>20.3</v>
      </c>
      <c r="J21" s="17">
        <v>12.9</v>
      </c>
      <c r="K21" s="17">
        <v>6.4</v>
      </c>
      <c r="L21" s="17">
        <v>39</v>
      </c>
      <c r="M21" s="17">
        <v>33.700000000000003</v>
      </c>
      <c r="N21" s="17">
        <v>30</v>
      </c>
      <c r="O21" s="17">
        <v>32.9</v>
      </c>
      <c r="P21" s="17">
        <v>31.4</v>
      </c>
      <c r="Q21" s="17">
        <v>36.700000000000003</v>
      </c>
      <c r="R21" s="18">
        <v>380</v>
      </c>
      <c r="S21" s="18">
        <v>380</v>
      </c>
      <c r="T21" s="18">
        <v>380</v>
      </c>
      <c r="U21" s="18">
        <v>380</v>
      </c>
      <c r="V21" s="19">
        <f t="shared" si="0"/>
        <v>17.133333333333333</v>
      </c>
      <c r="W21" s="19">
        <f t="shared" si="1"/>
        <v>13.200000000000001</v>
      </c>
      <c r="X21" s="19">
        <f t="shared" si="2"/>
        <v>34.233333333333334</v>
      </c>
      <c r="Y21" s="20">
        <f t="shared" si="3"/>
        <v>33.666666666666664</v>
      </c>
      <c r="Z21" s="1067"/>
      <c r="AA21" s="1037"/>
      <c r="AB21" s="1037"/>
      <c r="AC21" s="1037"/>
      <c r="AD21" s="1037"/>
      <c r="AE21" s="1037"/>
      <c r="AF21" s="1037"/>
      <c r="AG21" s="1037"/>
      <c r="AH21" s="1037"/>
      <c r="AI21" s="1040"/>
      <c r="AJ21" s="1040"/>
    </row>
    <row r="22" spans="1:36" ht="18.75" x14ac:dyDescent="0.25">
      <c r="A22" s="1128"/>
      <c r="B22" s="1129"/>
      <c r="C22" s="1131"/>
      <c r="D22" s="1064"/>
      <c r="E22" s="29" t="s">
        <v>31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31.8</v>
      </c>
      <c r="M22" s="29">
        <v>28.4</v>
      </c>
      <c r="N22" s="29">
        <v>26.8</v>
      </c>
      <c r="O22" s="29">
        <v>31.4</v>
      </c>
      <c r="P22" s="29">
        <v>30.1</v>
      </c>
      <c r="Q22" s="29">
        <v>27.7</v>
      </c>
      <c r="R22" s="30"/>
      <c r="S22" s="30"/>
      <c r="T22" s="30"/>
      <c r="U22" s="30"/>
      <c r="V22" s="19">
        <f t="shared" si="0"/>
        <v>0</v>
      </c>
      <c r="W22" s="19">
        <f t="shared" si="1"/>
        <v>0</v>
      </c>
      <c r="X22" s="19">
        <f t="shared" si="2"/>
        <v>29</v>
      </c>
      <c r="Y22" s="20">
        <f t="shared" si="3"/>
        <v>29.733333333333334</v>
      </c>
      <c r="Z22" s="1133"/>
      <c r="AA22" s="1114"/>
      <c r="AB22" s="1114"/>
      <c r="AC22" s="1114"/>
      <c r="AD22" s="1114"/>
      <c r="AE22" s="1114"/>
      <c r="AF22" s="1114"/>
      <c r="AG22" s="1114"/>
      <c r="AH22" s="1114"/>
      <c r="AI22" s="1127"/>
      <c r="AJ22" s="1127"/>
    </row>
    <row r="23" spans="1:36" ht="19.5" thickBot="1" x14ac:dyDescent="0.3">
      <c r="A23" s="1056"/>
      <c r="B23" s="1059"/>
      <c r="C23" s="1132"/>
      <c r="D23" s="1065"/>
      <c r="E23" s="23" t="s">
        <v>32</v>
      </c>
      <c r="F23" s="23">
        <v>1.6</v>
      </c>
      <c r="G23" s="23">
        <v>1.2</v>
      </c>
      <c r="H23" s="23">
        <v>7</v>
      </c>
      <c r="I23" s="23">
        <v>1</v>
      </c>
      <c r="J23" s="23">
        <v>1.1000000000000001</v>
      </c>
      <c r="K23" s="23">
        <v>2.7</v>
      </c>
      <c r="L23" s="23">
        <v>1.2</v>
      </c>
      <c r="M23" s="23">
        <v>0.8</v>
      </c>
      <c r="N23" s="23">
        <v>19.2</v>
      </c>
      <c r="O23" s="23">
        <v>0.7</v>
      </c>
      <c r="P23" s="23">
        <v>0.3</v>
      </c>
      <c r="Q23" s="23">
        <v>2.4</v>
      </c>
      <c r="R23" s="28"/>
      <c r="S23" s="28"/>
      <c r="T23" s="28"/>
      <c r="U23" s="28"/>
      <c r="V23" s="25">
        <f t="shared" si="0"/>
        <v>3.2666666666666671</v>
      </c>
      <c r="W23" s="25">
        <f t="shared" si="1"/>
        <v>1.6000000000000003</v>
      </c>
      <c r="X23" s="25">
        <f t="shared" si="2"/>
        <v>7.0666666666666664</v>
      </c>
      <c r="Y23" s="26">
        <f t="shared" si="3"/>
        <v>1.1333333333333333</v>
      </c>
      <c r="Z23" s="1068"/>
      <c r="AA23" s="1038"/>
      <c r="AB23" s="1038"/>
      <c r="AC23" s="1038"/>
      <c r="AD23" s="1038"/>
      <c r="AE23" s="1038"/>
      <c r="AF23" s="1038"/>
      <c r="AG23" s="1038"/>
      <c r="AH23" s="1038"/>
      <c r="AI23" s="1041"/>
      <c r="AJ23" s="1041"/>
    </row>
    <row r="24" spans="1:36" ht="18.75" x14ac:dyDescent="0.25">
      <c r="A24" s="1054">
        <v>4</v>
      </c>
      <c r="B24" s="1057" t="s">
        <v>33</v>
      </c>
      <c r="C24" s="1060">
        <v>400</v>
      </c>
      <c r="D24" s="1063">
        <f>400*0.9</f>
        <v>360</v>
      </c>
      <c r="E24" s="13" t="s">
        <v>34</v>
      </c>
      <c r="F24" s="13">
        <v>25.9</v>
      </c>
      <c r="G24" s="13">
        <v>8.5</v>
      </c>
      <c r="H24" s="13">
        <v>32.6</v>
      </c>
      <c r="I24" s="13">
        <v>41.2</v>
      </c>
      <c r="J24" s="13">
        <v>10.3</v>
      </c>
      <c r="K24" s="13">
        <v>23.7</v>
      </c>
      <c r="L24" s="13">
        <v>45</v>
      </c>
      <c r="M24" s="13">
        <v>43.2</v>
      </c>
      <c r="N24" s="13">
        <v>30.2</v>
      </c>
      <c r="O24" s="13">
        <v>51.2</v>
      </c>
      <c r="P24" s="13">
        <v>46.9</v>
      </c>
      <c r="Q24" s="13">
        <v>38.6</v>
      </c>
      <c r="R24" s="27">
        <v>380</v>
      </c>
      <c r="S24" s="27">
        <v>380</v>
      </c>
      <c r="T24" s="27">
        <v>380</v>
      </c>
      <c r="U24" s="27">
        <v>380</v>
      </c>
      <c r="V24" s="15">
        <f t="shared" si="0"/>
        <v>22.333333333333332</v>
      </c>
      <c r="W24" s="15">
        <f t="shared" si="1"/>
        <v>25.066666666666666</v>
      </c>
      <c r="X24" s="15">
        <f t="shared" si="2"/>
        <v>39.466666666666669</v>
      </c>
      <c r="Y24" s="16">
        <f t="shared" si="3"/>
        <v>45.566666666666663</v>
      </c>
      <c r="Z24" s="1066">
        <f>SUM(V24:V27)</f>
        <v>67.066666666666663</v>
      </c>
      <c r="AA24" s="1036">
        <f>SUM(W24:W27)</f>
        <v>60.400000000000006</v>
      </c>
      <c r="AB24" s="1036">
        <f>SUM(X24:X27)</f>
        <v>116.49999999999999</v>
      </c>
      <c r="AC24" s="1036">
        <f>SUM(Y24:Y27)</f>
        <v>90.433333333333337</v>
      </c>
      <c r="AD24" s="1036">
        <f t="shared" ref="AD24" si="9">Z24*0.38*0.9*SQRT(3)</f>
        <v>39.727702963045829</v>
      </c>
      <c r="AE24" s="1036">
        <f t="shared" si="5"/>
        <v>35.77862712178878</v>
      </c>
      <c r="AF24" s="1036">
        <f t="shared" si="5"/>
        <v>69.010100325966775</v>
      </c>
      <c r="AG24" s="1036">
        <f t="shared" si="5"/>
        <v>53.569213786651751</v>
      </c>
      <c r="AH24" s="1036">
        <f>MAX(Z24:AC27)</f>
        <v>116.49999999999999</v>
      </c>
      <c r="AI24" s="1039">
        <f t="shared" ref="AI24" si="10">AH24*0.38*0.9*SQRT(3)</f>
        <v>69.010100325966775</v>
      </c>
      <c r="AJ24" s="1039">
        <f>D24-AI24</f>
        <v>290.98989967403321</v>
      </c>
    </row>
    <row r="25" spans="1:36" ht="31.5" x14ac:dyDescent="0.25">
      <c r="A25" s="1055"/>
      <c r="B25" s="1058"/>
      <c r="C25" s="1061"/>
      <c r="D25" s="1064"/>
      <c r="E25" s="17" t="s">
        <v>35</v>
      </c>
      <c r="F25" s="17">
        <v>1</v>
      </c>
      <c r="G25" s="17">
        <v>1</v>
      </c>
      <c r="H25" s="17">
        <v>1</v>
      </c>
      <c r="I25" s="17">
        <v>0</v>
      </c>
      <c r="J25" s="17">
        <v>0</v>
      </c>
      <c r="K25" s="17">
        <v>0</v>
      </c>
      <c r="L25" s="17">
        <v>0</v>
      </c>
      <c r="M25" s="17">
        <v>8</v>
      </c>
      <c r="N25" s="17">
        <v>0</v>
      </c>
      <c r="O25" s="17">
        <v>0</v>
      </c>
      <c r="P25" s="17">
        <v>7.9</v>
      </c>
      <c r="Q25" s="17">
        <v>1.7</v>
      </c>
      <c r="R25" s="18">
        <v>380</v>
      </c>
      <c r="S25" s="18">
        <v>380</v>
      </c>
      <c r="T25" s="18">
        <v>380</v>
      </c>
      <c r="U25" s="18">
        <v>380</v>
      </c>
      <c r="V25" s="19">
        <f t="shared" si="0"/>
        <v>1</v>
      </c>
      <c r="W25" s="19">
        <f t="shared" si="1"/>
        <v>0</v>
      </c>
      <c r="X25" s="19">
        <f t="shared" si="2"/>
        <v>8</v>
      </c>
      <c r="Y25" s="20">
        <f t="shared" si="3"/>
        <v>4.8</v>
      </c>
      <c r="Z25" s="1067"/>
      <c r="AA25" s="1037"/>
      <c r="AB25" s="1037"/>
      <c r="AC25" s="1037"/>
      <c r="AD25" s="1037"/>
      <c r="AE25" s="1037"/>
      <c r="AF25" s="1037"/>
      <c r="AG25" s="1037"/>
      <c r="AH25" s="1037"/>
      <c r="AI25" s="1040"/>
      <c r="AJ25" s="1040"/>
    </row>
    <row r="26" spans="1:36" ht="18.75" x14ac:dyDescent="0.25">
      <c r="A26" s="1055"/>
      <c r="B26" s="1058"/>
      <c r="C26" s="1061"/>
      <c r="D26" s="1064"/>
      <c r="E26" s="21" t="s">
        <v>36</v>
      </c>
      <c r="F26" s="21">
        <v>44.7</v>
      </c>
      <c r="G26" s="21">
        <v>43.4</v>
      </c>
      <c r="H26" s="21">
        <v>43.1</v>
      </c>
      <c r="I26" s="21">
        <v>59.1</v>
      </c>
      <c r="J26" s="21">
        <v>26.2</v>
      </c>
      <c r="K26" s="21">
        <v>20.7</v>
      </c>
      <c r="L26" s="21">
        <v>81.099999999999994</v>
      </c>
      <c r="M26" s="21">
        <v>51.3</v>
      </c>
      <c r="N26" s="21">
        <v>74.7</v>
      </c>
      <c r="O26" s="21">
        <v>62.8</v>
      </c>
      <c r="P26" s="21">
        <v>24.6</v>
      </c>
      <c r="Q26" s="21">
        <v>32.799999999999997</v>
      </c>
      <c r="R26" s="18">
        <v>380</v>
      </c>
      <c r="S26" s="18">
        <v>380</v>
      </c>
      <c r="T26" s="18">
        <v>380</v>
      </c>
      <c r="U26" s="18">
        <v>380</v>
      </c>
      <c r="V26" s="19">
        <f t="shared" si="0"/>
        <v>43.733333333333327</v>
      </c>
      <c r="W26" s="19">
        <f t="shared" si="1"/>
        <v>35.333333333333336</v>
      </c>
      <c r="X26" s="19">
        <f t="shared" si="2"/>
        <v>69.033333333333317</v>
      </c>
      <c r="Y26" s="20">
        <f t="shared" si="3"/>
        <v>40.06666666666667</v>
      </c>
      <c r="Z26" s="1067"/>
      <c r="AA26" s="1037"/>
      <c r="AB26" s="1037"/>
      <c r="AC26" s="1037"/>
      <c r="AD26" s="1037"/>
      <c r="AE26" s="1037"/>
      <c r="AF26" s="1037"/>
      <c r="AG26" s="1037"/>
      <c r="AH26" s="1037"/>
      <c r="AI26" s="1040"/>
      <c r="AJ26" s="1040"/>
    </row>
    <row r="27" spans="1:36" ht="19.5" thickBot="1" x14ac:dyDescent="0.3">
      <c r="A27" s="1056"/>
      <c r="B27" s="1059"/>
      <c r="C27" s="1062"/>
      <c r="D27" s="106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28">
        <v>380</v>
      </c>
      <c r="S27" s="28">
        <v>380</v>
      </c>
      <c r="T27" s="28">
        <v>380</v>
      </c>
      <c r="U27" s="28">
        <v>380</v>
      </c>
      <c r="V27" s="25">
        <f t="shared" si="0"/>
        <v>0</v>
      </c>
      <c r="W27" s="25">
        <f t="shared" si="1"/>
        <v>0</v>
      </c>
      <c r="X27" s="25">
        <f t="shared" si="2"/>
        <v>0</v>
      </c>
      <c r="Y27" s="26">
        <f t="shared" si="3"/>
        <v>0</v>
      </c>
      <c r="Z27" s="1068"/>
      <c r="AA27" s="1038"/>
      <c r="AB27" s="1038"/>
      <c r="AC27" s="1038"/>
      <c r="AD27" s="1038"/>
      <c r="AE27" s="1038"/>
      <c r="AF27" s="1038"/>
      <c r="AG27" s="1038"/>
      <c r="AH27" s="1038"/>
      <c r="AI27" s="1041"/>
      <c r="AJ27" s="1041"/>
    </row>
    <row r="28" spans="1:36" ht="19.5" thickBot="1" x14ac:dyDescent="0.3">
      <c r="A28" s="1054">
        <v>5</v>
      </c>
      <c r="B28" s="1057" t="s">
        <v>37</v>
      </c>
      <c r="C28" s="1060">
        <v>630</v>
      </c>
      <c r="D28" s="1063">
        <f>630*0.9</f>
        <v>567</v>
      </c>
      <c r="E28" s="13" t="s">
        <v>38</v>
      </c>
      <c r="F28" s="13">
        <v>20.3</v>
      </c>
      <c r="G28" s="13">
        <v>11.1</v>
      </c>
      <c r="H28" s="13">
        <v>13.9</v>
      </c>
      <c r="I28" s="13">
        <v>40</v>
      </c>
      <c r="J28" s="13">
        <v>25.9</v>
      </c>
      <c r="K28" s="13">
        <v>6.8</v>
      </c>
      <c r="L28" s="13">
        <v>14.9</v>
      </c>
      <c r="M28" s="13">
        <v>11.3</v>
      </c>
      <c r="N28" s="13">
        <v>41.9</v>
      </c>
      <c r="O28" s="13">
        <v>13.8</v>
      </c>
      <c r="P28" s="13">
        <v>39</v>
      </c>
      <c r="Q28" s="13">
        <v>50.7</v>
      </c>
      <c r="R28" s="27">
        <v>380</v>
      </c>
      <c r="S28" s="27">
        <v>380</v>
      </c>
      <c r="T28" s="27">
        <v>380</v>
      </c>
      <c r="U28" s="27">
        <v>380</v>
      </c>
      <c r="V28" s="15">
        <f t="shared" si="0"/>
        <v>15.1</v>
      </c>
      <c r="W28" s="15">
        <f t="shared" si="1"/>
        <v>24.233333333333334</v>
      </c>
      <c r="X28" s="15">
        <f t="shared" si="2"/>
        <v>22.7</v>
      </c>
      <c r="Y28" s="16">
        <f t="shared" si="3"/>
        <v>34.5</v>
      </c>
      <c r="Z28" s="1066">
        <f>SUM(V28:V32)</f>
        <v>51.400000000000006</v>
      </c>
      <c r="AA28" s="1036">
        <f>SUM(W28:W32)</f>
        <v>74.933333333333337</v>
      </c>
      <c r="AB28" s="1036">
        <f>SUM(X28:X32)</f>
        <v>143.93333333333334</v>
      </c>
      <c r="AC28" s="1036">
        <f>SUM(Y28:Y32)</f>
        <v>167.83333333333334</v>
      </c>
      <c r="AD28" s="1036">
        <f t="shared" ref="AD28" si="11">Z28*0.38*0.9*SQRT(3)</f>
        <v>30.447374736091785</v>
      </c>
      <c r="AE28" s="1036">
        <f t="shared" si="5"/>
        <v>44.387612455729133</v>
      </c>
      <c r="AF28" s="1036">
        <f t="shared" si="5"/>
        <v>85.260547412739498</v>
      </c>
      <c r="AG28" s="1036">
        <f t="shared" si="5"/>
        <v>99.417984303645994</v>
      </c>
      <c r="AH28" s="1036">
        <f>MAX(Z28:AC32)</f>
        <v>167.83333333333334</v>
      </c>
      <c r="AI28" s="1039">
        <f t="shared" ref="AI28" si="12">AH28*0.38*0.9*SQRT(3)</f>
        <v>99.417984303645994</v>
      </c>
      <c r="AJ28" s="1039">
        <f>D28-AI28</f>
        <v>467.58201569635401</v>
      </c>
    </row>
    <row r="29" spans="1:36" ht="19.5" thickBot="1" x14ac:dyDescent="0.3">
      <c r="A29" s="1138"/>
      <c r="B29" s="1061"/>
      <c r="C29" s="1061"/>
      <c r="D29" s="1064"/>
      <c r="E29" s="32" t="s">
        <v>39</v>
      </c>
      <c r="F29" s="32">
        <v>12.5</v>
      </c>
      <c r="G29" s="32">
        <v>2.2000000000000002</v>
      </c>
      <c r="H29" s="32">
        <v>1.5</v>
      </c>
      <c r="I29" s="32">
        <v>16.5</v>
      </c>
      <c r="J29" s="32">
        <v>1.8</v>
      </c>
      <c r="K29" s="32">
        <v>10.1</v>
      </c>
      <c r="L29" s="32">
        <v>7.7</v>
      </c>
      <c r="M29" s="32">
        <v>23.3</v>
      </c>
      <c r="N29" s="32">
        <v>20.100000000000001</v>
      </c>
      <c r="O29" s="32">
        <v>9</v>
      </c>
      <c r="P29" s="32">
        <v>24.3</v>
      </c>
      <c r="Q29" s="32">
        <v>34</v>
      </c>
      <c r="R29" s="33"/>
      <c r="S29" s="33"/>
      <c r="T29" s="33"/>
      <c r="U29" s="33"/>
      <c r="V29" s="15">
        <f t="shared" si="0"/>
        <v>5.3999999999999995</v>
      </c>
      <c r="W29" s="15">
        <f t="shared" si="1"/>
        <v>9.4666666666666668</v>
      </c>
      <c r="X29" s="15">
        <f t="shared" si="2"/>
        <v>17.033333333333335</v>
      </c>
      <c r="Y29" s="16">
        <f t="shared" si="3"/>
        <v>22.433333333333334</v>
      </c>
      <c r="Z29" s="1139"/>
      <c r="AA29" s="1134"/>
      <c r="AB29" s="1134"/>
      <c r="AC29" s="1134"/>
      <c r="AD29" s="1134"/>
      <c r="AE29" s="1134"/>
      <c r="AF29" s="1134"/>
      <c r="AG29" s="1134"/>
      <c r="AH29" s="1134"/>
      <c r="AI29" s="1135"/>
      <c r="AJ29" s="1135"/>
    </row>
    <row r="30" spans="1:36" ht="19.5" thickBot="1" x14ac:dyDescent="0.3">
      <c r="A30" s="1138"/>
      <c r="B30" s="1061"/>
      <c r="C30" s="1061"/>
      <c r="D30" s="1064"/>
      <c r="E30" s="32" t="s">
        <v>40</v>
      </c>
      <c r="F30" s="32">
        <v>24.4</v>
      </c>
      <c r="G30" s="32">
        <v>27.7</v>
      </c>
      <c r="H30" s="32">
        <v>33.200000000000003</v>
      </c>
      <c r="I30" s="32">
        <v>32.700000000000003</v>
      </c>
      <c r="J30" s="32">
        <v>43.8</v>
      </c>
      <c r="K30" s="32">
        <v>39.9</v>
      </c>
      <c r="L30" s="32">
        <v>71</v>
      </c>
      <c r="M30" s="32">
        <v>58.8</v>
      </c>
      <c r="N30" s="32">
        <v>90.4</v>
      </c>
      <c r="O30" s="32">
        <v>91.6</v>
      </c>
      <c r="P30" s="32">
        <v>65.8</v>
      </c>
      <c r="Q30" s="32">
        <v>85.4</v>
      </c>
      <c r="R30" s="33"/>
      <c r="S30" s="33"/>
      <c r="T30" s="33"/>
      <c r="U30" s="33"/>
      <c r="V30" s="15">
        <f t="shared" si="0"/>
        <v>28.433333333333334</v>
      </c>
      <c r="W30" s="15">
        <f t="shared" si="1"/>
        <v>38.800000000000004</v>
      </c>
      <c r="X30" s="15">
        <f t="shared" si="2"/>
        <v>73.400000000000006</v>
      </c>
      <c r="Y30" s="16">
        <f t="shared" si="3"/>
        <v>80.933333333333323</v>
      </c>
      <c r="Z30" s="1139"/>
      <c r="AA30" s="1134"/>
      <c r="AB30" s="1134"/>
      <c r="AC30" s="1134"/>
      <c r="AD30" s="1134"/>
      <c r="AE30" s="1134"/>
      <c r="AF30" s="1134"/>
      <c r="AG30" s="1134"/>
      <c r="AH30" s="1134"/>
      <c r="AI30" s="1135"/>
      <c r="AJ30" s="1135"/>
    </row>
    <row r="31" spans="1:36" ht="32.25" thickBot="1" x14ac:dyDescent="0.3">
      <c r="A31" s="1138"/>
      <c r="B31" s="1061"/>
      <c r="C31" s="1061"/>
      <c r="D31" s="1064"/>
      <c r="E31" s="21" t="s">
        <v>35</v>
      </c>
      <c r="F31" s="21">
        <v>4.4000000000000004</v>
      </c>
      <c r="G31" s="21">
        <v>1</v>
      </c>
      <c r="H31" s="21">
        <v>2</v>
      </c>
      <c r="I31" s="21">
        <v>4.3</v>
      </c>
      <c r="J31" s="21">
        <v>1</v>
      </c>
      <c r="K31" s="21">
        <v>2</v>
      </c>
      <c r="L31" s="21">
        <v>29.2</v>
      </c>
      <c r="M31" s="21">
        <v>37.700000000000003</v>
      </c>
      <c r="N31" s="21">
        <v>25.5</v>
      </c>
      <c r="O31" s="21">
        <v>25.6</v>
      </c>
      <c r="P31" s="21">
        <v>37.6</v>
      </c>
      <c r="Q31" s="21">
        <v>26.7</v>
      </c>
      <c r="R31" s="18"/>
      <c r="S31" s="18"/>
      <c r="T31" s="18"/>
      <c r="U31" s="18"/>
      <c r="V31" s="15">
        <f t="shared" si="0"/>
        <v>2.4666666666666668</v>
      </c>
      <c r="W31" s="15">
        <f t="shared" si="1"/>
        <v>2.4333333333333331</v>
      </c>
      <c r="X31" s="15">
        <f t="shared" si="2"/>
        <v>30.8</v>
      </c>
      <c r="Y31" s="16">
        <f t="shared" si="3"/>
        <v>29.966666666666669</v>
      </c>
      <c r="Z31" s="1139"/>
      <c r="AA31" s="1134"/>
      <c r="AB31" s="1134"/>
      <c r="AC31" s="1134"/>
      <c r="AD31" s="1134"/>
      <c r="AE31" s="1134"/>
      <c r="AF31" s="1134"/>
      <c r="AG31" s="1134"/>
      <c r="AH31" s="1134"/>
      <c r="AI31" s="1135"/>
      <c r="AJ31" s="1135"/>
    </row>
    <row r="32" spans="1:36" ht="19.5" thickBot="1" x14ac:dyDescent="0.3">
      <c r="A32" s="1138"/>
      <c r="B32" s="1061"/>
      <c r="C32" s="1061"/>
      <c r="D32" s="1065"/>
      <c r="E32" s="34" t="s">
        <v>41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3"/>
      <c r="S32" s="33"/>
      <c r="T32" s="33"/>
      <c r="U32" s="33"/>
      <c r="V32" s="15">
        <f t="shared" si="0"/>
        <v>0</v>
      </c>
      <c r="W32" s="15">
        <f t="shared" si="1"/>
        <v>0</v>
      </c>
      <c r="X32" s="15">
        <f t="shared" si="2"/>
        <v>0</v>
      </c>
      <c r="Y32" s="16">
        <f t="shared" si="3"/>
        <v>0</v>
      </c>
      <c r="Z32" s="1139"/>
      <c r="AA32" s="1134"/>
      <c r="AB32" s="1134"/>
      <c r="AC32" s="1134"/>
      <c r="AD32" s="1134"/>
      <c r="AE32" s="1134"/>
      <c r="AF32" s="1134"/>
      <c r="AG32" s="1134"/>
      <c r="AH32" s="1134"/>
      <c r="AI32" s="1135"/>
      <c r="AJ32" s="1135"/>
    </row>
    <row r="33" spans="1:36" ht="18.75" x14ac:dyDescent="0.25">
      <c r="A33" s="1054">
        <v>6</v>
      </c>
      <c r="B33" s="1057" t="s">
        <v>42</v>
      </c>
      <c r="C33" s="1060">
        <v>630</v>
      </c>
      <c r="D33" s="1063">
        <f>630*0.9</f>
        <v>567</v>
      </c>
      <c r="E33" s="1136" t="s">
        <v>43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7"/>
      <c r="S33" s="27"/>
      <c r="T33" s="27"/>
      <c r="U33" s="27"/>
      <c r="V33" s="15">
        <f t="shared" si="0"/>
        <v>0</v>
      </c>
      <c r="W33" s="15">
        <f t="shared" si="1"/>
        <v>0</v>
      </c>
      <c r="X33" s="15">
        <f t="shared" si="2"/>
        <v>0</v>
      </c>
      <c r="Y33" s="16">
        <f t="shared" si="3"/>
        <v>0</v>
      </c>
      <c r="Z33" s="1066">
        <f>SUM(V33:V34)</f>
        <v>0</v>
      </c>
      <c r="AA33" s="1036">
        <f>SUM(W33:W34)</f>
        <v>0</v>
      </c>
      <c r="AB33" s="1036">
        <f>SUM(X33:X34)</f>
        <v>0</v>
      </c>
      <c r="AC33" s="1036">
        <f>SUM(Y33:Y34)</f>
        <v>0</v>
      </c>
      <c r="AD33" s="1036">
        <f t="shared" ref="AD33:AG33" si="13">Z33*0.38*0.9*SQRT(3)</f>
        <v>0</v>
      </c>
      <c r="AE33" s="1036">
        <f t="shared" si="13"/>
        <v>0</v>
      </c>
      <c r="AF33" s="1036">
        <f t="shared" si="13"/>
        <v>0</v>
      </c>
      <c r="AG33" s="1036">
        <f t="shared" si="13"/>
        <v>0</v>
      </c>
      <c r="AH33" s="1036">
        <f>MAX(Z33:AC34)</f>
        <v>0</v>
      </c>
      <c r="AI33" s="1039">
        <f t="shared" ref="AI33" si="14">AH33*0.38*0.9*SQRT(3)</f>
        <v>0</v>
      </c>
      <c r="AJ33" s="1039">
        <f>D33-AI33</f>
        <v>567</v>
      </c>
    </row>
    <row r="34" spans="1:36" ht="19.5" thickBot="1" x14ac:dyDescent="0.3">
      <c r="A34" s="1055"/>
      <c r="B34" s="1058"/>
      <c r="C34" s="1061"/>
      <c r="D34" s="1065"/>
      <c r="E34" s="113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/>
      <c r="S34" s="18"/>
      <c r="T34" s="18"/>
      <c r="U34" s="18"/>
      <c r="V34" s="19">
        <f t="shared" si="0"/>
        <v>0</v>
      </c>
      <c r="W34" s="19">
        <f t="shared" si="1"/>
        <v>0</v>
      </c>
      <c r="X34" s="19">
        <f t="shared" si="2"/>
        <v>0</v>
      </c>
      <c r="Y34" s="20">
        <f t="shared" si="3"/>
        <v>0</v>
      </c>
      <c r="Z34" s="1067"/>
      <c r="AA34" s="1037"/>
      <c r="AB34" s="1037"/>
      <c r="AC34" s="1037"/>
      <c r="AD34" s="1037"/>
      <c r="AE34" s="1037"/>
      <c r="AF34" s="1037"/>
      <c r="AG34" s="1037"/>
      <c r="AH34" s="1037"/>
      <c r="AI34" s="1040"/>
      <c r="AJ34" s="1040"/>
    </row>
    <row r="35" spans="1:36" ht="18.75" x14ac:dyDescent="0.25">
      <c r="A35" s="1054">
        <v>7</v>
      </c>
      <c r="B35" s="1057" t="s">
        <v>44</v>
      </c>
      <c r="C35" s="1060">
        <v>250</v>
      </c>
      <c r="D35" s="1063">
        <f>250*0.9</f>
        <v>225</v>
      </c>
      <c r="E35" s="13" t="s">
        <v>45</v>
      </c>
      <c r="F35" s="13">
        <v>42.8</v>
      </c>
      <c r="G35" s="13">
        <v>48.9</v>
      </c>
      <c r="H35" s="13">
        <v>33.799999999999997</v>
      </c>
      <c r="I35" s="13">
        <v>44.2</v>
      </c>
      <c r="J35" s="13">
        <v>39.200000000000003</v>
      </c>
      <c r="K35" s="13">
        <v>25.2</v>
      </c>
      <c r="L35" s="13">
        <v>77.599999999999994</v>
      </c>
      <c r="M35" s="13">
        <v>94</v>
      </c>
      <c r="N35" s="13">
        <v>53.6</v>
      </c>
      <c r="O35" s="13">
        <v>76.3</v>
      </c>
      <c r="P35" s="13">
        <v>81.599999999999994</v>
      </c>
      <c r="Q35" s="13">
        <v>69.7</v>
      </c>
      <c r="R35" s="27">
        <v>380</v>
      </c>
      <c r="S35" s="27">
        <v>380</v>
      </c>
      <c r="T35" s="27">
        <v>380</v>
      </c>
      <c r="U35" s="27">
        <v>380</v>
      </c>
      <c r="V35" s="15">
        <f t="shared" si="0"/>
        <v>41.833333333333329</v>
      </c>
      <c r="W35" s="15">
        <f t="shared" si="1"/>
        <v>36.200000000000003</v>
      </c>
      <c r="X35" s="15">
        <f t="shared" si="2"/>
        <v>75.066666666666663</v>
      </c>
      <c r="Y35" s="16">
        <f t="shared" si="3"/>
        <v>75.86666666666666</v>
      </c>
      <c r="Z35" s="1066">
        <f>SUM(V35:V36)</f>
        <v>97.466666666666654</v>
      </c>
      <c r="AA35" s="1036">
        <f>SUM(W35:W36)</f>
        <v>101.83333333333333</v>
      </c>
      <c r="AB35" s="1036">
        <f>SUM(X35:X36)</f>
        <v>146.43333333333334</v>
      </c>
      <c r="AC35" s="1036">
        <f>SUM(Y35:Y36)</f>
        <v>154.23333333333335</v>
      </c>
      <c r="AD35" s="1036">
        <f t="shared" ref="AD35:AG37" si="15">Z35*0.38*0.9*SQRT(3)</f>
        <v>57.735488799177922</v>
      </c>
      <c r="AE35" s="1036">
        <f t="shared" si="15"/>
        <v>60.322133475201284</v>
      </c>
      <c r="AF35" s="1036">
        <f t="shared" si="15"/>
        <v>86.741450853210878</v>
      </c>
      <c r="AG35" s="1036">
        <f t="shared" si="15"/>
        <v>91.361869587481635</v>
      </c>
      <c r="AH35" s="1036">
        <f>MAX(Z35:AC36)</f>
        <v>154.23333333333335</v>
      </c>
      <c r="AI35" s="1039">
        <f t="shared" ref="AI35" si="16">AH35*0.38*0.9*SQRT(3)</f>
        <v>91.361869587481635</v>
      </c>
      <c r="AJ35" s="1039">
        <f>D35-AI35</f>
        <v>133.63813041251836</v>
      </c>
    </row>
    <row r="36" spans="1:36" ht="19.5" thickBot="1" x14ac:dyDescent="0.3">
      <c r="A36" s="1055"/>
      <c r="B36" s="1058"/>
      <c r="C36" s="1061"/>
      <c r="D36" s="1065"/>
      <c r="E36" s="17" t="s">
        <v>46</v>
      </c>
      <c r="F36" s="17">
        <v>45.2</v>
      </c>
      <c r="G36" s="17">
        <v>45.9</v>
      </c>
      <c r="H36" s="17">
        <v>75.8</v>
      </c>
      <c r="I36" s="17">
        <v>65.099999999999994</v>
      </c>
      <c r="J36" s="17">
        <v>57.3</v>
      </c>
      <c r="K36" s="17">
        <v>74.5</v>
      </c>
      <c r="L36" s="17">
        <v>74.5</v>
      </c>
      <c r="M36" s="17">
        <v>71</v>
      </c>
      <c r="N36" s="17">
        <v>68.599999999999994</v>
      </c>
      <c r="O36" s="17">
        <v>83.2</v>
      </c>
      <c r="P36" s="17">
        <v>82.2</v>
      </c>
      <c r="Q36" s="17">
        <v>69.7</v>
      </c>
      <c r="R36" s="18">
        <v>380</v>
      </c>
      <c r="S36" s="18">
        <v>380</v>
      </c>
      <c r="T36" s="18">
        <v>380</v>
      </c>
      <c r="U36" s="18">
        <v>380</v>
      </c>
      <c r="V36" s="19">
        <f t="shared" si="0"/>
        <v>55.633333333333326</v>
      </c>
      <c r="W36" s="19">
        <f t="shared" si="1"/>
        <v>65.633333333333326</v>
      </c>
      <c r="X36" s="19">
        <f t="shared" si="2"/>
        <v>71.36666666666666</v>
      </c>
      <c r="Y36" s="20">
        <f t="shared" si="3"/>
        <v>78.366666666666674</v>
      </c>
      <c r="Z36" s="1067"/>
      <c r="AA36" s="1037"/>
      <c r="AB36" s="1037"/>
      <c r="AC36" s="1037"/>
      <c r="AD36" s="1037"/>
      <c r="AE36" s="1037"/>
      <c r="AF36" s="1037"/>
      <c r="AG36" s="1037"/>
      <c r="AH36" s="1037"/>
      <c r="AI36" s="1040"/>
      <c r="AJ36" s="1040"/>
    </row>
    <row r="37" spans="1:36" ht="18.75" x14ac:dyDescent="0.25">
      <c r="A37" s="1054">
        <v>8</v>
      </c>
      <c r="B37" s="1057" t="s">
        <v>47</v>
      </c>
      <c r="C37" s="1060">
        <v>100</v>
      </c>
      <c r="D37" s="1063">
        <f>100*0.9</f>
        <v>90</v>
      </c>
      <c r="E37" s="13" t="s">
        <v>48</v>
      </c>
      <c r="F37" s="13">
        <v>6.7</v>
      </c>
      <c r="G37" s="13">
        <v>2.5</v>
      </c>
      <c r="H37" s="13">
        <v>2.5</v>
      </c>
      <c r="I37" s="13">
        <v>6.4</v>
      </c>
      <c r="J37" s="13">
        <v>2.2999999999999998</v>
      </c>
      <c r="K37" s="13">
        <v>2.4</v>
      </c>
      <c r="L37" s="13"/>
      <c r="M37" s="13"/>
      <c r="N37" s="13"/>
      <c r="O37" s="13"/>
      <c r="P37" s="13"/>
      <c r="Q37" s="13"/>
      <c r="R37" s="27">
        <v>380</v>
      </c>
      <c r="S37" s="27">
        <v>380</v>
      </c>
      <c r="T37" s="27">
        <v>380</v>
      </c>
      <c r="U37" s="27">
        <v>380</v>
      </c>
      <c r="V37" s="15">
        <f t="shared" si="0"/>
        <v>3.9</v>
      </c>
      <c r="W37" s="15">
        <f t="shared" si="1"/>
        <v>3.6999999999999997</v>
      </c>
      <c r="X37" s="15">
        <f t="shared" si="2"/>
        <v>0</v>
      </c>
      <c r="Y37" s="16">
        <f t="shared" si="3"/>
        <v>0</v>
      </c>
      <c r="Z37" s="1066">
        <f>SUM(V37:V39)</f>
        <v>24.4</v>
      </c>
      <c r="AA37" s="1036">
        <f>SUM(W37:W39)</f>
        <v>24.3</v>
      </c>
      <c r="AB37" s="1036">
        <f>SUM(X37:X39)</f>
        <v>0</v>
      </c>
      <c r="AC37" s="1036">
        <f>SUM(Y37:Y39)</f>
        <v>0</v>
      </c>
      <c r="AD37" s="1036">
        <f t="shared" ref="AD37" si="17">Z37*0.38*0.9*SQRT(3)</f>
        <v>14.453617579000769</v>
      </c>
      <c r="AE37" s="1036">
        <f t="shared" si="15"/>
        <v>14.394381441381912</v>
      </c>
      <c r="AF37" s="1036">
        <f t="shared" si="15"/>
        <v>0</v>
      </c>
      <c r="AG37" s="1036">
        <f t="shared" si="15"/>
        <v>0</v>
      </c>
      <c r="AH37" s="1036">
        <f>MAX(Z37:AC39)</f>
        <v>24.4</v>
      </c>
      <c r="AI37" s="1039">
        <f t="shared" ref="AI37" si="18">AH37*0.38*0.9*SQRT(3)</f>
        <v>14.453617579000769</v>
      </c>
      <c r="AJ37" s="1039">
        <f>D37-AI37</f>
        <v>75.546382420999237</v>
      </c>
    </row>
    <row r="38" spans="1:36" ht="31.5" x14ac:dyDescent="0.25">
      <c r="A38" s="1055"/>
      <c r="B38" s="1058"/>
      <c r="C38" s="1061"/>
      <c r="D38" s="1064"/>
      <c r="E38" s="17" t="s">
        <v>49</v>
      </c>
      <c r="F38" s="17">
        <v>20.2</v>
      </c>
      <c r="G38" s="17">
        <v>20.3</v>
      </c>
      <c r="H38" s="17">
        <v>21</v>
      </c>
      <c r="I38" s="17">
        <v>20.399999999999999</v>
      </c>
      <c r="J38" s="17">
        <v>20.3</v>
      </c>
      <c r="K38" s="17">
        <v>21.1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8">
        <v>380</v>
      </c>
      <c r="S38" s="18">
        <v>380</v>
      </c>
      <c r="T38" s="18">
        <v>380</v>
      </c>
      <c r="U38" s="18">
        <v>380</v>
      </c>
      <c r="V38" s="19">
        <f t="shared" si="0"/>
        <v>20.5</v>
      </c>
      <c r="W38" s="19">
        <f t="shared" si="1"/>
        <v>20.6</v>
      </c>
      <c r="X38" s="19">
        <f t="shared" si="2"/>
        <v>0</v>
      </c>
      <c r="Y38" s="20">
        <f t="shared" si="3"/>
        <v>0</v>
      </c>
      <c r="Z38" s="1067"/>
      <c r="AA38" s="1037"/>
      <c r="AB38" s="1037"/>
      <c r="AC38" s="1037"/>
      <c r="AD38" s="1037"/>
      <c r="AE38" s="1037"/>
      <c r="AF38" s="1037"/>
      <c r="AG38" s="1037"/>
      <c r="AH38" s="1037"/>
      <c r="AI38" s="1040"/>
      <c r="AJ38" s="1040"/>
    </row>
    <row r="39" spans="1:36" ht="19.5" thickBot="1" x14ac:dyDescent="0.3">
      <c r="A39" s="1056"/>
      <c r="B39" s="1059"/>
      <c r="C39" s="1062"/>
      <c r="D39" s="1065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  <c r="S39" s="24"/>
      <c r="T39" s="24"/>
      <c r="U39" s="24"/>
      <c r="V39" s="25">
        <f t="shared" si="0"/>
        <v>0</v>
      </c>
      <c r="W39" s="25">
        <f t="shared" si="1"/>
        <v>0</v>
      </c>
      <c r="X39" s="25">
        <f t="shared" si="2"/>
        <v>0</v>
      </c>
      <c r="Y39" s="26">
        <f t="shared" si="3"/>
        <v>0</v>
      </c>
      <c r="Z39" s="1068"/>
      <c r="AA39" s="1038"/>
      <c r="AB39" s="1038"/>
      <c r="AC39" s="1038"/>
      <c r="AD39" s="1038"/>
      <c r="AE39" s="1038"/>
      <c r="AF39" s="1038"/>
      <c r="AG39" s="1038"/>
      <c r="AH39" s="1038"/>
      <c r="AI39" s="1041"/>
      <c r="AJ39" s="1041"/>
    </row>
    <row r="40" spans="1:36" ht="18.75" x14ac:dyDescent="0.25">
      <c r="A40" s="1054"/>
      <c r="B40" s="1057"/>
      <c r="C40" s="1060"/>
      <c r="D40" s="1063"/>
      <c r="E40" s="13"/>
      <c r="F40" s="13"/>
      <c r="G40" s="13"/>
      <c r="H40" s="13"/>
      <c r="I40" s="13"/>
      <c r="J40" s="13"/>
      <c r="K40" s="13"/>
      <c r="L40" s="1042"/>
      <c r="M40" s="1043"/>
      <c r="N40" s="1044"/>
      <c r="O40" s="1045"/>
      <c r="P40" s="1046"/>
      <c r="Q40" s="1047"/>
      <c r="R40" s="27"/>
      <c r="S40" s="27"/>
      <c r="T40" s="27"/>
      <c r="U40" s="27"/>
      <c r="V40" s="15"/>
      <c r="W40" s="15"/>
      <c r="X40" s="15"/>
      <c r="Y40" s="35"/>
      <c r="Z40" s="1066"/>
      <c r="AA40" s="1036"/>
      <c r="AB40" s="1036"/>
      <c r="AC40" s="1036"/>
      <c r="AD40" s="1036">
        <f>SUM(AD12:AD39)</f>
        <v>228.71072734640148</v>
      </c>
      <c r="AE40" s="1036">
        <f t="shared" ref="AE40:AG40" si="19">SUM(AE12:AE39)</f>
        <v>233.94325283606705</v>
      </c>
      <c r="AF40" s="1036">
        <f t="shared" si="19"/>
        <v>409.79560004724311</v>
      </c>
      <c r="AG40" s="1036">
        <f t="shared" si="19"/>
        <v>439.94679409524059</v>
      </c>
      <c r="AH40" s="1036"/>
      <c r="AI40" s="1039"/>
      <c r="AJ40" s="1039"/>
    </row>
    <row r="41" spans="1:36" ht="18.75" x14ac:dyDescent="0.25">
      <c r="A41" s="1055"/>
      <c r="B41" s="1058"/>
      <c r="C41" s="1061"/>
      <c r="D41" s="1064"/>
      <c r="E41" s="17"/>
      <c r="F41" s="17"/>
      <c r="G41" s="17"/>
      <c r="H41" s="17"/>
      <c r="I41" s="17"/>
      <c r="J41" s="17"/>
      <c r="K41" s="17"/>
      <c r="L41" s="1048"/>
      <c r="M41" s="1049"/>
      <c r="N41" s="1050"/>
      <c r="O41" s="1048"/>
      <c r="P41" s="1049"/>
      <c r="Q41" s="1050"/>
      <c r="R41" s="18"/>
      <c r="S41" s="18"/>
      <c r="T41" s="18"/>
      <c r="U41" s="18"/>
      <c r="V41" s="19"/>
      <c r="W41" s="19"/>
      <c r="X41" s="19"/>
      <c r="Y41" s="36"/>
      <c r="Z41" s="1067"/>
      <c r="AA41" s="1037"/>
      <c r="AB41" s="1037"/>
      <c r="AC41" s="1037"/>
      <c r="AD41" s="1037"/>
      <c r="AE41" s="1037"/>
      <c r="AF41" s="1037"/>
      <c r="AG41" s="1037"/>
      <c r="AH41" s="1037"/>
      <c r="AI41" s="1040"/>
      <c r="AJ41" s="1040"/>
    </row>
    <row r="42" spans="1:36" ht="19.5" thickBot="1" x14ac:dyDescent="0.3">
      <c r="A42" s="1056"/>
      <c r="B42" s="1059"/>
      <c r="C42" s="1062"/>
      <c r="D42" s="1065"/>
      <c r="E42" s="23"/>
      <c r="F42" s="23"/>
      <c r="G42" s="23"/>
      <c r="H42" s="23"/>
      <c r="I42" s="23"/>
      <c r="J42" s="23"/>
      <c r="K42" s="23"/>
      <c r="L42" s="1051"/>
      <c r="M42" s="1052"/>
      <c r="N42" s="1053"/>
      <c r="O42" s="1051"/>
      <c r="P42" s="1052"/>
      <c r="Q42" s="1053"/>
      <c r="R42" s="24"/>
      <c r="S42" s="24"/>
      <c r="T42" s="24"/>
      <c r="U42" s="24"/>
      <c r="V42" s="25"/>
      <c r="W42" s="25"/>
      <c r="X42" s="25"/>
      <c r="Y42" s="37"/>
      <c r="Z42" s="1068"/>
      <c r="AA42" s="1038"/>
      <c r="AB42" s="1038"/>
      <c r="AC42" s="1038"/>
      <c r="AD42" s="1038"/>
      <c r="AE42" s="1038"/>
      <c r="AF42" s="1038"/>
      <c r="AG42" s="1038"/>
      <c r="AH42" s="1038"/>
      <c r="AI42" s="1041"/>
      <c r="AJ42" s="1041"/>
    </row>
  </sheetData>
  <sheetProtection formatCells="0" formatColumns="0" formatRows="0" insertRows="0"/>
  <mergeCells count="172">
    <mergeCell ref="AJ37:AJ39"/>
    <mergeCell ref="AD37:AD39"/>
    <mergeCell ref="AE37:AE39"/>
    <mergeCell ref="AF37:AF39"/>
    <mergeCell ref="AG37:AG39"/>
    <mergeCell ref="AH37:AH39"/>
    <mergeCell ref="AI37:AI39"/>
    <mergeCell ref="AI35:AI36"/>
    <mergeCell ref="AJ35:AJ36"/>
    <mergeCell ref="AD35:AD36"/>
    <mergeCell ref="AE35:AE36"/>
    <mergeCell ref="AF35:AF36"/>
    <mergeCell ref="AG35:AG36"/>
    <mergeCell ref="AH35:AH36"/>
    <mergeCell ref="A37:A39"/>
    <mergeCell ref="B37:B39"/>
    <mergeCell ref="C37:C39"/>
    <mergeCell ref="D37:D39"/>
    <mergeCell ref="Z37:Z39"/>
    <mergeCell ref="AA37:AA39"/>
    <mergeCell ref="AB37:AB39"/>
    <mergeCell ref="AC37:AC39"/>
    <mergeCell ref="AC35:AC36"/>
    <mergeCell ref="AJ33:AJ34"/>
    <mergeCell ref="A35:A36"/>
    <mergeCell ref="B35:B36"/>
    <mergeCell ref="C35:C36"/>
    <mergeCell ref="D35:D36"/>
    <mergeCell ref="Z35:Z36"/>
    <mergeCell ref="AA35:AA36"/>
    <mergeCell ref="AB35:AB36"/>
    <mergeCell ref="AB33:AB34"/>
    <mergeCell ref="AC33:AC34"/>
    <mergeCell ref="AD33:AD34"/>
    <mergeCell ref="AE33:AE34"/>
    <mergeCell ref="AF33:AF34"/>
    <mergeCell ref="AG33:AG34"/>
    <mergeCell ref="AH28:AH32"/>
    <mergeCell ref="AI28:AI32"/>
    <mergeCell ref="AJ28:AJ32"/>
    <mergeCell ref="A33:A34"/>
    <mergeCell ref="B33:B34"/>
    <mergeCell ref="C33:C34"/>
    <mergeCell ref="D33:D34"/>
    <mergeCell ref="E33:E34"/>
    <mergeCell ref="Z33:Z34"/>
    <mergeCell ref="AA33:AA34"/>
    <mergeCell ref="AB28:AB32"/>
    <mergeCell ref="AC28:AC32"/>
    <mergeCell ref="AD28:AD32"/>
    <mergeCell ref="AE28:AE32"/>
    <mergeCell ref="AF28:AF32"/>
    <mergeCell ref="AG28:AG32"/>
    <mergeCell ref="A28:A32"/>
    <mergeCell ref="B28:B32"/>
    <mergeCell ref="C28:C32"/>
    <mergeCell ref="D28:D32"/>
    <mergeCell ref="Z28:Z32"/>
    <mergeCell ref="AA28:AA32"/>
    <mergeCell ref="AH33:AH34"/>
    <mergeCell ref="AI33:AI34"/>
    <mergeCell ref="AI24:AI27"/>
    <mergeCell ref="AJ24:AJ27"/>
    <mergeCell ref="AJ20:AJ23"/>
    <mergeCell ref="A24:A27"/>
    <mergeCell ref="B24:B27"/>
    <mergeCell ref="C24:C27"/>
    <mergeCell ref="D24:D27"/>
    <mergeCell ref="Z24:Z27"/>
    <mergeCell ref="AA24:AA27"/>
    <mergeCell ref="AB24:AB27"/>
    <mergeCell ref="AC24:AC27"/>
    <mergeCell ref="AD24:AD27"/>
    <mergeCell ref="AD20:AD23"/>
    <mergeCell ref="AE20:AE23"/>
    <mergeCell ref="AF20:AF23"/>
    <mergeCell ref="AG20:AG23"/>
    <mergeCell ref="AH20:AH23"/>
    <mergeCell ref="AI20:AI23"/>
    <mergeCell ref="A20:A23"/>
    <mergeCell ref="B20:B23"/>
    <mergeCell ref="C20:C23"/>
    <mergeCell ref="D20:D23"/>
    <mergeCell ref="Z20:Z23"/>
    <mergeCell ref="AA20:AA23"/>
    <mergeCell ref="AD17:AD19"/>
    <mergeCell ref="AE17:AE19"/>
    <mergeCell ref="AF17:AF19"/>
    <mergeCell ref="AG17:AG19"/>
    <mergeCell ref="AH17:AH19"/>
    <mergeCell ref="AE24:AE27"/>
    <mergeCell ref="AF24:AF27"/>
    <mergeCell ref="AG24:AG27"/>
    <mergeCell ref="AH24:AH27"/>
    <mergeCell ref="AB20:AB23"/>
    <mergeCell ref="AC20:AC23"/>
    <mergeCell ref="AC17:AC19"/>
    <mergeCell ref="AH12:AH16"/>
    <mergeCell ref="AI12:AI16"/>
    <mergeCell ref="AJ12:AJ16"/>
    <mergeCell ref="A17:A19"/>
    <mergeCell ref="B17:B19"/>
    <mergeCell ref="C17:C19"/>
    <mergeCell ref="D17:D19"/>
    <mergeCell ref="Z17:Z19"/>
    <mergeCell ref="AA17:AA19"/>
    <mergeCell ref="AB17:AB19"/>
    <mergeCell ref="AB12:AB16"/>
    <mergeCell ref="AC12:AC16"/>
    <mergeCell ref="AD12:AD16"/>
    <mergeCell ref="AE12:AE16"/>
    <mergeCell ref="AF12:AF16"/>
    <mergeCell ref="AG12:AG16"/>
    <mergeCell ref="A12:A16"/>
    <mergeCell ref="B12:B16"/>
    <mergeCell ref="C12:C16"/>
    <mergeCell ref="D12:D16"/>
    <mergeCell ref="Z12:Z16"/>
    <mergeCell ref="AA12:AA16"/>
    <mergeCell ref="AI17:AI19"/>
    <mergeCell ref="AJ17:AJ19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Z8:AC9"/>
    <mergeCell ref="A8:A11"/>
    <mergeCell ref="B8:B11"/>
    <mergeCell ref="C8:C11"/>
    <mergeCell ref="D8:D11"/>
    <mergeCell ref="E8:E11"/>
    <mergeCell ref="F8:Q8"/>
    <mergeCell ref="R8:U9"/>
    <mergeCell ref="AD8:AG9"/>
    <mergeCell ref="AH8:AH11"/>
    <mergeCell ref="A40:A42"/>
    <mergeCell ref="B40:B42"/>
    <mergeCell ref="C40:C42"/>
    <mergeCell ref="D40:D42"/>
    <mergeCell ref="Z40:Z42"/>
    <mergeCell ref="AA40:AA42"/>
    <mergeCell ref="AB40:AB42"/>
    <mergeCell ref="AC40:AC42"/>
    <mergeCell ref="AD40:AD42"/>
    <mergeCell ref="AE40:AE42"/>
    <mergeCell ref="AF40:AF42"/>
    <mergeCell ref="AG40:AG42"/>
    <mergeCell ref="AH40:AH42"/>
    <mergeCell ref="AI40:AI42"/>
    <mergeCell ref="AJ40:AJ42"/>
    <mergeCell ref="L40:N40"/>
    <mergeCell ref="O40:Q40"/>
    <mergeCell ref="L41:N41"/>
    <mergeCell ref="O41:Q41"/>
    <mergeCell ref="L42:N42"/>
    <mergeCell ref="O42:Q42"/>
  </mergeCells>
  <pageMargins left="0.7" right="0.7" top="0.75" bottom="0.75" header="0.3" footer="0.3"/>
  <pageSetup paperSize="9" scale="90" orientation="portrait" r:id="rId1"/>
  <rowBreaks count="1" manualBreakCount="1">
    <brk id="41" max="16383" man="1"/>
  </rowBreaks>
  <colBreaks count="1" manualBreakCount="1">
    <brk id="11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72"/>
  <sheetViews>
    <sheetView view="pageBreakPreview" topLeftCell="G139" zoomScale="80" zoomScaleNormal="70" zoomScaleSheetLayoutView="80" workbookViewId="0">
      <selection activeCell="X18" sqref="X18"/>
    </sheetView>
  </sheetViews>
  <sheetFormatPr defaultColWidth="9.140625" defaultRowHeight="15" x14ac:dyDescent="0.25"/>
  <cols>
    <col min="1" max="1" width="8" style="259" customWidth="1"/>
    <col min="2" max="2" width="20.42578125" style="259" customWidth="1"/>
    <col min="3" max="4" width="22.5703125" style="259" customWidth="1"/>
    <col min="5" max="5" width="25.140625" style="259" customWidth="1"/>
    <col min="6" max="17" width="9.140625" style="259"/>
    <col min="18" max="34" width="10.7109375" style="259" customWidth="1"/>
    <col min="35" max="35" width="11.28515625" style="259" customWidth="1"/>
    <col min="36" max="36" width="14.42578125" style="259" customWidth="1"/>
    <col min="37" max="16384" width="9.140625" style="259"/>
  </cols>
  <sheetData>
    <row r="1" spans="1:36" x14ac:dyDescent="0.2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8"/>
      <c r="V1" s="258"/>
    </row>
    <row r="2" spans="1:36" x14ac:dyDescent="0.25">
      <c r="A2" s="257"/>
      <c r="B2" s="1172" t="s">
        <v>644</v>
      </c>
      <c r="C2" s="1173"/>
      <c r="D2" s="1173"/>
      <c r="E2" s="1173"/>
      <c r="F2" s="1173"/>
      <c r="G2" s="1173"/>
      <c r="H2" s="1173"/>
      <c r="I2" s="1173"/>
      <c r="J2" s="1173"/>
      <c r="K2" s="1173"/>
      <c r="L2" s="1173"/>
      <c r="M2" s="1173"/>
      <c r="N2" s="1173"/>
      <c r="O2" s="1173"/>
      <c r="P2" s="1173"/>
      <c r="Q2" s="1174"/>
      <c r="R2" s="257"/>
      <c r="S2" s="257"/>
      <c r="T2" s="257"/>
      <c r="U2" s="258"/>
      <c r="V2" s="258"/>
    </row>
    <row r="3" spans="1:36" x14ac:dyDescent="0.25">
      <c r="A3" s="257"/>
      <c r="B3" s="1175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  <c r="P3" s="1176"/>
      <c r="Q3" s="1177"/>
      <c r="R3" s="257"/>
      <c r="S3" s="257"/>
      <c r="T3" s="257"/>
      <c r="U3" s="258"/>
      <c r="V3" s="258"/>
    </row>
    <row r="4" spans="1:36" ht="20.25" x14ac:dyDescent="0.25">
      <c r="A4" s="257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57"/>
      <c r="S4" s="257"/>
      <c r="T4" s="257"/>
      <c r="U4" s="258"/>
      <c r="V4" s="258"/>
    </row>
    <row r="5" spans="1:36" ht="20.25" customHeight="1" x14ac:dyDescent="0.25">
      <c r="A5" s="257"/>
      <c r="B5" s="260"/>
      <c r="C5" s="260"/>
      <c r="D5" s="260"/>
      <c r="E5" s="260"/>
      <c r="F5" s="1178"/>
      <c r="G5" s="1178"/>
      <c r="H5" s="1178"/>
      <c r="I5" s="1178"/>
      <c r="J5" s="1178"/>
      <c r="K5" s="1178"/>
      <c r="L5" s="1178"/>
      <c r="M5" s="1178"/>
      <c r="N5" s="1178"/>
      <c r="O5" s="1178"/>
      <c r="P5" s="1178"/>
      <c r="Q5" s="1178"/>
      <c r="R5" s="1178"/>
      <c r="S5" s="1178"/>
      <c r="T5" s="1178"/>
      <c r="U5" s="1178"/>
      <c r="V5" s="1179" t="s">
        <v>1</v>
      </c>
      <c r="W5" s="1179"/>
      <c r="X5" s="1179"/>
      <c r="Y5" s="1179"/>
      <c r="Z5" s="1179"/>
      <c r="AA5" s="1179"/>
      <c r="AB5" s="1179"/>
      <c r="AC5" s="1179"/>
      <c r="AD5" s="1179"/>
      <c r="AE5" s="1179"/>
      <c r="AF5" s="1179"/>
      <c r="AG5" s="1179"/>
      <c r="AH5" s="1179"/>
    </row>
    <row r="6" spans="1:36" ht="30" customHeight="1" x14ac:dyDescent="0.25">
      <c r="A6" s="257"/>
      <c r="B6" s="260"/>
      <c r="C6" s="260"/>
      <c r="D6" s="260"/>
      <c r="E6" s="260"/>
      <c r="F6" s="1178"/>
      <c r="G6" s="1178"/>
      <c r="H6" s="1178"/>
      <c r="I6" s="1178"/>
      <c r="J6" s="1178"/>
      <c r="K6" s="1178"/>
      <c r="L6" s="1178"/>
      <c r="M6" s="1178"/>
      <c r="N6" s="1178"/>
      <c r="O6" s="1178"/>
      <c r="P6" s="1178"/>
      <c r="Q6" s="1178"/>
      <c r="R6" s="1178"/>
      <c r="S6" s="1178"/>
      <c r="T6" s="1178"/>
      <c r="U6" s="1178"/>
      <c r="V6" s="1179"/>
      <c r="W6" s="1179"/>
      <c r="X6" s="1179"/>
      <c r="Y6" s="1179"/>
      <c r="Z6" s="1179"/>
      <c r="AA6" s="1179"/>
      <c r="AB6" s="1179"/>
      <c r="AC6" s="1179"/>
      <c r="AD6" s="1179"/>
      <c r="AE6" s="1179"/>
      <c r="AF6" s="1179"/>
      <c r="AG6" s="1179"/>
      <c r="AH6" s="1179"/>
    </row>
    <row r="7" spans="1:36" ht="15.75" thickBot="1" x14ac:dyDescent="0.3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8"/>
      <c r="V7" s="258"/>
    </row>
    <row r="8" spans="1:36" ht="31.5" customHeight="1" thickBot="1" x14ac:dyDescent="0.3">
      <c r="A8" s="1140" t="s">
        <v>2</v>
      </c>
      <c r="B8" s="1143" t="s">
        <v>3</v>
      </c>
      <c r="C8" s="1146" t="s">
        <v>4</v>
      </c>
      <c r="D8" s="1146" t="s">
        <v>5</v>
      </c>
      <c r="E8" s="1143" t="s">
        <v>6</v>
      </c>
      <c r="F8" s="1149" t="s">
        <v>7</v>
      </c>
      <c r="G8" s="1150"/>
      <c r="H8" s="1150"/>
      <c r="I8" s="1150"/>
      <c r="J8" s="1150"/>
      <c r="K8" s="1150"/>
      <c r="L8" s="1150"/>
      <c r="M8" s="1150"/>
      <c r="N8" s="1150"/>
      <c r="O8" s="1150"/>
      <c r="P8" s="1150"/>
      <c r="Q8" s="1151"/>
      <c r="R8" s="1152" t="s">
        <v>8</v>
      </c>
      <c r="S8" s="1153"/>
      <c r="T8" s="1153"/>
      <c r="U8" s="1154"/>
      <c r="V8" s="1158" t="s">
        <v>9</v>
      </c>
      <c r="W8" s="1159"/>
      <c r="X8" s="1159"/>
      <c r="Y8" s="1160"/>
      <c r="Z8" s="1158" t="s">
        <v>10</v>
      </c>
      <c r="AA8" s="1159"/>
      <c r="AB8" s="1159"/>
      <c r="AC8" s="1160"/>
      <c r="AD8" s="1158" t="s">
        <v>11</v>
      </c>
      <c r="AE8" s="1159"/>
      <c r="AF8" s="1159"/>
      <c r="AG8" s="1160"/>
      <c r="AH8" s="1164" t="s">
        <v>12</v>
      </c>
      <c r="AI8" s="1167" t="s">
        <v>13</v>
      </c>
      <c r="AJ8" s="1167" t="s">
        <v>14</v>
      </c>
    </row>
    <row r="9" spans="1:36" ht="33" customHeight="1" thickBot="1" x14ac:dyDescent="0.3">
      <c r="A9" s="1141"/>
      <c r="B9" s="1144"/>
      <c r="C9" s="1147"/>
      <c r="D9" s="1147"/>
      <c r="E9" s="1144"/>
      <c r="F9" s="1149" t="s">
        <v>15</v>
      </c>
      <c r="G9" s="1181"/>
      <c r="H9" s="1181"/>
      <c r="I9" s="1181"/>
      <c r="J9" s="1181"/>
      <c r="K9" s="1180"/>
      <c r="L9" s="1149" t="s">
        <v>16</v>
      </c>
      <c r="M9" s="1181"/>
      <c r="N9" s="1181"/>
      <c r="O9" s="1181"/>
      <c r="P9" s="1181"/>
      <c r="Q9" s="1180"/>
      <c r="R9" s="1155"/>
      <c r="S9" s="1156"/>
      <c r="T9" s="1156"/>
      <c r="U9" s="1157"/>
      <c r="V9" s="1161"/>
      <c r="W9" s="1162"/>
      <c r="X9" s="1162"/>
      <c r="Y9" s="1163"/>
      <c r="Z9" s="1161"/>
      <c r="AA9" s="1162"/>
      <c r="AB9" s="1162"/>
      <c r="AC9" s="1163"/>
      <c r="AD9" s="1161"/>
      <c r="AE9" s="1162"/>
      <c r="AF9" s="1162"/>
      <c r="AG9" s="1163"/>
      <c r="AH9" s="1165"/>
      <c r="AI9" s="1168"/>
      <c r="AJ9" s="1168"/>
    </row>
    <row r="10" spans="1:36" ht="16.5" thickBot="1" x14ac:dyDescent="0.3">
      <c r="A10" s="1141"/>
      <c r="B10" s="1144"/>
      <c r="C10" s="1147"/>
      <c r="D10" s="1147"/>
      <c r="E10" s="1144"/>
      <c r="F10" s="1182">
        <v>1000.4166666666666</v>
      </c>
      <c r="G10" s="1183"/>
      <c r="H10" s="1184"/>
      <c r="I10" s="1182">
        <v>1000.7916666666666</v>
      </c>
      <c r="J10" s="1183"/>
      <c r="K10" s="1184"/>
      <c r="L10" s="1182">
        <v>1000.4166666666666</v>
      </c>
      <c r="M10" s="1183"/>
      <c r="N10" s="1184"/>
      <c r="O10" s="1182">
        <v>1000.7916666666666</v>
      </c>
      <c r="P10" s="1183"/>
      <c r="Q10" s="1184"/>
      <c r="R10" s="1149" t="s">
        <v>15</v>
      </c>
      <c r="S10" s="1180"/>
      <c r="T10" s="1149" t="s">
        <v>16</v>
      </c>
      <c r="U10" s="1180"/>
      <c r="V10" s="1170" t="s">
        <v>15</v>
      </c>
      <c r="W10" s="1171"/>
      <c r="X10" s="1170" t="s">
        <v>16</v>
      </c>
      <c r="Y10" s="1171"/>
      <c r="Z10" s="1170" t="s">
        <v>15</v>
      </c>
      <c r="AA10" s="1171"/>
      <c r="AB10" s="1170" t="s">
        <v>16</v>
      </c>
      <c r="AC10" s="1171"/>
      <c r="AD10" s="1170" t="s">
        <v>15</v>
      </c>
      <c r="AE10" s="1171"/>
      <c r="AF10" s="1170" t="s">
        <v>16</v>
      </c>
      <c r="AG10" s="1171"/>
      <c r="AH10" s="1165"/>
      <c r="AI10" s="1168"/>
      <c r="AJ10" s="1168"/>
    </row>
    <row r="11" spans="1:36" ht="16.5" thickBot="1" x14ac:dyDescent="0.3">
      <c r="A11" s="1142"/>
      <c r="B11" s="1145"/>
      <c r="C11" s="1148"/>
      <c r="D11" s="1148"/>
      <c r="E11" s="1145"/>
      <c r="F11" s="261" t="s">
        <v>17</v>
      </c>
      <c r="G11" s="262" t="s">
        <v>18</v>
      </c>
      <c r="H11" s="263" t="s">
        <v>19</v>
      </c>
      <c r="I11" s="261" t="s">
        <v>17</v>
      </c>
      <c r="J11" s="262" t="s">
        <v>18</v>
      </c>
      <c r="K11" s="263" t="s">
        <v>19</v>
      </c>
      <c r="L11" s="261" t="s">
        <v>17</v>
      </c>
      <c r="M11" s="262" t="s">
        <v>18</v>
      </c>
      <c r="N11" s="263" t="s">
        <v>19</v>
      </c>
      <c r="O11" s="261" t="s">
        <v>17</v>
      </c>
      <c r="P11" s="262" t="s">
        <v>18</v>
      </c>
      <c r="Q11" s="263" t="s">
        <v>19</v>
      </c>
      <c r="R11" s="264">
        <v>1000.4166666666666</v>
      </c>
      <c r="S11" s="264">
        <v>1000.7916666666666</v>
      </c>
      <c r="T11" s="264">
        <v>1000.4166666666666</v>
      </c>
      <c r="U11" s="264">
        <v>1000.7916666666666</v>
      </c>
      <c r="V11" s="265">
        <v>1000.4166666666666</v>
      </c>
      <c r="W11" s="265">
        <v>1000.7916666666666</v>
      </c>
      <c r="X11" s="294">
        <v>1000.4166666666666</v>
      </c>
      <c r="Y11" s="295">
        <v>1000.7916666666666</v>
      </c>
      <c r="Z11" s="265">
        <v>1000.4166666666666</v>
      </c>
      <c r="AA11" s="265">
        <v>1000.7916666666666</v>
      </c>
      <c r="AB11" s="265">
        <v>1000.4166666666666</v>
      </c>
      <c r="AC11" s="265">
        <v>1000.7916666666666</v>
      </c>
      <c r="AD11" s="265">
        <v>1000.4166666666666</v>
      </c>
      <c r="AE11" s="265">
        <v>1000.7916666666666</v>
      </c>
      <c r="AF11" s="265">
        <v>1000.4166666666666</v>
      </c>
      <c r="AG11" s="269">
        <v>1000.7916666666666</v>
      </c>
      <c r="AH11" s="1166"/>
      <c r="AI11" s="1169"/>
      <c r="AJ11" s="1169"/>
    </row>
    <row r="12" spans="1:36" ht="18.75" x14ac:dyDescent="0.25">
      <c r="A12" s="1204">
        <v>1</v>
      </c>
      <c r="B12" s="1205" t="s">
        <v>20</v>
      </c>
      <c r="C12" s="1206" t="s">
        <v>645</v>
      </c>
      <c r="D12" s="1194">
        <f>(400+400)*0.9</f>
        <v>720</v>
      </c>
      <c r="E12" s="296" t="s">
        <v>555</v>
      </c>
      <c r="F12" s="296">
        <v>13</v>
      </c>
      <c r="G12" s="296">
        <v>5</v>
      </c>
      <c r="H12" s="296">
        <v>1</v>
      </c>
      <c r="I12" s="296">
        <v>37</v>
      </c>
      <c r="J12" s="296">
        <v>11</v>
      </c>
      <c r="K12" s="296">
        <v>2</v>
      </c>
      <c r="L12" s="296">
        <v>20</v>
      </c>
      <c r="M12" s="296">
        <v>13</v>
      </c>
      <c r="N12" s="296">
        <v>13</v>
      </c>
      <c r="O12" s="296">
        <v>19</v>
      </c>
      <c r="P12" s="296">
        <v>14</v>
      </c>
      <c r="Q12" s="296">
        <v>10</v>
      </c>
      <c r="R12" s="297">
        <v>397</v>
      </c>
      <c r="S12" s="297">
        <v>396</v>
      </c>
      <c r="T12" s="297">
        <v>400</v>
      </c>
      <c r="U12" s="297">
        <v>395</v>
      </c>
      <c r="V12" s="298">
        <f t="shared" ref="V12:V75" si="0">IF(AND(F12=0,G12=0,H12=0),0,IF(AND(F12=0,G12=0),H12,IF(AND(F12=0,H12=0),G12,IF(AND(G12=0,H12=0),F12,IF(F12=0,(G12+H12)/2,IF(G12=0,(F12+H12)/2,IF(H12=0,(F12+G12)/2,(F12+G12+H12)/3)))))))</f>
        <v>6.333333333333333</v>
      </c>
      <c r="W12" s="298">
        <f t="shared" ref="W12:W75" si="1">IF(AND(I12=0,J12=0,K12=0),0,IF(AND(I12=0,J12=0),K12,IF(AND(I12=0,K12=0),J12,IF(AND(J12=0,K12=0),I12,IF(I12=0,(J12+K12)/2,IF(J12=0,(I12+K12)/2,IF(K12=0,(I12+J12)/2,(I12+J12+K12)/3)))))))</f>
        <v>16.666666666666668</v>
      </c>
      <c r="X12" s="298">
        <f t="shared" ref="X12:X75" si="2">IF(AND(L12=0,M12=0,N12=0),0,IF(AND(L12=0,M12=0),N12,IF(AND(L12=0,N12=0),M12,IF(AND(M12=0,N12=0),L12,IF(L12=0,(M12+N12)/2,IF(M12=0,(L12+N12)/2,IF(N12=0,(L12+M12)/2,(L12+M12+N12)/3)))))))</f>
        <v>15.333333333333334</v>
      </c>
      <c r="Y12" s="299">
        <f t="shared" ref="Y12:Y75" si="3">IF(AND(O12=0,P12=0,Q12=0),0,IF(AND(O12=0,P12=0),Q12,IF(AND(O12=0,Q12=0),P12,IF(AND(P12=0,Q12=0),O12,IF(O12=0,(P12+Q12)/2,IF(P12=0,(O12+Q12)/2,IF(Q12=0,(O12+P12)/2,(O12+P12+Q12)/3)))))))</f>
        <v>14.333333333333334</v>
      </c>
      <c r="Z12" s="1209">
        <f>SUM(V12:V23)</f>
        <v>184.00000000000003</v>
      </c>
      <c r="AA12" s="1203">
        <f>SUM(W12:W23)</f>
        <v>217.66666666666666</v>
      </c>
      <c r="AB12" s="1203">
        <f>SUM(X12:X23)</f>
        <v>243</v>
      </c>
      <c r="AC12" s="1203">
        <f>SUM(Y12:Y23)</f>
        <v>293.33333333333337</v>
      </c>
      <c r="AD12" s="1203">
        <f>Z12*0.38*0.9*SQRT(3)</f>
        <v>108.99449321869433</v>
      </c>
      <c r="AE12" s="1203">
        <f t="shared" ref="AE12:AG12" si="4">AA12*0.38*0.9*SQRT(3)</f>
        <v>128.93732621704234</v>
      </c>
      <c r="AF12" s="1203">
        <f t="shared" si="4"/>
        <v>143.94381441381913</v>
      </c>
      <c r="AG12" s="1203">
        <f t="shared" si="4"/>
        <v>173.7593370153098</v>
      </c>
      <c r="AH12" s="1203">
        <f>MAX(Z12:AC23)</f>
        <v>293.33333333333337</v>
      </c>
      <c r="AI12" s="1213">
        <f>AH12*0.38*0.9*SQRT(3)</f>
        <v>173.7593370153098</v>
      </c>
      <c r="AJ12" s="1213">
        <f>D12-AI12</f>
        <v>546.24066298469018</v>
      </c>
    </row>
    <row r="13" spans="1:36" ht="18.75" x14ac:dyDescent="0.25">
      <c r="A13" s="1186"/>
      <c r="B13" s="1189"/>
      <c r="C13" s="1207"/>
      <c r="D13" s="1195"/>
      <c r="E13" s="273" t="s">
        <v>556</v>
      </c>
      <c r="F13" s="273">
        <v>0</v>
      </c>
      <c r="G13" s="273">
        <v>0</v>
      </c>
      <c r="H13" s="273">
        <v>0</v>
      </c>
      <c r="I13" s="273">
        <v>0</v>
      </c>
      <c r="J13" s="273">
        <v>0</v>
      </c>
      <c r="K13" s="273">
        <v>0</v>
      </c>
      <c r="L13" s="273">
        <v>30</v>
      </c>
      <c r="M13" s="273">
        <v>34</v>
      </c>
      <c r="N13" s="273">
        <v>37</v>
      </c>
      <c r="O13" s="273">
        <v>20</v>
      </c>
      <c r="P13" s="273">
        <v>23</v>
      </c>
      <c r="Q13" s="273">
        <v>28</v>
      </c>
      <c r="R13" s="300"/>
      <c r="S13" s="300"/>
      <c r="T13" s="300"/>
      <c r="U13" s="300"/>
      <c r="V13" s="285">
        <f t="shared" si="0"/>
        <v>0</v>
      </c>
      <c r="W13" s="285">
        <f t="shared" si="1"/>
        <v>0</v>
      </c>
      <c r="X13" s="285">
        <f t="shared" si="2"/>
        <v>33.666666666666664</v>
      </c>
      <c r="Y13" s="286">
        <f t="shared" si="3"/>
        <v>23.666666666666668</v>
      </c>
      <c r="Z13" s="1198"/>
      <c r="AA13" s="1201"/>
      <c r="AB13" s="1201"/>
      <c r="AC13" s="1201"/>
      <c r="AD13" s="1201"/>
      <c r="AE13" s="1201"/>
      <c r="AF13" s="1201"/>
      <c r="AG13" s="1201"/>
      <c r="AH13" s="1201"/>
      <c r="AI13" s="1214"/>
      <c r="AJ13" s="1214"/>
    </row>
    <row r="14" spans="1:36" ht="18.75" x14ac:dyDescent="0.25">
      <c r="A14" s="1186"/>
      <c r="B14" s="1189"/>
      <c r="C14" s="1207"/>
      <c r="D14" s="1195"/>
      <c r="E14" s="277" t="s">
        <v>557</v>
      </c>
      <c r="F14" s="277">
        <v>82</v>
      </c>
      <c r="G14" s="277">
        <v>32</v>
      </c>
      <c r="H14" s="277">
        <v>50</v>
      </c>
      <c r="I14" s="277">
        <v>63</v>
      </c>
      <c r="J14" s="277">
        <v>38</v>
      </c>
      <c r="K14" s="277">
        <v>45</v>
      </c>
      <c r="L14" s="277">
        <v>56</v>
      </c>
      <c r="M14" s="277">
        <v>24</v>
      </c>
      <c r="N14" s="277">
        <v>25</v>
      </c>
      <c r="O14" s="277">
        <v>94</v>
      </c>
      <c r="P14" s="277">
        <v>55</v>
      </c>
      <c r="Q14" s="277">
        <v>63</v>
      </c>
      <c r="R14" s="289"/>
      <c r="S14" s="289"/>
      <c r="T14" s="289"/>
      <c r="U14" s="289"/>
      <c r="V14" s="285">
        <f t="shared" si="0"/>
        <v>54.666666666666664</v>
      </c>
      <c r="W14" s="285">
        <f t="shared" si="1"/>
        <v>48.666666666666664</v>
      </c>
      <c r="X14" s="285">
        <f t="shared" si="2"/>
        <v>35</v>
      </c>
      <c r="Y14" s="286">
        <f t="shared" si="3"/>
        <v>70.666666666666671</v>
      </c>
      <c r="Z14" s="1198"/>
      <c r="AA14" s="1201"/>
      <c r="AB14" s="1201"/>
      <c r="AC14" s="1201"/>
      <c r="AD14" s="1201"/>
      <c r="AE14" s="1201"/>
      <c r="AF14" s="1201"/>
      <c r="AG14" s="1201"/>
      <c r="AH14" s="1201"/>
      <c r="AI14" s="1214"/>
      <c r="AJ14" s="1214"/>
    </row>
    <row r="15" spans="1:36" ht="18.75" x14ac:dyDescent="0.25">
      <c r="A15" s="1186"/>
      <c r="B15" s="1189"/>
      <c r="C15" s="1207"/>
      <c r="D15" s="1195"/>
      <c r="E15" s="273" t="s">
        <v>558</v>
      </c>
      <c r="F15" s="273">
        <v>34</v>
      </c>
      <c r="G15" s="273">
        <v>66</v>
      </c>
      <c r="H15" s="273">
        <v>24</v>
      </c>
      <c r="I15" s="273">
        <v>61</v>
      </c>
      <c r="J15" s="273">
        <v>57</v>
      </c>
      <c r="K15" s="273">
        <v>48</v>
      </c>
      <c r="L15" s="273">
        <v>52</v>
      </c>
      <c r="M15" s="273">
        <v>52</v>
      </c>
      <c r="N15" s="273">
        <v>46</v>
      </c>
      <c r="O15" s="273">
        <v>75</v>
      </c>
      <c r="P15" s="273">
        <v>85</v>
      </c>
      <c r="Q15" s="273">
        <v>38</v>
      </c>
      <c r="R15" s="300"/>
      <c r="S15" s="300"/>
      <c r="T15" s="300"/>
      <c r="U15" s="300"/>
      <c r="V15" s="285">
        <f t="shared" si="0"/>
        <v>41.333333333333336</v>
      </c>
      <c r="W15" s="285">
        <f t="shared" si="1"/>
        <v>55.333333333333336</v>
      </c>
      <c r="X15" s="285">
        <f t="shared" si="2"/>
        <v>50</v>
      </c>
      <c r="Y15" s="286">
        <f t="shared" si="3"/>
        <v>66</v>
      </c>
      <c r="Z15" s="1198"/>
      <c r="AA15" s="1201"/>
      <c r="AB15" s="1201"/>
      <c r="AC15" s="1201"/>
      <c r="AD15" s="1201"/>
      <c r="AE15" s="1201"/>
      <c r="AF15" s="1201"/>
      <c r="AG15" s="1201"/>
      <c r="AH15" s="1201"/>
      <c r="AI15" s="1214"/>
      <c r="AJ15" s="1214"/>
    </row>
    <row r="16" spans="1:36" ht="18.75" x14ac:dyDescent="0.25">
      <c r="A16" s="1186"/>
      <c r="B16" s="1189"/>
      <c r="C16" s="1207"/>
      <c r="D16" s="1195"/>
      <c r="E16" s="277" t="s">
        <v>559</v>
      </c>
      <c r="F16" s="277">
        <v>49</v>
      </c>
      <c r="G16" s="277">
        <v>34</v>
      </c>
      <c r="H16" s="277">
        <v>25</v>
      </c>
      <c r="I16" s="277">
        <v>53</v>
      </c>
      <c r="J16" s="277">
        <v>36</v>
      </c>
      <c r="K16" s="277">
        <v>52</v>
      </c>
      <c r="L16" s="277">
        <v>63</v>
      </c>
      <c r="M16" s="277">
        <v>19</v>
      </c>
      <c r="N16" s="277">
        <v>31</v>
      </c>
      <c r="O16" s="277">
        <v>83</v>
      </c>
      <c r="P16" s="277">
        <v>45</v>
      </c>
      <c r="Q16" s="277">
        <v>37</v>
      </c>
      <c r="R16" s="289"/>
      <c r="S16" s="289"/>
      <c r="T16" s="289"/>
      <c r="U16" s="289"/>
      <c r="V16" s="285">
        <f t="shared" si="0"/>
        <v>36</v>
      </c>
      <c r="W16" s="285">
        <f t="shared" si="1"/>
        <v>47</v>
      </c>
      <c r="X16" s="285">
        <f t="shared" si="2"/>
        <v>37.666666666666664</v>
      </c>
      <c r="Y16" s="286">
        <f t="shared" si="3"/>
        <v>55</v>
      </c>
      <c r="Z16" s="1198"/>
      <c r="AA16" s="1201"/>
      <c r="AB16" s="1201"/>
      <c r="AC16" s="1201"/>
      <c r="AD16" s="1201"/>
      <c r="AE16" s="1201"/>
      <c r="AF16" s="1201"/>
      <c r="AG16" s="1201"/>
      <c r="AH16" s="1201"/>
      <c r="AI16" s="1214"/>
      <c r="AJ16" s="1214"/>
    </row>
    <row r="17" spans="1:36" ht="18.75" x14ac:dyDescent="0.25">
      <c r="A17" s="1186"/>
      <c r="B17" s="1189"/>
      <c r="C17" s="1207"/>
      <c r="D17" s="1195"/>
      <c r="E17" s="273" t="s">
        <v>560</v>
      </c>
      <c r="F17" s="273">
        <v>23</v>
      </c>
      <c r="G17" s="273">
        <v>8</v>
      </c>
      <c r="H17" s="273">
        <v>14</v>
      </c>
      <c r="I17" s="273">
        <v>24</v>
      </c>
      <c r="J17" s="273">
        <v>22</v>
      </c>
      <c r="K17" s="273">
        <v>30</v>
      </c>
      <c r="L17" s="273">
        <v>14</v>
      </c>
      <c r="M17" s="273">
        <v>8</v>
      </c>
      <c r="N17" s="273">
        <v>13</v>
      </c>
      <c r="O17" s="273">
        <v>24</v>
      </c>
      <c r="P17" s="273">
        <v>26</v>
      </c>
      <c r="Q17" s="273">
        <v>9</v>
      </c>
      <c r="R17" s="300"/>
      <c r="S17" s="300"/>
      <c r="T17" s="300"/>
      <c r="U17" s="300"/>
      <c r="V17" s="285">
        <f t="shared" si="0"/>
        <v>15</v>
      </c>
      <c r="W17" s="285">
        <f t="shared" si="1"/>
        <v>25.333333333333332</v>
      </c>
      <c r="X17" s="285">
        <f t="shared" si="2"/>
        <v>11.666666666666666</v>
      </c>
      <c r="Y17" s="286">
        <f t="shared" si="3"/>
        <v>19.666666666666668</v>
      </c>
      <c r="Z17" s="1198"/>
      <c r="AA17" s="1201"/>
      <c r="AB17" s="1201"/>
      <c r="AC17" s="1201"/>
      <c r="AD17" s="1201"/>
      <c r="AE17" s="1201"/>
      <c r="AF17" s="1201"/>
      <c r="AG17" s="1201"/>
      <c r="AH17" s="1201"/>
      <c r="AI17" s="1214"/>
      <c r="AJ17" s="1214"/>
    </row>
    <row r="18" spans="1:36" ht="18.75" x14ac:dyDescent="0.25">
      <c r="A18" s="1186"/>
      <c r="B18" s="1189"/>
      <c r="C18" s="1207"/>
      <c r="D18" s="1195"/>
      <c r="E18" s="277" t="s">
        <v>561</v>
      </c>
      <c r="F18" s="277">
        <v>28</v>
      </c>
      <c r="G18" s="277">
        <v>5</v>
      </c>
      <c r="H18" s="277">
        <v>34</v>
      </c>
      <c r="I18" s="277">
        <v>2</v>
      </c>
      <c r="J18" s="277">
        <v>1</v>
      </c>
      <c r="K18" s="277">
        <v>8</v>
      </c>
      <c r="L18" s="277">
        <v>42</v>
      </c>
      <c r="M18" s="277">
        <v>53</v>
      </c>
      <c r="N18" s="277">
        <v>35</v>
      </c>
      <c r="O18" s="277">
        <v>15</v>
      </c>
      <c r="P18" s="277">
        <v>17</v>
      </c>
      <c r="Q18" s="277">
        <v>16</v>
      </c>
      <c r="R18" s="289"/>
      <c r="S18" s="289"/>
      <c r="T18" s="289"/>
      <c r="U18" s="289"/>
      <c r="V18" s="285">
        <f t="shared" si="0"/>
        <v>22.333333333333332</v>
      </c>
      <c r="W18" s="285">
        <f t="shared" si="1"/>
        <v>3.6666666666666665</v>
      </c>
      <c r="X18" s="285">
        <f t="shared" si="2"/>
        <v>43.333333333333336</v>
      </c>
      <c r="Y18" s="286">
        <f t="shared" si="3"/>
        <v>16</v>
      </c>
      <c r="Z18" s="1198"/>
      <c r="AA18" s="1201"/>
      <c r="AB18" s="1201"/>
      <c r="AC18" s="1201"/>
      <c r="AD18" s="1201"/>
      <c r="AE18" s="1201"/>
      <c r="AF18" s="1201"/>
      <c r="AG18" s="1201"/>
      <c r="AH18" s="1201"/>
      <c r="AI18" s="1214"/>
      <c r="AJ18" s="1214"/>
    </row>
    <row r="19" spans="1:36" ht="18.75" x14ac:dyDescent="0.25">
      <c r="A19" s="1186"/>
      <c r="B19" s="1189"/>
      <c r="C19" s="1207"/>
      <c r="D19" s="1195"/>
      <c r="E19" s="273" t="s">
        <v>562</v>
      </c>
      <c r="F19" s="273">
        <v>4</v>
      </c>
      <c r="G19" s="273">
        <v>6</v>
      </c>
      <c r="H19" s="273">
        <v>3</v>
      </c>
      <c r="I19" s="273">
        <v>12</v>
      </c>
      <c r="J19" s="273">
        <v>9</v>
      </c>
      <c r="K19" s="273">
        <v>9</v>
      </c>
      <c r="L19" s="273">
        <v>10</v>
      </c>
      <c r="M19" s="273">
        <v>6</v>
      </c>
      <c r="N19" s="273">
        <v>6</v>
      </c>
      <c r="O19" s="273">
        <v>5</v>
      </c>
      <c r="P19" s="273">
        <v>18</v>
      </c>
      <c r="Q19" s="273">
        <v>17</v>
      </c>
      <c r="R19" s="300"/>
      <c r="S19" s="300"/>
      <c r="T19" s="300"/>
      <c r="U19" s="300"/>
      <c r="V19" s="285">
        <f t="shared" si="0"/>
        <v>4.333333333333333</v>
      </c>
      <c r="W19" s="285">
        <f t="shared" si="1"/>
        <v>10</v>
      </c>
      <c r="X19" s="285">
        <f t="shared" si="2"/>
        <v>7.333333333333333</v>
      </c>
      <c r="Y19" s="286">
        <f t="shared" si="3"/>
        <v>13.333333333333334</v>
      </c>
      <c r="Z19" s="1198"/>
      <c r="AA19" s="1201"/>
      <c r="AB19" s="1201"/>
      <c r="AC19" s="1201"/>
      <c r="AD19" s="1201"/>
      <c r="AE19" s="1201"/>
      <c r="AF19" s="1201"/>
      <c r="AG19" s="1201"/>
      <c r="AH19" s="1201"/>
      <c r="AI19" s="1214"/>
      <c r="AJ19" s="1214"/>
    </row>
    <row r="20" spans="1:36" ht="18.75" x14ac:dyDescent="0.25">
      <c r="A20" s="1186"/>
      <c r="B20" s="1189"/>
      <c r="C20" s="1207"/>
      <c r="D20" s="1195"/>
      <c r="E20" s="277" t="s">
        <v>563</v>
      </c>
      <c r="F20" s="277">
        <v>2</v>
      </c>
      <c r="G20" s="277">
        <v>3</v>
      </c>
      <c r="H20" s="277">
        <v>7</v>
      </c>
      <c r="I20" s="277">
        <v>3</v>
      </c>
      <c r="J20" s="277">
        <v>19</v>
      </c>
      <c r="K20" s="277">
        <v>11</v>
      </c>
      <c r="L20" s="277">
        <v>9</v>
      </c>
      <c r="M20" s="277">
        <v>12</v>
      </c>
      <c r="N20" s="277">
        <v>6</v>
      </c>
      <c r="O20" s="277">
        <v>11</v>
      </c>
      <c r="P20" s="277">
        <v>17</v>
      </c>
      <c r="Q20" s="277">
        <v>16</v>
      </c>
      <c r="R20" s="289"/>
      <c r="S20" s="289"/>
      <c r="T20" s="289"/>
      <c r="U20" s="289"/>
      <c r="V20" s="285">
        <f t="shared" si="0"/>
        <v>4</v>
      </c>
      <c r="W20" s="285">
        <f t="shared" si="1"/>
        <v>11</v>
      </c>
      <c r="X20" s="285">
        <f t="shared" si="2"/>
        <v>9</v>
      </c>
      <c r="Y20" s="286">
        <f t="shared" si="3"/>
        <v>14.666666666666666</v>
      </c>
      <c r="Z20" s="1198"/>
      <c r="AA20" s="1201"/>
      <c r="AB20" s="1201"/>
      <c r="AC20" s="1201"/>
      <c r="AD20" s="1201"/>
      <c r="AE20" s="1201"/>
      <c r="AF20" s="1201"/>
      <c r="AG20" s="1201"/>
      <c r="AH20" s="1201"/>
      <c r="AI20" s="1214"/>
      <c r="AJ20" s="1214"/>
    </row>
    <row r="21" spans="1:36" ht="18.75" x14ac:dyDescent="0.25">
      <c r="A21" s="1186"/>
      <c r="B21" s="1189"/>
      <c r="C21" s="1207"/>
      <c r="D21" s="1195"/>
      <c r="E21" s="273" t="s">
        <v>564</v>
      </c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300"/>
      <c r="S21" s="300"/>
      <c r="T21" s="300"/>
      <c r="U21" s="300"/>
      <c r="V21" s="285">
        <f t="shared" si="0"/>
        <v>0</v>
      </c>
      <c r="W21" s="285">
        <f t="shared" si="1"/>
        <v>0</v>
      </c>
      <c r="X21" s="285">
        <f t="shared" si="2"/>
        <v>0</v>
      </c>
      <c r="Y21" s="286">
        <f t="shared" si="3"/>
        <v>0</v>
      </c>
      <c r="Z21" s="1198"/>
      <c r="AA21" s="1201"/>
      <c r="AB21" s="1201"/>
      <c r="AC21" s="1201"/>
      <c r="AD21" s="1201"/>
      <c r="AE21" s="1201"/>
      <c r="AF21" s="1201"/>
      <c r="AG21" s="1201"/>
      <c r="AH21" s="1201"/>
      <c r="AI21" s="1214"/>
      <c r="AJ21" s="1214"/>
    </row>
    <row r="22" spans="1:36" ht="18.75" x14ac:dyDescent="0.25">
      <c r="A22" s="1186"/>
      <c r="B22" s="1189"/>
      <c r="C22" s="1207"/>
      <c r="D22" s="1195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89"/>
      <c r="S22" s="289"/>
      <c r="T22" s="289"/>
      <c r="U22" s="289"/>
      <c r="V22" s="285">
        <f t="shared" si="0"/>
        <v>0</v>
      </c>
      <c r="W22" s="285">
        <f t="shared" si="1"/>
        <v>0</v>
      </c>
      <c r="X22" s="285">
        <f t="shared" si="2"/>
        <v>0</v>
      </c>
      <c r="Y22" s="286">
        <f t="shared" si="3"/>
        <v>0</v>
      </c>
      <c r="Z22" s="1198"/>
      <c r="AA22" s="1201"/>
      <c r="AB22" s="1201"/>
      <c r="AC22" s="1201"/>
      <c r="AD22" s="1201"/>
      <c r="AE22" s="1201"/>
      <c r="AF22" s="1201"/>
      <c r="AG22" s="1201"/>
      <c r="AH22" s="1201"/>
      <c r="AI22" s="1214"/>
      <c r="AJ22" s="1214"/>
    </row>
    <row r="23" spans="1:36" ht="19.5" thickBot="1" x14ac:dyDescent="0.3">
      <c r="A23" s="1187"/>
      <c r="B23" s="1190"/>
      <c r="C23" s="1208"/>
      <c r="D23" s="1196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90"/>
      <c r="S23" s="290"/>
      <c r="T23" s="290"/>
      <c r="U23" s="290"/>
      <c r="V23" s="291">
        <f t="shared" si="0"/>
        <v>0</v>
      </c>
      <c r="W23" s="291">
        <f t="shared" si="1"/>
        <v>0</v>
      </c>
      <c r="X23" s="291">
        <f t="shared" si="2"/>
        <v>0</v>
      </c>
      <c r="Y23" s="292">
        <f t="shared" si="3"/>
        <v>0</v>
      </c>
      <c r="Z23" s="1199"/>
      <c r="AA23" s="1202"/>
      <c r="AB23" s="1202"/>
      <c r="AC23" s="1202"/>
      <c r="AD23" s="1202"/>
      <c r="AE23" s="1202"/>
      <c r="AF23" s="1202"/>
      <c r="AG23" s="1202"/>
      <c r="AH23" s="1202"/>
      <c r="AI23" s="1215"/>
      <c r="AJ23" s="1215"/>
    </row>
    <row r="24" spans="1:36" ht="18.75" x14ac:dyDescent="0.25">
      <c r="A24" s="1185">
        <v>2</v>
      </c>
      <c r="B24" s="1188" t="s">
        <v>643</v>
      </c>
      <c r="C24" s="1191">
        <v>1000.1</v>
      </c>
      <c r="D24" s="1194">
        <f>(1000+1000)*0.9</f>
        <v>1800</v>
      </c>
      <c r="E24" s="270" t="s">
        <v>565</v>
      </c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>
        <v>394</v>
      </c>
      <c r="S24" s="270">
        <v>394</v>
      </c>
      <c r="T24" s="270">
        <v>398</v>
      </c>
      <c r="U24" s="270">
        <v>392</v>
      </c>
      <c r="V24" s="283">
        <f t="shared" si="0"/>
        <v>0</v>
      </c>
      <c r="W24" s="283">
        <f t="shared" si="1"/>
        <v>0</v>
      </c>
      <c r="X24" s="283">
        <f t="shared" si="2"/>
        <v>0</v>
      </c>
      <c r="Y24" s="284">
        <f t="shared" si="3"/>
        <v>0</v>
      </c>
      <c r="Z24" s="1197">
        <f>SUM(V24:V43)</f>
        <v>318.33333333333331</v>
      </c>
      <c r="AA24" s="1200">
        <f t="shared" ref="AA24:AB24" si="5">SUM(W24:W43)</f>
        <v>211.33333333333331</v>
      </c>
      <c r="AB24" s="1200">
        <f t="shared" si="5"/>
        <v>397</v>
      </c>
      <c r="AC24" s="1200">
        <f>SUM(Y24:Y43)</f>
        <v>335.66666666666669</v>
      </c>
      <c r="AD24" s="1203">
        <f t="shared" ref="AD24:AG51" si="6">Z24*0.38*0.9*SQRT(3)</f>
        <v>188.56837142002365</v>
      </c>
      <c r="AE24" s="1203">
        <f t="shared" si="6"/>
        <v>125.18570416784816</v>
      </c>
      <c r="AF24" s="1203">
        <f t="shared" si="6"/>
        <v>235.16746634685677</v>
      </c>
      <c r="AG24" s="1203">
        <f t="shared" si="6"/>
        <v>198.83596860729199</v>
      </c>
      <c r="AH24" s="1200">
        <f>MAX(Z24:AC43)</f>
        <v>397</v>
      </c>
      <c r="AI24" s="1213">
        <f t="shared" ref="AI24" si="7">AH24*0.38*0.9*SQRT(3)</f>
        <v>235.16746634685677</v>
      </c>
      <c r="AJ24" s="1213">
        <f>D24-AI24</f>
        <v>1564.8325336531432</v>
      </c>
    </row>
    <row r="25" spans="1:36" ht="18.75" x14ac:dyDescent="0.25">
      <c r="A25" s="1186"/>
      <c r="B25" s="1189"/>
      <c r="C25" s="1192"/>
      <c r="D25" s="1195"/>
      <c r="E25" s="273" t="s">
        <v>566</v>
      </c>
      <c r="F25" s="273">
        <v>38</v>
      </c>
      <c r="G25" s="273">
        <v>49</v>
      </c>
      <c r="H25" s="273">
        <v>16</v>
      </c>
      <c r="I25" s="273">
        <v>22</v>
      </c>
      <c r="J25" s="273">
        <v>9</v>
      </c>
      <c r="K25" s="273">
        <v>4</v>
      </c>
      <c r="L25" s="273">
        <v>35</v>
      </c>
      <c r="M25" s="273">
        <v>41</v>
      </c>
      <c r="N25" s="273">
        <v>9</v>
      </c>
      <c r="O25" s="273">
        <v>6</v>
      </c>
      <c r="P25" s="273">
        <v>14</v>
      </c>
      <c r="Q25" s="273">
        <v>7</v>
      </c>
      <c r="R25" s="273"/>
      <c r="S25" s="273"/>
      <c r="T25" s="273"/>
      <c r="U25" s="273"/>
      <c r="V25" s="285">
        <f t="shared" si="0"/>
        <v>34.333333333333336</v>
      </c>
      <c r="W25" s="285">
        <f t="shared" si="1"/>
        <v>11.666666666666666</v>
      </c>
      <c r="X25" s="285">
        <f t="shared" si="2"/>
        <v>28.333333333333332</v>
      </c>
      <c r="Y25" s="286">
        <f t="shared" si="3"/>
        <v>9</v>
      </c>
      <c r="Z25" s="1198"/>
      <c r="AA25" s="1201"/>
      <c r="AB25" s="1201"/>
      <c r="AC25" s="1201"/>
      <c r="AD25" s="1201"/>
      <c r="AE25" s="1201"/>
      <c r="AF25" s="1201"/>
      <c r="AG25" s="1201"/>
      <c r="AH25" s="1201"/>
      <c r="AI25" s="1214"/>
      <c r="AJ25" s="1214"/>
    </row>
    <row r="26" spans="1:36" ht="18.75" x14ac:dyDescent="0.25">
      <c r="A26" s="1186"/>
      <c r="B26" s="1189"/>
      <c r="C26" s="1192"/>
      <c r="D26" s="1195"/>
      <c r="E26" s="277" t="s">
        <v>567</v>
      </c>
      <c r="F26" s="277">
        <v>30</v>
      </c>
      <c r="G26" s="277">
        <v>43</v>
      </c>
      <c r="H26" s="277">
        <v>41</v>
      </c>
      <c r="I26" s="277">
        <v>16</v>
      </c>
      <c r="J26" s="277">
        <v>16</v>
      </c>
      <c r="K26" s="277">
        <v>15</v>
      </c>
      <c r="L26" s="277">
        <v>30</v>
      </c>
      <c r="M26" s="277">
        <v>38</v>
      </c>
      <c r="N26" s="277">
        <v>37</v>
      </c>
      <c r="O26" s="277">
        <v>13</v>
      </c>
      <c r="P26" s="277">
        <v>21</v>
      </c>
      <c r="Q26" s="277">
        <v>14</v>
      </c>
      <c r="R26" s="277"/>
      <c r="S26" s="277"/>
      <c r="T26" s="277"/>
      <c r="U26" s="277"/>
      <c r="V26" s="285">
        <f t="shared" si="0"/>
        <v>38</v>
      </c>
      <c r="W26" s="285">
        <f t="shared" si="1"/>
        <v>15.666666666666666</v>
      </c>
      <c r="X26" s="285">
        <f t="shared" si="2"/>
        <v>35</v>
      </c>
      <c r="Y26" s="286">
        <f t="shared" si="3"/>
        <v>16</v>
      </c>
      <c r="Z26" s="1198"/>
      <c r="AA26" s="1201"/>
      <c r="AB26" s="1201"/>
      <c r="AC26" s="1201"/>
      <c r="AD26" s="1201"/>
      <c r="AE26" s="1201"/>
      <c r="AF26" s="1201"/>
      <c r="AG26" s="1201"/>
      <c r="AH26" s="1201"/>
      <c r="AI26" s="1214"/>
      <c r="AJ26" s="1214"/>
    </row>
    <row r="27" spans="1:36" ht="18.75" x14ac:dyDescent="0.25">
      <c r="A27" s="1186"/>
      <c r="B27" s="1189"/>
      <c r="C27" s="1192"/>
      <c r="D27" s="1195"/>
      <c r="E27" s="273" t="s">
        <v>569</v>
      </c>
      <c r="F27" s="273">
        <v>0</v>
      </c>
      <c r="G27" s="273">
        <v>0</v>
      </c>
      <c r="H27" s="273">
        <v>0</v>
      </c>
      <c r="I27" s="273">
        <v>0</v>
      </c>
      <c r="J27" s="273">
        <v>0</v>
      </c>
      <c r="K27" s="273">
        <v>0</v>
      </c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85">
        <f t="shared" si="0"/>
        <v>0</v>
      </c>
      <c r="W27" s="285">
        <f t="shared" si="1"/>
        <v>0</v>
      </c>
      <c r="X27" s="285">
        <f t="shared" si="2"/>
        <v>0</v>
      </c>
      <c r="Y27" s="286">
        <f t="shared" si="3"/>
        <v>0</v>
      </c>
      <c r="Z27" s="1198"/>
      <c r="AA27" s="1201"/>
      <c r="AB27" s="1201"/>
      <c r="AC27" s="1201"/>
      <c r="AD27" s="1201"/>
      <c r="AE27" s="1201"/>
      <c r="AF27" s="1201"/>
      <c r="AG27" s="1201"/>
      <c r="AH27" s="1201"/>
      <c r="AI27" s="1214"/>
      <c r="AJ27" s="1214"/>
    </row>
    <row r="28" spans="1:36" ht="18.75" x14ac:dyDescent="0.25">
      <c r="A28" s="1186"/>
      <c r="B28" s="1189"/>
      <c r="C28" s="1192"/>
      <c r="D28" s="1195"/>
      <c r="E28" s="277" t="s">
        <v>570</v>
      </c>
      <c r="F28" s="277">
        <v>0</v>
      </c>
      <c r="G28" s="277">
        <v>0</v>
      </c>
      <c r="H28" s="277">
        <v>0</v>
      </c>
      <c r="I28" s="277">
        <v>0</v>
      </c>
      <c r="J28" s="277">
        <v>0</v>
      </c>
      <c r="K28" s="277">
        <v>0</v>
      </c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85">
        <f t="shared" si="0"/>
        <v>0</v>
      </c>
      <c r="W28" s="285">
        <f t="shared" si="1"/>
        <v>0</v>
      </c>
      <c r="X28" s="285">
        <f t="shared" si="2"/>
        <v>0</v>
      </c>
      <c r="Y28" s="286">
        <f t="shared" si="3"/>
        <v>0</v>
      </c>
      <c r="Z28" s="1198"/>
      <c r="AA28" s="1201"/>
      <c r="AB28" s="1201"/>
      <c r="AC28" s="1201"/>
      <c r="AD28" s="1201"/>
      <c r="AE28" s="1201"/>
      <c r="AF28" s="1201"/>
      <c r="AG28" s="1201"/>
      <c r="AH28" s="1201"/>
      <c r="AI28" s="1214"/>
      <c r="AJ28" s="1214"/>
    </row>
    <row r="29" spans="1:36" ht="18.75" x14ac:dyDescent="0.25">
      <c r="A29" s="1186"/>
      <c r="B29" s="1189"/>
      <c r="C29" s="1192"/>
      <c r="D29" s="1195"/>
      <c r="E29" s="273" t="s">
        <v>336</v>
      </c>
      <c r="F29" s="273">
        <v>0</v>
      </c>
      <c r="G29" s="273">
        <v>1</v>
      </c>
      <c r="H29" s="273">
        <v>1</v>
      </c>
      <c r="I29" s="273">
        <v>0</v>
      </c>
      <c r="J29" s="273">
        <v>1</v>
      </c>
      <c r="K29" s="273">
        <v>1</v>
      </c>
      <c r="L29" s="273">
        <v>3</v>
      </c>
      <c r="M29" s="273">
        <v>1</v>
      </c>
      <c r="N29" s="273">
        <v>1</v>
      </c>
      <c r="O29" s="273">
        <v>12</v>
      </c>
      <c r="P29" s="273">
        <v>1</v>
      </c>
      <c r="Q29" s="273">
        <v>2</v>
      </c>
      <c r="R29" s="273"/>
      <c r="S29" s="273"/>
      <c r="T29" s="273"/>
      <c r="U29" s="273"/>
      <c r="V29" s="285">
        <f t="shared" si="0"/>
        <v>1</v>
      </c>
      <c r="W29" s="285">
        <f t="shared" si="1"/>
        <v>1</v>
      </c>
      <c r="X29" s="285">
        <f t="shared" si="2"/>
        <v>1.6666666666666667</v>
      </c>
      <c r="Y29" s="286">
        <f t="shared" si="3"/>
        <v>5</v>
      </c>
      <c r="Z29" s="1198"/>
      <c r="AA29" s="1201"/>
      <c r="AB29" s="1201"/>
      <c r="AC29" s="1201"/>
      <c r="AD29" s="1201"/>
      <c r="AE29" s="1201"/>
      <c r="AF29" s="1201"/>
      <c r="AG29" s="1201"/>
      <c r="AH29" s="1201"/>
      <c r="AI29" s="1214"/>
      <c r="AJ29" s="1214"/>
    </row>
    <row r="30" spans="1:36" ht="18.75" x14ac:dyDescent="0.25">
      <c r="A30" s="1186"/>
      <c r="B30" s="1189"/>
      <c r="C30" s="1192"/>
      <c r="D30" s="1195"/>
      <c r="E30" s="277" t="s">
        <v>571</v>
      </c>
      <c r="F30" s="277">
        <v>14</v>
      </c>
      <c r="G30" s="277">
        <v>53</v>
      </c>
      <c r="H30" s="277">
        <v>32</v>
      </c>
      <c r="I30" s="277">
        <v>3</v>
      </c>
      <c r="J30" s="277">
        <v>8</v>
      </c>
      <c r="K30" s="277">
        <v>4</v>
      </c>
      <c r="L30" s="277">
        <v>60</v>
      </c>
      <c r="M30" s="277">
        <v>97</v>
      </c>
      <c r="N30" s="277">
        <v>51</v>
      </c>
      <c r="O30" s="277">
        <v>12</v>
      </c>
      <c r="P30" s="277">
        <v>57</v>
      </c>
      <c r="Q30" s="277">
        <v>13</v>
      </c>
      <c r="R30" s="277"/>
      <c r="S30" s="277"/>
      <c r="T30" s="277"/>
      <c r="U30" s="277"/>
      <c r="V30" s="285">
        <f t="shared" si="0"/>
        <v>33</v>
      </c>
      <c r="W30" s="285">
        <f t="shared" si="1"/>
        <v>5</v>
      </c>
      <c r="X30" s="285">
        <f t="shared" si="2"/>
        <v>69.333333333333329</v>
      </c>
      <c r="Y30" s="286">
        <f t="shared" si="3"/>
        <v>27.333333333333332</v>
      </c>
      <c r="Z30" s="1198"/>
      <c r="AA30" s="1201"/>
      <c r="AB30" s="1201"/>
      <c r="AC30" s="1201"/>
      <c r="AD30" s="1201"/>
      <c r="AE30" s="1201"/>
      <c r="AF30" s="1201"/>
      <c r="AG30" s="1201"/>
      <c r="AH30" s="1201"/>
      <c r="AI30" s="1214"/>
      <c r="AJ30" s="1214"/>
    </row>
    <row r="31" spans="1:36" ht="18.75" x14ac:dyDescent="0.25">
      <c r="A31" s="1186"/>
      <c r="B31" s="1189"/>
      <c r="C31" s="1192"/>
      <c r="D31" s="1195"/>
      <c r="E31" s="273" t="s">
        <v>572</v>
      </c>
      <c r="F31" s="273">
        <v>1</v>
      </c>
      <c r="G31" s="273">
        <v>1</v>
      </c>
      <c r="H31" s="273">
        <v>1</v>
      </c>
      <c r="I31" s="273">
        <v>0</v>
      </c>
      <c r="J31" s="273">
        <v>0</v>
      </c>
      <c r="K31" s="273">
        <v>0</v>
      </c>
      <c r="L31" s="273"/>
      <c r="M31" s="273"/>
      <c r="N31" s="273"/>
      <c r="O31" s="273"/>
      <c r="P31" s="273"/>
      <c r="Q31" s="273">
        <v>0</v>
      </c>
      <c r="R31" s="300"/>
      <c r="S31" s="300"/>
      <c r="T31" s="300"/>
      <c r="U31" s="300"/>
      <c r="V31" s="285">
        <f t="shared" si="0"/>
        <v>1</v>
      </c>
      <c r="W31" s="285">
        <f t="shared" si="1"/>
        <v>0</v>
      </c>
      <c r="X31" s="285">
        <f t="shared" si="2"/>
        <v>0</v>
      </c>
      <c r="Y31" s="286">
        <f t="shared" si="3"/>
        <v>0</v>
      </c>
      <c r="Z31" s="1198"/>
      <c r="AA31" s="1201"/>
      <c r="AB31" s="1201"/>
      <c r="AC31" s="1201"/>
      <c r="AD31" s="1201"/>
      <c r="AE31" s="1201"/>
      <c r="AF31" s="1201"/>
      <c r="AG31" s="1201"/>
      <c r="AH31" s="1201"/>
      <c r="AI31" s="1214"/>
      <c r="AJ31" s="1214"/>
    </row>
    <row r="32" spans="1:36" ht="18.75" x14ac:dyDescent="0.25">
      <c r="A32" s="1186"/>
      <c r="B32" s="1189"/>
      <c r="C32" s="1192"/>
      <c r="D32" s="1195"/>
      <c r="E32" s="277" t="s">
        <v>573</v>
      </c>
      <c r="F32" s="277">
        <v>19</v>
      </c>
      <c r="G32" s="277">
        <v>25</v>
      </c>
      <c r="H32" s="277">
        <v>17</v>
      </c>
      <c r="I32" s="277">
        <v>6</v>
      </c>
      <c r="J32" s="277">
        <v>6</v>
      </c>
      <c r="K32" s="277">
        <v>6</v>
      </c>
      <c r="L32" s="277">
        <v>62</v>
      </c>
      <c r="M32" s="277">
        <v>43</v>
      </c>
      <c r="N32" s="277">
        <v>40</v>
      </c>
      <c r="O32" s="277">
        <v>47</v>
      </c>
      <c r="P32" s="277">
        <v>50</v>
      </c>
      <c r="Q32" s="277">
        <v>40</v>
      </c>
      <c r="R32" s="289"/>
      <c r="S32" s="289"/>
      <c r="T32" s="289"/>
      <c r="U32" s="289"/>
      <c r="V32" s="285">
        <f t="shared" si="0"/>
        <v>20.333333333333332</v>
      </c>
      <c r="W32" s="285">
        <f t="shared" si="1"/>
        <v>6</v>
      </c>
      <c r="X32" s="285">
        <f t="shared" si="2"/>
        <v>48.333333333333336</v>
      </c>
      <c r="Y32" s="286">
        <f t="shared" si="3"/>
        <v>45.666666666666664</v>
      </c>
      <c r="Z32" s="1198"/>
      <c r="AA32" s="1201"/>
      <c r="AB32" s="1201"/>
      <c r="AC32" s="1201"/>
      <c r="AD32" s="1201"/>
      <c r="AE32" s="1201"/>
      <c r="AF32" s="1201"/>
      <c r="AG32" s="1201"/>
      <c r="AH32" s="1201"/>
      <c r="AI32" s="1214"/>
      <c r="AJ32" s="1214"/>
    </row>
    <row r="33" spans="1:36" ht="18.75" x14ac:dyDescent="0.25">
      <c r="A33" s="1186"/>
      <c r="B33" s="1189"/>
      <c r="C33" s="1192"/>
      <c r="D33" s="1195"/>
      <c r="E33" s="273" t="s">
        <v>574</v>
      </c>
      <c r="F33" s="273">
        <v>14</v>
      </c>
      <c r="G33" s="273">
        <v>18</v>
      </c>
      <c r="H33" s="273">
        <v>23</v>
      </c>
      <c r="I33" s="273">
        <v>3</v>
      </c>
      <c r="J33" s="273">
        <v>17</v>
      </c>
      <c r="K33" s="273">
        <v>23</v>
      </c>
      <c r="L33" s="273">
        <v>18</v>
      </c>
      <c r="M33" s="273">
        <v>19</v>
      </c>
      <c r="N33" s="273">
        <v>45</v>
      </c>
      <c r="O33" s="273">
        <v>16</v>
      </c>
      <c r="P33" s="273">
        <v>25</v>
      </c>
      <c r="Q33" s="273">
        <v>35</v>
      </c>
      <c r="R33" s="300"/>
      <c r="S33" s="300"/>
      <c r="T33" s="300"/>
      <c r="U33" s="300"/>
      <c r="V33" s="285">
        <f t="shared" si="0"/>
        <v>18.333333333333332</v>
      </c>
      <c r="W33" s="285">
        <f t="shared" si="1"/>
        <v>14.333333333333334</v>
      </c>
      <c r="X33" s="285">
        <f t="shared" si="2"/>
        <v>27.333333333333332</v>
      </c>
      <c r="Y33" s="286">
        <f t="shared" si="3"/>
        <v>25.333333333333332</v>
      </c>
      <c r="Z33" s="1198"/>
      <c r="AA33" s="1201"/>
      <c r="AB33" s="1201"/>
      <c r="AC33" s="1201"/>
      <c r="AD33" s="1201"/>
      <c r="AE33" s="1201"/>
      <c r="AF33" s="1201"/>
      <c r="AG33" s="1201"/>
      <c r="AH33" s="1201"/>
      <c r="AI33" s="1214"/>
      <c r="AJ33" s="1214"/>
    </row>
    <row r="34" spans="1:36" ht="18.75" x14ac:dyDescent="0.25">
      <c r="A34" s="1186"/>
      <c r="B34" s="1189"/>
      <c r="C34" s="1192"/>
      <c r="D34" s="1195"/>
      <c r="E34" s="277" t="s">
        <v>575</v>
      </c>
      <c r="F34" s="277">
        <v>0</v>
      </c>
      <c r="G34" s="277">
        <v>0</v>
      </c>
      <c r="H34" s="277">
        <v>0</v>
      </c>
      <c r="I34" s="277">
        <v>0</v>
      </c>
      <c r="J34" s="277">
        <v>0</v>
      </c>
      <c r="K34" s="277">
        <v>0</v>
      </c>
      <c r="L34" s="277"/>
      <c r="M34" s="277"/>
      <c r="N34" s="277"/>
      <c r="O34" s="277"/>
      <c r="P34" s="277"/>
      <c r="Q34" s="277"/>
      <c r="R34" s="289"/>
      <c r="S34" s="289"/>
      <c r="T34" s="289"/>
      <c r="U34" s="289"/>
      <c r="V34" s="285">
        <f t="shared" si="0"/>
        <v>0</v>
      </c>
      <c r="W34" s="285">
        <f t="shared" si="1"/>
        <v>0</v>
      </c>
      <c r="X34" s="285">
        <f t="shared" si="2"/>
        <v>0</v>
      </c>
      <c r="Y34" s="286">
        <f t="shared" si="3"/>
        <v>0</v>
      </c>
      <c r="Z34" s="1198"/>
      <c r="AA34" s="1201"/>
      <c r="AB34" s="1201"/>
      <c r="AC34" s="1201"/>
      <c r="AD34" s="1201"/>
      <c r="AE34" s="1201"/>
      <c r="AF34" s="1201"/>
      <c r="AG34" s="1201"/>
      <c r="AH34" s="1201"/>
      <c r="AI34" s="1214"/>
      <c r="AJ34" s="1214"/>
    </row>
    <row r="35" spans="1:36" ht="18.75" x14ac:dyDescent="0.25">
      <c r="A35" s="1186"/>
      <c r="B35" s="1189"/>
      <c r="C35" s="1192"/>
      <c r="D35" s="1195"/>
      <c r="E35" s="273" t="s">
        <v>576</v>
      </c>
      <c r="F35" s="273">
        <v>0</v>
      </c>
      <c r="G35" s="273">
        <v>0</v>
      </c>
      <c r="H35" s="273">
        <v>0</v>
      </c>
      <c r="I35" s="273">
        <v>0</v>
      </c>
      <c r="J35" s="273">
        <v>0</v>
      </c>
      <c r="K35" s="273">
        <v>0</v>
      </c>
      <c r="L35" s="273"/>
      <c r="M35" s="273"/>
      <c r="N35" s="273"/>
      <c r="O35" s="273"/>
      <c r="P35" s="273"/>
      <c r="Q35" s="273"/>
      <c r="R35" s="300"/>
      <c r="S35" s="300"/>
      <c r="T35" s="300"/>
      <c r="U35" s="300"/>
      <c r="V35" s="285">
        <f t="shared" si="0"/>
        <v>0</v>
      </c>
      <c r="W35" s="285">
        <f t="shared" si="1"/>
        <v>0</v>
      </c>
      <c r="X35" s="285">
        <f t="shared" si="2"/>
        <v>0</v>
      </c>
      <c r="Y35" s="286">
        <f t="shared" si="3"/>
        <v>0</v>
      </c>
      <c r="Z35" s="1198"/>
      <c r="AA35" s="1201"/>
      <c r="AB35" s="1201"/>
      <c r="AC35" s="1201"/>
      <c r="AD35" s="1201"/>
      <c r="AE35" s="1201"/>
      <c r="AF35" s="1201"/>
      <c r="AG35" s="1201"/>
      <c r="AH35" s="1201"/>
      <c r="AI35" s="1214"/>
      <c r="AJ35" s="1214"/>
    </row>
    <row r="36" spans="1:36" ht="18.75" x14ac:dyDescent="0.25">
      <c r="A36" s="1186"/>
      <c r="B36" s="1189"/>
      <c r="C36" s="1192"/>
      <c r="D36" s="1195"/>
      <c r="E36" s="277" t="s">
        <v>577</v>
      </c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89"/>
      <c r="S36" s="289"/>
      <c r="T36" s="289"/>
      <c r="U36" s="289"/>
      <c r="V36" s="285">
        <f t="shared" si="0"/>
        <v>0</v>
      </c>
      <c r="W36" s="285">
        <f t="shared" si="1"/>
        <v>0</v>
      </c>
      <c r="X36" s="285">
        <f t="shared" si="2"/>
        <v>0</v>
      </c>
      <c r="Y36" s="286">
        <f t="shared" si="3"/>
        <v>0</v>
      </c>
      <c r="Z36" s="1198"/>
      <c r="AA36" s="1201"/>
      <c r="AB36" s="1201"/>
      <c r="AC36" s="1201"/>
      <c r="AD36" s="1201"/>
      <c r="AE36" s="1201"/>
      <c r="AF36" s="1201"/>
      <c r="AG36" s="1201"/>
      <c r="AH36" s="1201"/>
      <c r="AI36" s="1214"/>
      <c r="AJ36" s="1214"/>
    </row>
    <row r="37" spans="1:36" ht="18.75" x14ac:dyDescent="0.25">
      <c r="A37" s="1186"/>
      <c r="B37" s="1189"/>
      <c r="C37" s="1192"/>
      <c r="D37" s="1195"/>
      <c r="E37" s="273" t="s">
        <v>578</v>
      </c>
      <c r="F37" s="273">
        <v>89</v>
      </c>
      <c r="G37" s="273">
        <v>83</v>
      </c>
      <c r="H37" s="273">
        <v>56</v>
      </c>
      <c r="I37" s="273">
        <v>80</v>
      </c>
      <c r="J37" s="273">
        <v>75</v>
      </c>
      <c r="K37" s="273">
        <v>72</v>
      </c>
      <c r="L37" s="273">
        <v>94</v>
      </c>
      <c r="M37" s="273">
        <v>63</v>
      </c>
      <c r="N37" s="273">
        <v>58</v>
      </c>
      <c r="O37" s="273">
        <v>92</v>
      </c>
      <c r="P37" s="273">
        <v>79</v>
      </c>
      <c r="Q37" s="273">
        <v>50</v>
      </c>
      <c r="R37" s="300"/>
      <c r="S37" s="300"/>
      <c r="T37" s="300"/>
      <c r="U37" s="300"/>
      <c r="V37" s="285">
        <f t="shared" si="0"/>
        <v>76</v>
      </c>
      <c r="W37" s="285">
        <f t="shared" si="1"/>
        <v>75.666666666666671</v>
      </c>
      <c r="X37" s="285">
        <f t="shared" si="2"/>
        <v>71.666666666666671</v>
      </c>
      <c r="Y37" s="286">
        <f t="shared" si="3"/>
        <v>73.666666666666671</v>
      </c>
      <c r="Z37" s="1198"/>
      <c r="AA37" s="1201"/>
      <c r="AB37" s="1201"/>
      <c r="AC37" s="1201"/>
      <c r="AD37" s="1201"/>
      <c r="AE37" s="1201"/>
      <c r="AF37" s="1201"/>
      <c r="AG37" s="1201"/>
      <c r="AH37" s="1201"/>
      <c r="AI37" s="1214"/>
      <c r="AJ37" s="1214"/>
    </row>
    <row r="38" spans="1:36" ht="18.75" x14ac:dyDescent="0.25">
      <c r="A38" s="1186"/>
      <c r="B38" s="1189"/>
      <c r="C38" s="1192"/>
      <c r="D38" s="1195"/>
      <c r="E38" s="277" t="s">
        <v>579</v>
      </c>
      <c r="F38" s="277"/>
      <c r="G38" s="277"/>
      <c r="H38" s="277">
        <v>16</v>
      </c>
      <c r="I38" s="277"/>
      <c r="J38" s="277"/>
      <c r="K38" s="277">
        <v>11</v>
      </c>
      <c r="L38" s="277"/>
      <c r="M38" s="277"/>
      <c r="N38" s="277">
        <v>19</v>
      </c>
      <c r="O38" s="277"/>
      <c r="P38" s="277"/>
      <c r="Q38" s="277">
        <v>14</v>
      </c>
      <c r="R38" s="289"/>
      <c r="S38" s="289"/>
      <c r="T38" s="289"/>
      <c r="U38" s="289"/>
      <c r="V38" s="285">
        <f t="shared" si="0"/>
        <v>16</v>
      </c>
      <c r="W38" s="285">
        <f t="shared" si="1"/>
        <v>11</v>
      </c>
      <c r="X38" s="285">
        <f t="shared" si="2"/>
        <v>19</v>
      </c>
      <c r="Y38" s="286">
        <f t="shared" si="3"/>
        <v>14</v>
      </c>
      <c r="Z38" s="1198"/>
      <c r="AA38" s="1201"/>
      <c r="AB38" s="1201"/>
      <c r="AC38" s="1201"/>
      <c r="AD38" s="1201"/>
      <c r="AE38" s="1201"/>
      <c r="AF38" s="1201"/>
      <c r="AG38" s="1201"/>
      <c r="AH38" s="1201"/>
      <c r="AI38" s="1214"/>
      <c r="AJ38" s="1214"/>
    </row>
    <row r="39" spans="1:36" ht="18.75" x14ac:dyDescent="0.25">
      <c r="A39" s="1186"/>
      <c r="B39" s="1189"/>
      <c r="C39" s="1192"/>
      <c r="D39" s="1195"/>
      <c r="E39" s="273" t="s">
        <v>1041</v>
      </c>
      <c r="F39" s="273">
        <v>68</v>
      </c>
      <c r="G39" s="273">
        <v>36</v>
      </c>
      <c r="H39" s="273">
        <v>46</v>
      </c>
      <c r="I39" s="273">
        <v>52</v>
      </c>
      <c r="J39" s="273">
        <v>31</v>
      </c>
      <c r="K39" s="273">
        <v>30</v>
      </c>
      <c r="L39" s="273">
        <v>62</v>
      </c>
      <c r="M39" s="273">
        <v>40</v>
      </c>
      <c r="N39" s="273">
        <v>39</v>
      </c>
      <c r="O39" s="273">
        <v>76</v>
      </c>
      <c r="P39" s="273">
        <v>52</v>
      </c>
      <c r="Q39" s="273">
        <v>38</v>
      </c>
      <c r="R39" s="300"/>
      <c r="S39" s="300"/>
      <c r="T39" s="300"/>
      <c r="U39" s="300"/>
      <c r="V39" s="285">
        <f t="shared" si="0"/>
        <v>50</v>
      </c>
      <c r="W39" s="285">
        <f t="shared" si="1"/>
        <v>37.666666666666664</v>
      </c>
      <c r="X39" s="285">
        <f t="shared" si="2"/>
        <v>47</v>
      </c>
      <c r="Y39" s="286">
        <f t="shared" si="3"/>
        <v>55.333333333333336</v>
      </c>
      <c r="Z39" s="1198"/>
      <c r="AA39" s="1201"/>
      <c r="AB39" s="1201"/>
      <c r="AC39" s="1201"/>
      <c r="AD39" s="1201"/>
      <c r="AE39" s="1201"/>
      <c r="AF39" s="1201"/>
      <c r="AG39" s="1201"/>
      <c r="AH39" s="1201"/>
      <c r="AI39" s="1214"/>
      <c r="AJ39" s="1214"/>
    </row>
    <row r="40" spans="1:36" ht="18.75" x14ac:dyDescent="0.25">
      <c r="A40" s="1186"/>
      <c r="B40" s="1189"/>
      <c r="C40" s="1192"/>
      <c r="D40" s="1195"/>
      <c r="E40" s="277" t="s">
        <v>580</v>
      </c>
      <c r="F40" s="277">
        <v>16</v>
      </c>
      <c r="G40" s="277">
        <v>15</v>
      </c>
      <c r="H40" s="277">
        <v>14</v>
      </c>
      <c r="I40" s="277">
        <v>11</v>
      </c>
      <c r="J40" s="277">
        <v>21</v>
      </c>
      <c r="K40" s="277">
        <v>16</v>
      </c>
      <c r="L40" s="277">
        <v>13</v>
      </c>
      <c r="M40" s="277">
        <v>17</v>
      </c>
      <c r="N40" s="277">
        <v>33</v>
      </c>
      <c r="O40" s="277">
        <v>26</v>
      </c>
      <c r="P40" s="277">
        <v>23</v>
      </c>
      <c r="Q40" s="277">
        <v>40</v>
      </c>
      <c r="R40" s="289"/>
      <c r="S40" s="289"/>
      <c r="T40" s="289"/>
      <c r="U40" s="289"/>
      <c r="V40" s="285">
        <f t="shared" si="0"/>
        <v>15</v>
      </c>
      <c r="W40" s="285">
        <f t="shared" si="1"/>
        <v>16</v>
      </c>
      <c r="X40" s="285">
        <f t="shared" si="2"/>
        <v>21</v>
      </c>
      <c r="Y40" s="286">
        <f t="shared" si="3"/>
        <v>29.666666666666668</v>
      </c>
      <c r="Z40" s="1198"/>
      <c r="AA40" s="1201"/>
      <c r="AB40" s="1201"/>
      <c r="AC40" s="1201"/>
      <c r="AD40" s="1201"/>
      <c r="AE40" s="1201"/>
      <c r="AF40" s="1201"/>
      <c r="AG40" s="1201"/>
      <c r="AH40" s="1201"/>
      <c r="AI40" s="1214"/>
      <c r="AJ40" s="1214"/>
    </row>
    <row r="41" spans="1:36" ht="18.75" x14ac:dyDescent="0.25">
      <c r="A41" s="1186"/>
      <c r="B41" s="1189"/>
      <c r="C41" s="1192"/>
      <c r="D41" s="1195"/>
      <c r="E41" s="273" t="s">
        <v>581</v>
      </c>
      <c r="F41" s="273">
        <v>21</v>
      </c>
      <c r="G41" s="273">
        <v>7</v>
      </c>
      <c r="H41" s="273">
        <v>8</v>
      </c>
      <c r="I41" s="273">
        <v>7</v>
      </c>
      <c r="J41" s="273">
        <v>14</v>
      </c>
      <c r="K41" s="273">
        <v>14</v>
      </c>
      <c r="L41" s="273">
        <v>27</v>
      </c>
      <c r="M41" s="273">
        <v>7</v>
      </c>
      <c r="N41" s="273">
        <v>23</v>
      </c>
      <c r="O41" s="273">
        <v>46</v>
      </c>
      <c r="P41" s="273">
        <v>10</v>
      </c>
      <c r="Q41" s="273">
        <v>21</v>
      </c>
      <c r="R41" s="300"/>
      <c r="S41" s="300"/>
      <c r="T41" s="300"/>
      <c r="U41" s="300"/>
      <c r="V41" s="285">
        <f t="shared" si="0"/>
        <v>12</v>
      </c>
      <c r="W41" s="285">
        <f t="shared" si="1"/>
        <v>11.666666666666666</v>
      </c>
      <c r="X41" s="285">
        <f t="shared" si="2"/>
        <v>19</v>
      </c>
      <c r="Y41" s="286">
        <f t="shared" si="3"/>
        <v>25.666666666666668</v>
      </c>
      <c r="Z41" s="1198"/>
      <c r="AA41" s="1201"/>
      <c r="AB41" s="1201"/>
      <c r="AC41" s="1201"/>
      <c r="AD41" s="1201"/>
      <c r="AE41" s="1201"/>
      <c r="AF41" s="1201"/>
      <c r="AG41" s="1201"/>
      <c r="AH41" s="1201"/>
      <c r="AI41" s="1214"/>
      <c r="AJ41" s="1214"/>
    </row>
    <row r="42" spans="1:36" ht="18.75" x14ac:dyDescent="0.25">
      <c r="A42" s="1186"/>
      <c r="B42" s="1189"/>
      <c r="C42" s="1192"/>
      <c r="D42" s="1195"/>
      <c r="E42" s="277" t="s">
        <v>582</v>
      </c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89"/>
      <c r="S42" s="289"/>
      <c r="T42" s="289"/>
      <c r="U42" s="289"/>
      <c r="V42" s="285">
        <f t="shared" si="0"/>
        <v>0</v>
      </c>
      <c r="W42" s="285">
        <f t="shared" si="1"/>
        <v>0</v>
      </c>
      <c r="X42" s="285">
        <f t="shared" si="2"/>
        <v>0</v>
      </c>
      <c r="Y42" s="286">
        <f t="shared" si="3"/>
        <v>0</v>
      </c>
      <c r="Z42" s="1198"/>
      <c r="AA42" s="1201"/>
      <c r="AB42" s="1201"/>
      <c r="AC42" s="1201"/>
      <c r="AD42" s="1201"/>
      <c r="AE42" s="1201"/>
      <c r="AF42" s="1201"/>
      <c r="AG42" s="1201"/>
      <c r="AH42" s="1201"/>
      <c r="AI42" s="1214"/>
      <c r="AJ42" s="1214"/>
    </row>
    <row r="43" spans="1:36" ht="19.5" thickBot="1" x14ac:dyDescent="0.3">
      <c r="A43" s="1187"/>
      <c r="B43" s="1190"/>
      <c r="C43" s="1193"/>
      <c r="D43" s="1196"/>
      <c r="E43" s="279" t="s">
        <v>1040</v>
      </c>
      <c r="F43" s="279">
        <v>3</v>
      </c>
      <c r="G43" s="279">
        <v>2</v>
      </c>
      <c r="H43" s="279">
        <v>5</v>
      </c>
      <c r="I43" s="279">
        <v>3</v>
      </c>
      <c r="J43" s="279">
        <v>6</v>
      </c>
      <c r="K43" s="279">
        <v>8</v>
      </c>
      <c r="L43" s="279">
        <v>2</v>
      </c>
      <c r="M43" s="279">
        <v>12</v>
      </c>
      <c r="N43" s="279">
        <v>14</v>
      </c>
      <c r="O43" s="279">
        <v>6</v>
      </c>
      <c r="P43" s="279">
        <v>5</v>
      </c>
      <c r="Q43" s="279">
        <v>16</v>
      </c>
      <c r="R43" s="290"/>
      <c r="S43" s="290"/>
      <c r="T43" s="290"/>
      <c r="U43" s="290"/>
      <c r="V43" s="291">
        <f t="shared" si="0"/>
        <v>3.3333333333333335</v>
      </c>
      <c r="W43" s="291">
        <f t="shared" si="1"/>
        <v>5.666666666666667</v>
      </c>
      <c r="X43" s="291">
        <f t="shared" si="2"/>
        <v>9.3333333333333339</v>
      </c>
      <c r="Y43" s="292">
        <f t="shared" si="3"/>
        <v>9</v>
      </c>
      <c r="Z43" s="1199"/>
      <c r="AA43" s="1202"/>
      <c r="AB43" s="1202"/>
      <c r="AC43" s="1202"/>
      <c r="AD43" s="1202"/>
      <c r="AE43" s="1202"/>
      <c r="AF43" s="1202"/>
      <c r="AG43" s="1202"/>
      <c r="AH43" s="1202"/>
      <c r="AI43" s="1215"/>
      <c r="AJ43" s="1215"/>
    </row>
    <row r="44" spans="1:36" ht="18.75" x14ac:dyDescent="0.25">
      <c r="A44" s="1223">
        <v>3</v>
      </c>
      <c r="B44" s="1225" t="s">
        <v>28</v>
      </c>
      <c r="C44" s="1221">
        <v>400</v>
      </c>
      <c r="D44" s="1210">
        <f>400*0.9</f>
        <v>360</v>
      </c>
      <c r="E44" s="270" t="s">
        <v>583</v>
      </c>
      <c r="F44" s="270">
        <v>21</v>
      </c>
      <c r="G44" s="270">
        <v>3</v>
      </c>
      <c r="H44" s="270">
        <v>1</v>
      </c>
      <c r="I44" s="270">
        <v>3</v>
      </c>
      <c r="J44" s="270">
        <v>6</v>
      </c>
      <c r="K44" s="270">
        <v>0</v>
      </c>
      <c r="L44" s="270">
        <v>52</v>
      </c>
      <c r="M44" s="270">
        <v>39</v>
      </c>
      <c r="N44" s="270">
        <v>29</v>
      </c>
      <c r="O44" s="270">
        <v>47</v>
      </c>
      <c r="P44" s="270">
        <v>43</v>
      </c>
      <c r="Q44" s="270">
        <v>41</v>
      </c>
      <c r="R44" s="270">
        <v>390</v>
      </c>
      <c r="S44" s="270">
        <v>390</v>
      </c>
      <c r="T44" s="270">
        <v>410</v>
      </c>
      <c r="U44" s="270">
        <v>410</v>
      </c>
      <c r="V44" s="283">
        <f t="shared" si="0"/>
        <v>8.3333333333333339</v>
      </c>
      <c r="W44" s="283">
        <f t="shared" si="1"/>
        <v>4.5</v>
      </c>
      <c r="X44" s="283">
        <f t="shared" si="2"/>
        <v>40</v>
      </c>
      <c r="Y44" s="284">
        <f t="shared" si="3"/>
        <v>43.666666666666664</v>
      </c>
      <c r="Z44" s="1197">
        <f>SUM(V44:V48)</f>
        <v>8.3333333333333339</v>
      </c>
      <c r="AA44" s="1200">
        <f>SUM(W44:W48)</f>
        <v>4.5</v>
      </c>
      <c r="AB44" s="1200">
        <f>SUM(X44:X48)</f>
        <v>40</v>
      </c>
      <c r="AC44" s="1200">
        <f>SUM(Y44:Y48)</f>
        <v>43.666666666666664</v>
      </c>
      <c r="AD44" s="1203">
        <f t="shared" ref="AD44" si="8">Z44*0.38*0.9*SQRT(3)</f>
        <v>4.936344801571301</v>
      </c>
      <c r="AE44" s="1203">
        <f t="shared" si="6"/>
        <v>2.6656261928485017</v>
      </c>
      <c r="AF44" s="1203">
        <f t="shared" si="6"/>
        <v>23.694455047542238</v>
      </c>
      <c r="AG44" s="1203">
        <f t="shared" si="6"/>
        <v>25.866446760233615</v>
      </c>
      <c r="AH44" s="1200">
        <f>MAX(Z44:AC48)</f>
        <v>43.666666666666664</v>
      </c>
      <c r="AI44" s="1213">
        <f t="shared" ref="AI44" si="9">AH44*0.38*0.9*SQRT(3)</f>
        <v>25.866446760233615</v>
      </c>
      <c r="AJ44" s="1213">
        <f>D44-AI44</f>
        <v>334.1335532397664</v>
      </c>
    </row>
    <row r="45" spans="1:36" ht="18.75" x14ac:dyDescent="0.25">
      <c r="A45" s="1224"/>
      <c r="B45" s="1226"/>
      <c r="C45" s="1227"/>
      <c r="D45" s="1211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89"/>
      <c r="S45" s="289"/>
      <c r="T45" s="289"/>
      <c r="U45" s="289"/>
      <c r="V45" s="285">
        <f t="shared" si="0"/>
        <v>0</v>
      </c>
      <c r="W45" s="285">
        <f t="shared" si="1"/>
        <v>0</v>
      </c>
      <c r="X45" s="285">
        <f t="shared" si="2"/>
        <v>0</v>
      </c>
      <c r="Y45" s="286">
        <f t="shared" si="3"/>
        <v>0</v>
      </c>
      <c r="Z45" s="1198"/>
      <c r="AA45" s="1201"/>
      <c r="AB45" s="1201"/>
      <c r="AC45" s="1201"/>
      <c r="AD45" s="1201"/>
      <c r="AE45" s="1201"/>
      <c r="AF45" s="1201"/>
      <c r="AG45" s="1201"/>
      <c r="AH45" s="1201"/>
      <c r="AI45" s="1214"/>
      <c r="AJ45" s="1214"/>
    </row>
    <row r="46" spans="1:36" ht="18.75" x14ac:dyDescent="0.25">
      <c r="A46" s="1224"/>
      <c r="B46" s="1226"/>
      <c r="C46" s="1227"/>
      <c r="D46" s="1211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300"/>
      <c r="S46" s="300"/>
      <c r="T46" s="300"/>
      <c r="U46" s="300"/>
      <c r="V46" s="285">
        <f t="shared" si="0"/>
        <v>0</v>
      </c>
      <c r="W46" s="285">
        <f t="shared" si="1"/>
        <v>0</v>
      </c>
      <c r="X46" s="285">
        <f t="shared" si="2"/>
        <v>0</v>
      </c>
      <c r="Y46" s="286">
        <f t="shared" si="3"/>
        <v>0</v>
      </c>
      <c r="Z46" s="1198"/>
      <c r="AA46" s="1201"/>
      <c r="AB46" s="1201"/>
      <c r="AC46" s="1201"/>
      <c r="AD46" s="1201"/>
      <c r="AE46" s="1201"/>
      <c r="AF46" s="1201"/>
      <c r="AG46" s="1201"/>
      <c r="AH46" s="1201"/>
      <c r="AI46" s="1214"/>
      <c r="AJ46" s="1214"/>
    </row>
    <row r="47" spans="1:36" ht="18.75" x14ac:dyDescent="0.25">
      <c r="A47" s="1224"/>
      <c r="B47" s="1226"/>
      <c r="C47" s="1227"/>
      <c r="D47" s="1211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89"/>
      <c r="S47" s="289"/>
      <c r="T47" s="289"/>
      <c r="U47" s="289"/>
      <c r="V47" s="285">
        <f t="shared" si="0"/>
        <v>0</v>
      </c>
      <c r="W47" s="285">
        <f t="shared" si="1"/>
        <v>0</v>
      </c>
      <c r="X47" s="285">
        <f t="shared" si="2"/>
        <v>0</v>
      </c>
      <c r="Y47" s="286">
        <f t="shared" si="3"/>
        <v>0</v>
      </c>
      <c r="Z47" s="1198"/>
      <c r="AA47" s="1201"/>
      <c r="AB47" s="1201"/>
      <c r="AC47" s="1201"/>
      <c r="AD47" s="1201"/>
      <c r="AE47" s="1201"/>
      <c r="AF47" s="1201"/>
      <c r="AG47" s="1201"/>
      <c r="AH47" s="1201"/>
      <c r="AI47" s="1214"/>
      <c r="AJ47" s="1214"/>
    </row>
    <row r="48" spans="1:36" ht="19.5" thickBot="1" x14ac:dyDescent="0.3">
      <c r="A48" s="1218"/>
      <c r="B48" s="1220"/>
      <c r="C48" s="1222"/>
      <c r="D48" s="1212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90"/>
      <c r="S48" s="290"/>
      <c r="T48" s="290"/>
      <c r="U48" s="290"/>
      <c r="V48" s="291">
        <f t="shared" si="0"/>
        <v>0</v>
      </c>
      <c r="W48" s="291">
        <f t="shared" si="1"/>
        <v>0</v>
      </c>
      <c r="X48" s="291">
        <f t="shared" si="2"/>
        <v>0</v>
      </c>
      <c r="Y48" s="292">
        <f t="shared" si="3"/>
        <v>0</v>
      </c>
      <c r="Z48" s="1199"/>
      <c r="AA48" s="1202"/>
      <c r="AB48" s="1202"/>
      <c r="AC48" s="1202"/>
      <c r="AD48" s="1202"/>
      <c r="AE48" s="1202"/>
      <c r="AF48" s="1202"/>
      <c r="AG48" s="1202"/>
      <c r="AH48" s="1202"/>
      <c r="AI48" s="1215"/>
      <c r="AJ48" s="1215"/>
    </row>
    <row r="49" spans="1:36" ht="18.75" x14ac:dyDescent="0.25">
      <c r="A49" s="1217">
        <v>4</v>
      </c>
      <c r="B49" s="1219" t="s">
        <v>144</v>
      </c>
      <c r="C49" s="1221">
        <v>100</v>
      </c>
      <c r="D49" s="1210">
        <f>100*0.9</f>
        <v>90</v>
      </c>
      <c r="E49" s="296" t="s">
        <v>193</v>
      </c>
      <c r="F49" s="296">
        <v>10</v>
      </c>
      <c r="G49" s="296">
        <v>6</v>
      </c>
      <c r="H49" s="296">
        <v>9</v>
      </c>
      <c r="I49" s="296">
        <v>4</v>
      </c>
      <c r="J49" s="296">
        <v>2</v>
      </c>
      <c r="K49" s="296">
        <v>6</v>
      </c>
      <c r="L49" s="296">
        <v>26</v>
      </c>
      <c r="M49" s="296">
        <v>34</v>
      </c>
      <c r="N49" s="296">
        <v>35</v>
      </c>
      <c r="O49" s="296">
        <v>31</v>
      </c>
      <c r="P49" s="296">
        <v>26</v>
      </c>
      <c r="Q49" s="296">
        <v>46</v>
      </c>
      <c r="R49" s="296">
        <v>399</v>
      </c>
      <c r="S49" s="296">
        <v>399</v>
      </c>
      <c r="T49" s="296">
        <v>381</v>
      </c>
      <c r="U49" s="296">
        <v>400</v>
      </c>
      <c r="V49" s="298">
        <f t="shared" si="0"/>
        <v>8.3333333333333339</v>
      </c>
      <c r="W49" s="298">
        <f t="shared" si="1"/>
        <v>4</v>
      </c>
      <c r="X49" s="298">
        <f t="shared" si="2"/>
        <v>31.666666666666668</v>
      </c>
      <c r="Y49" s="299">
        <f t="shared" si="3"/>
        <v>34.333333333333336</v>
      </c>
      <c r="Z49" s="1209">
        <f>SUM(V49:V50)</f>
        <v>9.6666666666666679</v>
      </c>
      <c r="AA49" s="1203">
        <f>SUM(W49:W50)</f>
        <v>5</v>
      </c>
      <c r="AB49" s="1203">
        <f>SUM(X49:X50)</f>
        <v>36.333333333333336</v>
      </c>
      <c r="AC49" s="1203">
        <f>SUM(Y49:Y50)</f>
        <v>42.333333333333336</v>
      </c>
      <c r="AD49" s="1203">
        <f t="shared" ref="AD49" si="10">Z49*0.38*0.9*SQRT(3)</f>
        <v>5.7261599698227093</v>
      </c>
      <c r="AE49" s="1203">
        <f t="shared" si="6"/>
        <v>2.9618068809427798</v>
      </c>
      <c r="AF49" s="1203">
        <f t="shared" si="6"/>
        <v>21.522463334850872</v>
      </c>
      <c r="AG49" s="1203">
        <f t="shared" si="6"/>
        <v>25.076631591982203</v>
      </c>
      <c r="AH49" s="1203">
        <f>MAX(Z49:AC50)</f>
        <v>42.333333333333336</v>
      </c>
      <c r="AI49" s="1213">
        <f t="shared" ref="AI49" si="11">AH49*0.38*0.9*SQRT(3)</f>
        <v>25.076631591982203</v>
      </c>
      <c r="AJ49" s="1213">
        <f>D49-AI49</f>
        <v>64.923368408017794</v>
      </c>
    </row>
    <row r="50" spans="1:36" ht="19.5" thickBot="1" x14ac:dyDescent="0.3">
      <c r="A50" s="1218"/>
      <c r="B50" s="1220"/>
      <c r="C50" s="1222"/>
      <c r="D50" s="1212"/>
      <c r="E50" s="279" t="s">
        <v>553</v>
      </c>
      <c r="F50" s="279">
        <v>1</v>
      </c>
      <c r="G50" s="279">
        <v>2</v>
      </c>
      <c r="H50" s="279">
        <v>1</v>
      </c>
      <c r="I50" s="279">
        <v>0</v>
      </c>
      <c r="J50" s="279">
        <v>1</v>
      </c>
      <c r="K50" s="279">
        <v>0</v>
      </c>
      <c r="L50" s="279">
        <v>2</v>
      </c>
      <c r="M50" s="279">
        <v>4</v>
      </c>
      <c r="N50" s="279">
        <v>8</v>
      </c>
      <c r="O50" s="279">
        <v>9</v>
      </c>
      <c r="P50" s="279">
        <v>8</v>
      </c>
      <c r="Q50" s="279">
        <v>7</v>
      </c>
      <c r="R50" s="290"/>
      <c r="S50" s="290"/>
      <c r="T50" s="290"/>
      <c r="U50" s="290"/>
      <c r="V50" s="291">
        <f t="shared" si="0"/>
        <v>1.3333333333333333</v>
      </c>
      <c r="W50" s="291">
        <f t="shared" si="1"/>
        <v>1</v>
      </c>
      <c r="X50" s="291">
        <f t="shared" si="2"/>
        <v>4.666666666666667</v>
      </c>
      <c r="Y50" s="292">
        <f t="shared" si="3"/>
        <v>8</v>
      </c>
      <c r="Z50" s="1199"/>
      <c r="AA50" s="1202"/>
      <c r="AB50" s="1202"/>
      <c r="AC50" s="1202"/>
      <c r="AD50" s="1202"/>
      <c r="AE50" s="1202"/>
      <c r="AF50" s="1202"/>
      <c r="AG50" s="1202"/>
      <c r="AH50" s="1202"/>
      <c r="AI50" s="1215"/>
      <c r="AJ50" s="1215"/>
    </row>
    <row r="51" spans="1:36" ht="18.75" x14ac:dyDescent="0.25">
      <c r="A51" s="1223">
        <v>5</v>
      </c>
      <c r="B51" s="1225" t="s">
        <v>73</v>
      </c>
      <c r="C51" s="1228">
        <v>250.4</v>
      </c>
      <c r="D51" s="1210">
        <f>(250+400)*0.9</f>
        <v>585</v>
      </c>
      <c r="E51" s="270" t="s">
        <v>584</v>
      </c>
      <c r="F51" s="270">
        <v>12</v>
      </c>
      <c r="G51" s="270">
        <v>5</v>
      </c>
      <c r="H51" s="270">
        <v>10</v>
      </c>
      <c r="I51" s="270">
        <v>10</v>
      </c>
      <c r="J51" s="270">
        <v>4</v>
      </c>
      <c r="K51" s="270">
        <v>9</v>
      </c>
      <c r="L51" s="270">
        <v>11</v>
      </c>
      <c r="M51" s="270">
        <v>5</v>
      </c>
      <c r="N51" s="270">
        <v>15</v>
      </c>
      <c r="O51" s="270">
        <v>11</v>
      </c>
      <c r="P51" s="270">
        <v>4</v>
      </c>
      <c r="Q51" s="270">
        <v>13</v>
      </c>
      <c r="R51" s="270">
        <v>392</v>
      </c>
      <c r="S51" s="270">
        <v>393</v>
      </c>
      <c r="T51" s="270">
        <v>400</v>
      </c>
      <c r="U51" s="270"/>
      <c r="V51" s="283">
        <f t="shared" si="0"/>
        <v>9</v>
      </c>
      <c r="W51" s="283">
        <f t="shared" si="1"/>
        <v>7.666666666666667</v>
      </c>
      <c r="X51" s="283">
        <f t="shared" si="2"/>
        <v>10.333333333333334</v>
      </c>
      <c r="Y51" s="284">
        <f t="shared" si="3"/>
        <v>9.3333333333333339</v>
      </c>
      <c r="Z51" s="1197">
        <f>SUM(V51:V62)</f>
        <v>86.333333333333343</v>
      </c>
      <c r="AA51" s="1200">
        <f>SUM(W51:W62)</f>
        <v>77.833333333333343</v>
      </c>
      <c r="AB51" s="1200">
        <f>SUM(X51:X62)</f>
        <v>91.333333333333329</v>
      </c>
      <c r="AC51" s="1200">
        <f>SUM(Y51:Y62)</f>
        <v>128.16666666666669</v>
      </c>
      <c r="AD51" s="1200">
        <f t="shared" ref="AD51" si="12">Z51*0.38*0.9*SQRT(3)</f>
        <v>51.14053214427868</v>
      </c>
      <c r="AE51" s="1200">
        <f t="shared" si="6"/>
        <v>46.105460446675949</v>
      </c>
      <c r="AF51" s="1200">
        <f t="shared" si="6"/>
        <v>54.10233902522144</v>
      </c>
      <c r="AG51" s="1200">
        <f t="shared" si="6"/>
        <v>75.920983048166605</v>
      </c>
      <c r="AH51" s="1200">
        <f>MAX(Z51:AC62)</f>
        <v>128.16666666666669</v>
      </c>
      <c r="AI51" s="1216">
        <f t="shared" ref="AI51" si="13">AH51*0.38*0.9*SQRT(3)</f>
        <v>75.920983048166605</v>
      </c>
      <c r="AJ51" s="1216">
        <f>D51-AI51</f>
        <v>509.07901695183341</v>
      </c>
    </row>
    <row r="52" spans="1:36" ht="18.75" x14ac:dyDescent="0.25">
      <c r="A52" s="1224"/>
      <c r="B52" s="1226"/>
      <c r="C52" s="1229"/>
      <c r="D52" s="1211"/>
      <c r="E52" s="273" t="s">
        <v>585</v>
      </c>
      <c r="F52" s="273">
        <v>6</v>
      </c>
      <c r="G52" s="273"/>
      <c r="H52" s="273"/>
      <c r="I52" s="273">
        <v>1</v>
      </c>
      <c r="J52" s="273"/>
      <c r="K52" s="273"/>
      <c r="L52" s="300"/>
      <c r="M52" s="300"/>
      <c r="N52" s="300">
        <v>1</v>
      </c>
      <c r="O52" s="300"/>
      <c r="P52" s="273"/>
      <c r="Q52" s="273">
        <v>1</v>
      </c>
      <c r="R52" s="300"/>
      <c r="S52" s="300"/>
      <c r="T52" s="300"/>
      <c r="U52" s="300"/>
      <c r="V52" s="285">
        <f t="shared" si="0"/>
        <v>6</v>
      </c>
      <c r="W52" s="285">
        <f t="shared" si="1"/>
        <v>1</v>
      </c>
      <c r="X52" s="285">
        <f t="shared" si="2"/>
        <v>1</v>
      </c>
      <c r="Y52" s="286">
        <f t="shared" si="3"/>
        <v>1</v>
      </c>
      <c r="Z52" s="1198"/>
      <c r="AA52" s="1201"/>
      <c r="AB52" s="1201"/>
      <c r="AC52" s="1201"/>
      <c r="AD52" s="1201"/>
      <c r="AE52" s="1201"/>
      <c r="AF52" s="1201"/>
      <c r="AG52" s="1201"/>
      <c r="AH52" s="1201"/>
      <c r="AI52" s="1214"/>
      <c r="AJ52" s="1214"/>
    </row>
    <row r="53" spans="1:36" ht="18.75" x14ac:dyDescent="0.25">
      <c r="A53" s="1224"/>
      <c r="B53" s="1226"/>
      <c r="C53" s="1229"/>
      <c r="D53" s="1211"/>
      <c r="E53" s="277" t="s">
        <v>1042</v>
      </c>
      <c r="F53" s="277">
        <v>12</v>
      </c>
      <c r="G53" s="277">
        <v>23</v>
      </c>
      <c r="H53" s="277">
        <v>16</v>
      </c>
      <c r="I53" s="277">
        <v>15</v>
      </c>
      <c r="J53" s="277">
        <v>15</v>
      </c>
      <c r="K53" s="277">
        <v>11</v>
      </c>
      <c r="L53" s="270">
        <v>19</v>
      </c>
      <c r="M53" s="270">
        <v>29</v>
      </c>
      <c r="N53" s="270">
        <v>17</v>
      </c>
      <c r="O53" s="270">
        <v>10</v>
      </c>
      <c r="P53" s="277">
        <v>27</v>
      </c>
      <c r="Q53" s="277">
        <v>13</v>
      </c>
      <c r="R53" s="270"/>
      <c r="S53" s="270"/>
      <c r="T53" s="270"/>
      <c r="U53" s="270"/>
      <c r="V53" s="285">
        <f t="shared" si="0"/>
        <v>17</v>
      </c>
      <c r="W53" s="285">
        <f t="shared" si="1"/>
        <v>13.666666666666666</v>
      </c>
      <c r="X53" s="285">
        <f t="shared" si="2"/>
        <v>21.666666666666668</v>
      </c>
      <c r="Y53" s="286">
        <f t="shared" si="3"/>
        <v>16.666666666666668</v>
      </c>
      <c r="Z53" s="1198"/>
      <c r="AA53" s="1201"/>
      <c r="AB53" s="1201"/>
      <c r="AC53" s="1201"/>
      <c r="AD53" s="1201"/>
      <c r="AE53" s="1201"/>
      <c r="AF53" s="1201"/>
      <c r="AG53" s="1201"/>
      <c r="AH53" s="1201"/>
      <c r="AI53" s="1214"/>
      <c r="AJ53" s="1214"/>
    </row>
    <row r="54" spans="1:36" ht="18.75" x14ac:dyDescent="0.25">
      <c r="A54" s="1224"/>
      <c r="B54" s="1226"/>
      <c r="C54" s="1229"/>
      <c r="D54" s="1211"/>
      <c r="E54" s="273" t="s">
        <v>556</v>
      </c>
      <c r="F54" s="273">
        <v>0</v>
      </c>
      <c r="G54" s="273">
        <v>0</v>
      </c>
      <c r="H54" s="273">
        <v>0</v>
      </c>
      <c r="I54" s="273">
        <v>0</v>
      </c>
      <c r="J54" s="273">
        <v>0</v>
      </c>
      <c r="K54" s="273">
        <v>0</v>
      </c>
      <c r="L54" s="300">
        <v>0</v>
      </c>
      <c r="M54" s="300"/>
      <c r="N54" s="300"/>
      <c r="O54" s="300">
        <v>40</v>
      </c>
      <c r="P54" s="273">
        <v>41</v>
      </c>
      <c r="Q54" s="273">
        <v>14</v>
      </c>
      <c r="R54" s="300"/>
      <c r="S54" s="300"/>
      <c r="T54" s="300"/>
      <c r="U54" s="300"/>
      <c r="V54" s="285">
        <f t="shared" si="0"/>
        <v>0</v>
      </c>
      <c r="W54" s="285">
        <f t="shared" si="1"/>
        <v>0</v>
      </c>
      <c r="X54" s="285">
        <f t="shared" si="2"/>
        <v>0</v>
      </c>
      <c r="Y54" s="286">
        <f t="shared" si="3"/>
        <v>31.666666666666668</v>
      </c>
      <c r="Z54" s="1198"/>
      <c r="AA54" s="1201"/>
      <c r="AB54" s="1201"/>
      <c r="AC54" s="1201"/>
      <c r="AD54" s="1201"/>
      <c r="AE54" s="1201"/>
      <c r="AF54" s="1201"/>
      <c r="AG54" s="1201"/>
      <c r="AH54" s="1201"/>
      <c r="AI54" s="1214"/>
      <c r="AJ54" s="1214"/>
    </row>
    <row r="55" spans="1:36" ht="18.75" x14ac:dyDescent="0.25">
      <c r="A55" s="1224"/>
      <c r="B55" s="1226"/>
      <c r="C55" s="1229"/>
      <c r="D55" s="1211"/>
      <c r="E55" s="277" t="s">
        <v>586</v>
      </c>
      <c r="F55" s="277">
        <v>13</v>
      </c>
      <c r="G55" s="277">
        <v>16</v>
      </c>
      <c r="H55" s="277">
        <v>14</v>
      </c>
      <c r="I55" s="277">
        <v>11</v>
      </c>
      <c r="J55" s="277">
        <v>17</v>
      </c>
      <c r="K55" s="277">
        <v>18</v>
      </c>
      <c r="L55" s="289">
        <v>32</v>
      </c>
      <c r="M55" s="289">
        <v>12</v>
      </c>
      <c r="N55" s="289">
        <v>11</v>
      </c>
      <c r="O55" s="289">
        <v>23</v>
      </c>
      <c r="P55" s="277">
        <v>37</v>
      </c>
      <c r="Q55" s="277">
        <v>19</v>
      </c>
      <c r="R55" s="289"/>
      <c r="S55" s="289"/>
      <c r="T55" s="289"/>
      <c r="U55" s="289"/>
      <c r="V55" s="285">
        <f t="shared" si="0"/>
        <v>14.333333333333334</v>
      </c>
      <c r="W55" s="285">
        <f t="shared" si="1"/>
        <v>15.333333333333334</v>
      </c>
      <c r="X55" s="285">
        <f t="shared" si="2"/>
        <v>18.333333333333332</v>
      </c>
      <c r="Y55" s="286">
        <f t="shared" si="3"/>
        <v>26.333333333333332</v>
      </c>
      <c r="Z55" s="1198"/>
      <c r="AA55" s="1201"/>
      <c r="AB55" s="1201"/>
      <c r="AC55" s="1201"/>
      <c r="AD55" s="1201"/>
      <c r="AE55" s="1201"/>
      <c r="AF55" s="1201"/>
      <c r="AG55" s="1201"/>
      <c r="AH55" s="1201"/>
      <c r="AI55" s="1214"/>
      <c r="AJ55" s="1214"/>
    </row>
    <row r="56" spans="1:36" ht="18.75" x14ac:dyDescent="0.25">
      <c r="A56" s="1224"/>
      <c r="B56" s="1226"/>
      <c r="C56" s="1229"/>
      <c r="D56" s="1211"/>
      <c r="E56" s="273" t="s">
        <v>587</v>
      </c>
      <c r="F56" s="273">
        <v>6</v>
      </c>
      <c r="G56" s="273">
        <v>37</v>
      </c>
      <c r="H56" s="273">
        <v>5</v>
      </c>
      <c r="I56" s="273">
        <v>8</v>
      </c>
      <c r="J56" s="273">
        <v>27</v>
      </c>
      <c r="K56" s="273">
        <v>4</v>
      </c>
      <c r="L56" s="300">
        <v>15</v>
      </c>
      <c r="M56" s="300">
        <v>23</v>
      </c>
      <c r="N56" s="300">
        <v>9</v>
      </c>
      <c r="O56" s="300">
        <v>12</v>
      </c>
      <c r="P56" s="273">
        <v>36</v>
      </c>
      <c r="Q56" s="273">
        <v>9</v>
      </c>
      <c r="R56" s="300"/>
      <c r="S56" s="300"/>
      <c r="T56" s="300"/>
      <c r="U56" s="300"/>
      <c r="V56" s="285">
        <f t="shared" si="0"/>
        <v>16</v>
      </c>
      <c r="W56" s="285">
        <f t="shared" si="1"/>
        <v>13</v>
      </c>
      <c r="X56" s="285">
        <f t="shared" si="2"/>
        <v>15.666666666666666</v>
      </c>
      <c r="Y56" s="286">
        <f t="shared" si="3"/>
        <v>19</v>
      </c>
      <c r="Z56" s="1198"/>
      <c r="AA56" s="1201"/>
      <c r="AB56" s="1201"/>
      <c r="AC56" s="1201"/>
      <c r="AD56" s="1201"/>
      <c r="AE56" s="1201"/>
      <c r="AF56" s="1201"/>
      <c r="AG56" s="1201"/>
      <c r="AH56" s="1201"/>
      <c r="AI56" s="1214"/>
      <c r="AJ56" s="1214"/>
    </row>
    <row r="57" spans="1:36" ht="18.75" x14ac:dyDescent="0.25">
      <c r="A57" s="1224"/>
      <c r="B57" s="1226"/>
      <c r="C57" s="1229"/>
      <c r="D57" s="1211"/>
      <c r="E57" s="277" t="s">
        <v>588</v>
      </c>
      <c r="F57" s="277">
        <v>22</v>
      </c>
      <c r="G57" s="277">
        <v>18</v>
      </c>
      <c r="H57" s="277">
        <v>17</v>
      </c>
      <c r="I57" s="277">
        <v>22</v>
      </c>
      <c r="J57" s="277">
        <v>24</v>
      </c>
      <c r="K57" s="277">
        <v>25</v>
      </c>
      <c r="L57" s="289">
        <v>16</v>
      </c>
      <c r="M57" s="289">
        <v>13</v>
      </c>
      <c r="N57" s="289">
        <v>29</v>
      </c>
      <c r="O57" s="289">
        <v>25</v>
      </c>
      <c r="P57" s="277">
        <v>25</v>
      </c>
      <c r="Q57" s="277">
        <v>15</v>
      </c>
      <c r="R57" s="289"/>
      <c r="S57" s="289"/>
      <c r="T57" s="289"/>
      <c r="U57" s="289"/>
      <c r="V57" s="285">
        <f t="shared" si="0"/>
        <v>19</v>
      </c>
      <c r="W57" s="285">
        <f t="shared" si="1"/>
        <v>23.666666666666668</v>
      </c>
      <c r="X57" s="285">
        <f t="shared" si="2"/>
        <v>19.333333333333332</v>
      </c>
      <c r="Y57" s="286">
        <f t="shared" si="3"/>
        <v>21.666666666666668</v>
      </c>
      <c r="Z57" s="1198"/>
      <c r="AA57" s="1201"/>
      <c r="AB57" s="1201"/>
      <c r="AC57" s="1201"/>
      <c r="AD57" s="1201"/>
      <c r="AE57" s="1201"/>
      <c r="AF57" s="1201"/>
      <c r="AG57" s="1201"/>
      <c r="AH57" s="1201"/>
      <c r="AI57" s="1214"/>
      <c r="AJ57" s="1214"/>
    </row>
    <row r="58" spans="1:36" ht="18.75" x14ac:dyDescent="0.25">
      <c r="A58" s="1224"/>
      <c r="B58" s="1226"/>
      <c r="C58" s="1229"/>
      <c r="D58" s="1211"/>
      <c r="E58" s="273" t="s">
        <v>589</v>
      </c>
      <c r="F58" s="273">
        <v>8</v>
      </c>
      <c r="G58" s="273">
        <v>2</v>
      </c>
      <c r="H58" s="273">
        <v>0</v>
      </c>
      <c r="I58" s="273">
        <v>4</v>
      </c>
      <c r="J58" s="273">
        <v>3</v>
      </c>
      <c r="K58" s="273">
        <v>0</v>
      </c>
      <c r="L58" s="300">
        <v>5</v>
      </c>
      <c r="M58" s="300">
        <v>5</v>
      </c>
      <c r="N58" s="300">
        <v>0</v>
      </c>
      <c r="O58" s="300">
        <v>2</v>
      </c>
      <c r="P58" s="273">
        <v>3</v>
      </c>
      <c r="Q58" s="273">
        <v>0</v>
      </c>
      <c r="R58" s="300"/>
      <c r="S58" s="300"/>
      <c r="T58" s="300"/>
      <c r="U58" s="300"/>
      <c r="V58" s="285">
        <f t="shared" si="0"/>
        <v>5</v>
      </c>
      <c r="W58" s="285">
        <f t="shared" si="1"/>
        <v>3.5</v>
      </c>
      <c r="X58" s="285">
        <f t="shared" si="2"/>
        <v>5</v>
      </c>
      <c r="Y58" s="286">
        <f t="shared" si="3"/>
        <v>2.5</v>
      </c>
      <c r="Z58" s="1198"/>
      <c r="AA58" s="1201"/>
      <c r="AB58" s="1201"/>
      <c r="AC58" s="1201"/>
      <c r="AD58" s="1201"/>
      <c r="AE58" s="1201"/>
      <c r="AF58" s="1201"/>
      <c r="AG58" s="1201"/>
      <c r="AH58" s="1201"/>
      <c r="AI58" s="1214"/>
      <c r="AJ58" s="1214"/>
    </row>
    <row r="59" spans="1:36" ht="18.75" x14ac:dyDescent="0.25">
      <c r="A59" s="1224"/>
      <c r="B59" s="1226"/>
      <c r="C59" s="1229"/>
      <c r="D59" s="1211"/>
      <c r="E59" s="277" t="s">
        <v>590</v>
      </c>
      <c r="F59" s="277"/>
      <c r="G59" s="277"/>
      <c r="H59" s="277"/>
      <c r="I59" s="277"/>
      <c r="J59" s="277"/>
      <c r="K59" s="277"/>
      <c r="L59" s="289"/>
      <c r="M59" s="289"/>
      <c r="N59" s="289"/>
      <c r="O59" s="289"/>
      <c r="P59" s="277"/>
      <c r="Q59" s="277"/>
      <c r="R59" s="289"/>
      <c r="S59" s="289"/>
      <c r="T59" s="289"/>
      <c r="U59" s="289"/>
      <c r="V59" s="285">
        <f t="shared" si="0"/>
        <v>0</v>
      </c>
      <c r="W59" s="285">
        <f t="shared" si="1"/>
        <v>0</v>
      </c>
      <c r="X59" s="285">
        <f t="shared" si="2"/>
        <v>0</v>
      </c>
      <c r="Y59" s="286">
        <f t="shared" si="3"/>
        <v>0</v>
      </c>
      <c r="Z59" s="1198"/>
      <c r="AA59" s="1201"/>
      <c r="AB59" s="1201"/>
      <c r="AC59" s="1201"/>
      <c r="AD59" s="1201"/>
      <c r="AE59" s="1201"/>
      <c r="AF59" s="1201"/>
      <c r="AG59" s="1201"/>
      <c r="AH59" s="1201"/>
      <c r="AI59" s="1214"/>
      <c r="AJ59" s="1214"/>
    </row>
    <row r="60" spans="1:36" ht="18.75" x14ac:dyDescent="0.25">
      <c r="A60" s="1224"/>
      <c r="B60" s="1226"/>
      <c r="C60" s="1229"/>
      <c r="D60" s="1211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300"/>
      <c r="S60" s="300"/>
      <c r="T60" s="300"/>
      <c r="U60" s="300"/>
      <c r="V60" s="285">
        <f t="shared" si="0"/>
        <v>0</v>
      </c>
      <c r="W60" s="285">
        <f t="shared" si="1"/>
        <v>0</v>
      </c>
      <c r="X60" s="285">
        <f t="shared" si="2"/>
        <v>0</v>
      </c>
      <c r="Y60" s="286">
        <f t="shared" si="3"/>
        <v>0</v>
      </c>
      <c r="Z60" s="1198"/>
      <c r="AA60" s="1201"/>
      <c r="AB60" s="1201"/>
      <c r="AC60" s="1201"/>
      <c r="AD60" s="1201"/>
      <c r="AE60" s="1201"/>
      <c r="AF60" s="1201"/>
      <c r="AG60" s="1201"/>
      <c r="AH60" s="1201"/>
      <c r="AI60" s="1214"/>
      <c r="AJ60" s="1214"/>
    </row>
    <row r="61" spans="1:36" ht="19.5" customHeight="1" x14ac:dyDescent="0.25">
      <c r="A61" s="1224"/>
      <c r="B61" s="1226"/>
      <c r="C61" s="1229"/>
      <c r="D61" s="1211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89"/>
      <c r="S61" s="289"/>
      <c r="T61" s="289"/>
      <c r="U61" s="289"/>
      <c r="V61" s="285">
        <f t="shared" si="0"/>
        <v>0</v>
      </c>
      <c r="W61" s="285">
        <f t="shared" si="1"/>
        <v>0</v>
      </c>
      <c r="X61" s="285">
        <f t="shared" si="2"/>
        <v>0</v>
      </c>
      <c r="Y61" s="286">
        <f t="shared" si="3"/>
        <v>0</v>
      </c>
      <c r="Z61" s="1198"/>
      <c r="AA61" s="1201"/>
      <c r="AB61" s="1201"/>
      <c r="AC61" s="1201"/>
      <c r="AD61" s="1201"/>
      <c r="AE61" s="1201"/>
      <c r="AF61" s="1201"/>
      <c r="AG61" s="1201"/>
      <c r="AH61" s="1201"/>
      <c r="AI61" s="1214"/>
      <c r="AJ61" s="1214"/>
    </row>
    <row r="62" spans="1:36" ht="19.5" thickBot="1" x14ac:dyDescent="0.3">
      <c r="A62" s="1218"/>
      <c r="B62" s="1220"/>
      <c r="C62" s="1230"/>
      <c r="D62" s="1212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90"/>
      <c r="S62" s="290"/>
      <c r="T62" s="290"/>
      <c r="U62" s="290"/>
      <c r="V62" s="291">
        <f t="shared" si="0"/>
        <v>0</v>
      </c>
      <c r="W62" s="291">
        <f t="shared" si="1"/>
        <v>0</v>
      </c>
      <c r="X62" s="291">
        <f t="shared" si="2"/>
        <v>0</v>
      </c>
      <c r="Y62" s="292">
        <f t="shared" si="3"/>
        <v>0</v>
      </c>
      <c r="Z62" s="1199"/>
      <c r="AA62" s="1202"/>
      <c r="AB62" s="1202"/>
      <c r="AC62" s="1202"/>
      <c r="AD62" s="1202"/>
      <c r="AE62" s="1202"/>
      <c r="AF62" s="1202"/>
      <c r="AG62" s="1202"/>
      <c r="AH62" s="1202"/>
      <c r="AI62" s="1215"/>
      <c r="AJ62" s="1215"/>
    </row>
    <row r="63" spans="1:36" ht="18.75" x14ac:dyDescent="0.25">
      <c r="A63" s="1223">
        <v>6</v>
      </c>
      <c r="B63" s="1225" t="s">
        <v>153</v>
      </c>
      <c r="C63" s="1221">
        <v>400</v>
      </c>
      <c r="D63" s="1210">
        <f>400*0.9</f>
        <v>360</v>
      </c>
      <c r="E63" s="270" t="s">
        <v>591</v>
      </c>
      <c r="F63" s="270">
        <v>29</v>
      </c>
      <c r="G63" s="270">
        <v>18</v>
      </c>
      <c r="H63" s="270">
        <v>2</v>
      </c>
      <c r="I63" s="270">
        <v>42</v>
      </c>
      <c r="J63" s="270">
        <v>10</v>
      </c>
      <c r="K63" s="270">
        <v>3</v>
      </c>
      <c r="L63" s="270">
        <v>10</v>
      </c>
      <c r="M63" s="270">
        <v>16</v>
      </c>
      <c r="N63" s="270">
        <v>3</v>
      </c>
      <c r="O63" s="270">
        <v>42</v>
      </c>
      <c r="P63" s="270">
        <v>16</v>
      </c>
      <c r="Q63" s="270">
        <v>10</v>
      </c>
      <c r="R63" s="270">
        <v>387</v>
      </c>
      <c r="S63" s="270">
        <v>387</v>
      </c>
      <c r="T63" s="270">
        <v>405</v>
      </c>
      <c r="U63" s="270"/>
      <c r="V63" s="283">
        <f t="shared" si="0"/>
        <v>16.333333333333332</v>
      </c>
      <c r="W63" s="283">
        <f t="shared" si="1"/>
        <v>18.333333333333332</v>
      </c>
      <c r="X63" s="283">
        <f t="shared" si="2"/>
        <v>9.6666666666666661</v>
      </c>
      <c r="Y63" s="284">
        <f t="shared" si="3"/>
        <v>22.666666666666668</v>
      </c>
      <c r="Z63" s="1197">
        <f>SUM(V63:V70)</f>
        <v>53.333333333333329</v>
      </c>
      <c r="AA63" s="1200">
        <f>SUM(W63:W70)</f>
        <v>49</v>
      </c>
      <c r="AB63" s="1200">
        <f>SUM(X63:X70)</f>
        <v>65.333333333333329</v>
      </c>
      <c r="AC63" s="1200">
        <f>SUM(Y63:Y70)</f>
        <v>89.333333333333329</v>
      </c>
      <c r="AD63" s="1203">
        <f t="shared" ref="AD63:AG83" si="14">Z63*0.38*0.9*SQRT(3)</f>
        <v>31.592606730056318</v>
      </c>
      <c r="AE63" s="1203">
        <f t="shared" si="14"/>
        <v>29.025707433239248</v>
      </c>
      <c r="AF63" s="1203">
        <f t="shared" si="14"/>
        <v>38.700943244318985</v>
      </c>
      <c r="AG63" s="1203">
        <f t="shared" si="14"/>
        <v>52.917616272844334</v>
      </c>
      <c r="AH63" s="1200">
        <f>MAX(Z63:AC70)</f>
        <v>89.333333333333329</v>
      </c>
      <c r="AI63" s="1213">
        <f t="shared" ref="AI63" si="15">AH63*0.38*0.9*SQRT(3)</f>
        <v>52.917616272844334</v>
      </c>
      <c r="AJ63" s="1213">
        <f>D63-AI63</f>
        <v>307.08238372715567</v>
      </c>
    </row>
    <row r="64" spans="1:36" ht="18.75" x14ac:dyDescent="0.25">
      <c r="A64" s="1224"/>
      <c r="B64" s="1226"/>
      <c r="C64" s="1227"/>
      <c r="D64" s="1211"/>
      <c r="E64" s="273" t="s">
        <v>592</v>
      </c>
      <c r="F64" s="273">
        <v>22</v>
      </c>
      <c r="G64" s="273">
        <v>11</v>
      </c>
      <c r="H64" s="273">
        <v>10</v>
      </c>
      <c r="I64" s="273">
        <v>24</v>
      </c>
      <c r="J64" s="273">
        <v>5</v>
      </c>
      <c r="K64" s="273">
        <v>12</v>
      </c>
      <c r="L64" s="273">
        <v>32</v>
      </c>
      <c r="M64" s="273">
        <v>9</v>
      </c>
      <c r="N64" s="273">
        <v>19</v>
      </c>
      <c r="O64" s="273">
        <v>26</v>
      </c>
      <c r="P64" s="273">
        <v>16</v>
      </c>
      <c r="Q64" s="273">
        <v>13</v>
      </c>
      <c r="R64" s="300"/>
      <c r="S64" s="300"/>
      <c r="T64" s="300"/>
      <c r="U64" s="300"/>
      <c r="V64" s="285">
        <f t="shared" si="0"/>
        <v>14.333333333333334</v>
      </c>
      <c r="W64" s="285">
        <f t="shared" si="1"/>
        <v>13.666666666666666</v>
      </c>
      <c r="X64" s="285">
        <f t="shared" si="2"/>
        <v>20</v>
      </c>
      <c r="Y64" s="286">
        <f t="shared" si="3"/>
        <v>18.333333333333332</v>
      </c>
      <c r="Z64" s="1198"/>
      <c r="AA64" s="1201"/>
      <c r="AB64" s="1201"/>
      <c r="AC64" s="1201"/>
      <c r="AD64" s="1201"/>
      <c r="AE64" s="1201"/>
      <c r="AF64" s="1201"/>
      <c r="AG64" s="1201"/>
      <c r="AH64" s="1201"/>
      <c r="AI64" s="1214"/>
      <c r="AJ64" s="1214"/>
    </row>
    <row r="65" spans="1:36" ht="18.75" x14ac:dyDescent="0.25">
      <c r="A65" s="1224"/>
      <c r="B65" s="1226"/>
      <c r="C65" s="1227"/>
      <c r="D65" s="1211"/>
      <c r="E65" s="277" t="s">
        <v>593</v>
      </c>
      <c r="F65" s="277">
        <v>13</v>
      </c>
      <c r="G65" s="277">
        <v>3</v>
      </c>
      <c r="H65" s="277">
        <v>1</v>
      </c>
      <c r="I65" s="277">
        <v>7</v>
      </c>
      <c r="J65" s="277">
        <v>3</v>
      </c>
      <c r="K65" s="277">
        <v>1</v>
      </c>
      <c r="L65" s="289">
        <v>15</v>
      </c>
      <c r="M65" s="289">
        <v>5</v>
      </c>
      <c r="N65" s="289">
        <v>0</v>
      </c>
      <c r="O65" s="289">
        <v>12</v>
      </c>
      <c r="P65" s="277">
        <v>4</v>
      </c>
      <c r="Q65" s="277">
        <v>0</v>
      </c>
      <c r="R65" s="289"/>
      <c r="S65" s="289"/>
      <c r="T65" s="289"/>
      <c r="U65" s="289"/>
      <c r="V65" s="285">
        <f t="shared" si="0"/>
        <v>5.666666666666667</v>
      </c>
      <c r="W65" s="285">
        <f t="shared" si="1"/>
        <v>3.6666666666666665</v>
      </c>
      <c r="X65" s="285">
        <f t="shared" si="2"/>
        <v>10</v>
      </c>
      <c r="Y65" s="286">
        <f t="shared" si="3"/>
        <v>8</v>
      </c>
      <c r="Z65" s="1198"/>
      <c r="AA65" s="1201"/>
      <c r="AB65" s="1201"/>
      <c r="AC65" s="1201"/>
      <c r="AD65" s="1201"/>
      <c r="AE65" s="1201"/>
      <c r="AF65" s="1201"/>
      <c r="AG65" s="1201"/>
      <c r="AH65" s="1201"/>
      <c r="AI65" s="1214"/>
      <c r="AJ65" s="1214"/>
    </row>
    <row r="66" spans="1:36" ht="18.75" x14ac:dyDescent="0.25">
      <c r="A66" s="1224"/>
      <c r="B66" s="1226"/>
      <c r="C66" s="1227"/>
      <c r="D66" s="1211"/>
      <c r="E66" s="273" t="s">
        <v>461</v>
      </c>
      <c r="F66" s="273">
        <v>19</v>
      </c>
      <c r="G66" s="273">
        <v>21</v>
      </c>
      <c r="H66" s="273">
        <v>11</v>
      </c>
      <c r="I66" s="273">
        <v>14</v>
      </c>
      <c r="J66" s="273">
        <v>9</v>
      </c>
      <c r="K66" s="273">
        <v>17</v>
      </c>
      <c r="L66" s="300">
        <v>24</v>
      </c>
      <c r="M66" s="300">
        <v>36</v>
      </c>
      <c r="N66" s="300">
        <v>17</v>
      </c>
      <c r="O66" s="300">
        <v>36</v>
      </c>
      <c r="P66" s="273">
        <v>9</v>
      </c>
      <c r="Q66" s="273">
        <v>25</v>
      </c>
      <c r="R66" s="300"/>
      <c r="S66" s="300"/>
      <c r="T66" s="300"/>
      <c r="U66" s="300"/>
      <c r="V66" s="285">
        <f t="shared" si="0"/>
        <v>17</v>
      </c>
      <c r="W66" s="285">
        <f t="shared" si="1"/>
        <v>13.333333333333334</v>
      </c>
      <c r="X66" s="285">
        <f t="shared" si="2"/>
        <v>25.666666666666668</v>
      </c>
      <c r="Y66" s="286">
        <f t="shared" si="3"/>
        <v>23.333333333333332</v>
      </c>
      <c r="Z66" s="1198"/>
      <c r="AA66" s="1201"/>
      <c r="AB66" s="1201"/>
      <c r="AC66" s="1201"/>
      <c r="AD66" s="1201"/>
      <c r="AE66" s="1201"/>
      <c r="AF66" s="1201"/>
      <c r="AG66" s="1201"/>
      <c r="AH66" s="1201"/>
      <c r="AI66" s="1214"/>
      <c r="AJ66" s="1214"/>
    </row>
    <row r="67" spans="1:36" ht="18.75" x14ac:dyDescent="0.25">
      <c r="A67" s="1224"/>
      <c r="B67" s="1226"/>
      <c r="C67" s="1227"/>
      <c r="D67" s="1211"/>
      <c r="E67" s="277" t="s">
        <v>556</v>
      </c>
      <c r="F67" s="277">
        <v>0</v>
      </c>
      <c r="G67" s="277">
        <v>0</v>
      </c>
      <c r="H67" s="277">
        <v>0</v>
      </c>
      <c r="I67" s="277">
        <v>0</v>
      </c>
      <c r="J67" s="277">
        <v>0</v>
      </c>
      <c r="K67" s="277">
        <v>0</v>
      </c>
      <c r="L67" s="289"/>
      <c r="M67" s="289"/>
      <c r="N67" s="289">
        <v>0</v>
      </c>
      <c r="O67" s="289">
        <v>25</v>
      </c>
      <c r="P67" s="277">
        <v>0</v>
      </c>
      <c r="Q67" s="277">
        <v>9</v>
      </c>
      <c r="R67" s="289"/>
      <c r="S67" s="289"/>
      <c r="T67" s="289"/>
      <c r="U67" s="289"/>
      <c r="V67" s="285">
        <f t="shared" si="0"/>
        <v>0</v>
      </c>
      <c r="W67" s="285">
        <f t="shared" si="1"/>
        <v>0</v>
      </c>
      <c r="X67" s="285">
        <f t="shared" si="2"/>
        <v>0</v>
      </c>
      <c r="Y67" s="286">
        <f t="shared" si="3"/>
        <v>17</v>
      </c>
      <c r="Z67" s="1198"/>
      <c r="AA67" s="1201"/>
      <c r="AB67" s="1201"/>
      <c r="AC67" s="1201"/>
      <c r="AD67" s="1201"/>
      <c r="AE67" s="1201"/>
      <c r="AF67" s="1201"/>
      <c r="AG67" s="1201"/>
      <c r="AH67" s="1201"/>
      <c r="AI67" s="1214"/>
      <c r="AJ67" s="1214"/>
    </row>
    <row r="68" spans="1:36" ht="18.75" x14ac:dyDescent="0.25">
      <c r="A68" s="1224"/>
      <c r="B68" s="1226"/>
      <c r="C68" s="1227"/>
      <c r="D68" s="1211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300"/>
      <c r="S68" s="300"/>
      <c r="T68" s="300"/>
      <c r="U68" s="300"/>
      <c r="V68" s="285">
        <f t="shared" si="0"/>
        <v>0</v>
      </c>
      <c r="W68" s="285">
        <f t="shared" si="1"/>
        <v>0</v>
      </c>
      <c r="X68" s="285">
        <f t="shared" si="2"/>
        <v>0</v>
      </c>
      <c r="Y68" s="286">
        <f t="shared" si="3"/>
        <v>0</v>
      </c>
      <c r="Z68" s="1198"/>
      <c r="AA68" s="1201"/>
      <c r="AB68" s="1201"/>
      <c r="AC68" s="1201"/>
      <c r="AD68" s="1201"/>
      <c r="AE68" s="1201"/>
      <c r="AF68" s="1201"/>
      <c r="AG68" s="1201"/>
      <c r="AH68" s="1201"/>
      <c r="AI68" s="1214"/>
      <c r="AJ68" s="1214"/>
    </row>
    <row r="69" spans="1:36" ht="18.75" x14ac:dyDescent="0.25">
      <c r="A69" s="1224"/>
      <c r="B69" s="1226"/>
      <c r="C69" s="1227"/>
      <c r="D69" s="1211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89"/>
      <c r="S69" s="289"/>
      <c r="T69" s="289"/>
      <c r="U69" s="289"/>
      <c r="V69" s="285">
        <f t="shared" si="0"/>
        <v>0</v>
      </c>
      <c r="W69" s="285">
        <f t="shared" si="1"/>
        <v>0</v>
      </c>
      <c r="X69" s="285">
        <f t="shared" si="2"/>
        <v>0</v>
      </c>
      <c r="Y69" s="286">
        <f t="shared" si="3"/>
        <v>0</v>
      </c>
      <c r="Z69" s="1198"/>
      <c r="AA69" s="1201"/>
      <c r="AB69" s="1201"/>
      <c r="AC69" s="1201"/>
      <c r="AD69" s="1201"/>
      <c r="AE69" s="1201"/>
      <c r="AF69" s="1201"/>
      <c r="AG69" s="1201"/>
      <c r="AH69" s="1201"/>
      <c r="AI69" s="1214"/>
      <c r="AJ69" s="1214"/>
    </row>
    <row r="70" spans="1:36" ht="19.5" thickBot="1" x14ac:dyDescent="0.3">
      <c r="A70" s="1218"/>
      <c r="B70" s="1220"/>
      <c r="C70" s="1222"/>
      <c r="D70" s="1212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90"/>
      <c r="S70" s="290"/>
      <c r="T70" s="290"/>
      <c r="U70" s="290"/>
      <c r="V70" s="291">
        <f t="shared" si="0"/>
        <v>0</v>
      </c>
      <c r="W70" s="291">
        <f t="shared" si="1"/>
        <v>0</v>
      </c>
      <c r="X70" s="291">
        <f t="shared" si="2"/>
        <v>0</v>
      </c>
      <c r="Y70" s="292">
        <f t="shared" si="3"/>
        <v>0</v>
      </c>
      <c r="Z70" s="1199"/>
      <c r="AA70" s="1202"/>
      <c r="AB70" s="1202"/>
      <c r="AC70" s="1202"/>
      <c r="AD70" s="1202"/>
      <c r="AE70" s="1202"/>
      <c r="AF70" s="1202"/>
      <c r="AG70" s="1202"/>
      <c r="AH70" s="1202"/>
      <c r="AI70" s="1215"/>
      <c r="AJ70" s="1215"/>
    </row>
    <row r="71" spans="1:36" ht="18.75" x14ac:dyDescent="0.25">
      <c r="A71" s="1223">
        <v>7</v>
      </c>
      <c r="B71" s="1225" t="s">
        <v>237</v>
      </c>
      <c r="C71" s="1221">
        <v>160</v>
      </c>
      <c r="D71" s="1210">
        <f>160*0.9</f>
        <v>144</v>
      </c>
      <c r="E71" s="270" t="s">
        <v>194</v>
      </c>
      <c r="F71" s="270">
        <v>14</v>
      </c>
      <c r="G71" s="270">
        <v>27</v>
      </c>
      <c r="H71" s="270">
        <v>28</v>
      </c>
      <c r="I71" s="270">
        <v>11</v>
      </c>
      <c r="J71" s="270">
        <v>46</v>
      </c>
      <c r="K71" s="270">
        <v>25</v>
      </c>
      <c r="L71" s="270">
        <v>47</v>
      </c>
      <c r="M71" s="270">
        <v>31</v>
      </c>
      <c r="N71" s="270">
        <v>49</v>
      </c>
      <c r="O71" s="270">
        <v>70</v>
      </c>
      <c r="P71" s="270">
        <v>43</v>
      </c>
      <c r="Q71" s="270">
        <v>15</v>
      </c>
      <c r="R71" s="277">
        <v>401</v>
      </c>
      <c r="S71" s="277">
        <v>399</v>
      </c>
      <c r="T71" s="277">
        <v>405</v>
      </c>
      <c r="U71" s="277">
        <v>412</v>
      </c>
      <c r="V71" s="283">
        <f t="shared" si="0"/>
        <v>23</v>
      </c>
      <c r="W71" s="283">
        <f t="shared" si="1"/>
        <v>27.333333333333332</v>
      </c>
      <c r="X71" s="283">
        <f t="shared" si="2"/>
        <v>42.333333333333336</v>
      </c>
      <c r="Y71" s="284">
        <f t="shared" si="3"/>
        <v>42.666666666666664</v>
      </c>
      <c r="Z71" s="1197">
        <f>SUM(V71:V78)</f>
        <v>41.333333333333336</v>
      </c>
      <c r="AA71" s="1200">
        <f>SUM(W71:W78)</f>
        <v>45.333333333333329</v>
      </c>
      <c r="AB71" s="1200">
        <f>SUM(X71:X78)</f>
        <v>80.666666666666671</v>
      </c>
      <c r="AC71" s="1200">
        <f>SUM(Y71:Y78)</f>
        <v>108.16666666666666</v>
      </c>
      <c r="AD71" s="1203">
        <f t="shared" ref="AD71" si="16">Z71*0.38*0.9*SQRT(3)</f>
        <v>24.48427021579365</v>
      </c>
      <c r="AE71" s="1203">
        <f t="shared" si="14"/>
        <v>26.853715720547871</v>
      </c>
      <c r="AF71" s="1203">
        <f t="shared" si="14"/>
        <v>47.783817679210195</v>
      </c>
      <c r="AG71" s="1203">
        <f t="shared" si="14"/>
        <v>64.07375552439548</v>
      </c>
      <c r="AH71" s="1200">
        <f>MAX(Z71:AC78)</f>
        <v>108.16666666666666</v>
      </c>
      <c r="AI71" s="1213">
        <f t="shared" ref="AI71" si="17">AH71*0.38*0.9*SQRT(3)</f>
        <v>64.07375552439548</v>
      </c>
      <c r="AJ71" s="1213">
        <f>D71-AI71</f>
        <v>79.92624447560452</v>
      </c>
    </row>
    <row r="72" spans="1:36" ht="18.75" x14ac:dyDescent="0.25">
      <c r="A72" s="1224"/>
      <c r="B72" s="1226"/>
      <c r="C72" s="1227"/>
      <c r="D72" s="1211"/>
      <c r="E72" s="273" t="s">
        <v>594</v>
      </c>
      <c r="F72" s="273">
        <v>17</v>
      </c>
      <c r="G72" s="273">
        <v>1</v>
      </c>
      <c r="H72" s="273">
        <v>5</v>
      </c>
      <c r="I72" s="273">
        <v>19</v>
      </c>
      <c r="J72" s="273">
        <v>1</v>
      </c>
      <c r="K72" s="273">
        <v>4</v>
      </c>
      <c r="L72" s="273">
        <v>25</v>
      </c>
      <c r="M72" s="273">
        <v>10</v>
      </c>
      <c r="N72" s="273">
        <v>23</v>
      </c>
      <c r="O72" s="273">
        <v>27</v>
      </c>
      <c r="P72" s="273">
        <v>10</v>
      </c>
      <c r="Q72" s="273">
        <v>10</v>
      </c>
      <c r="R72" s="300"/>
      <c r="S72" s="300"/>
      <c r="T72" s="300"/>
      <c r="U72" s="300"/>
      <c r="V72" s="285">
        <f t="shared" si="0"/>
        <v>7.666666666666667</v>
      </c>
      <c r="W72" s="285">
        <f t="shared" si="1"/>
        <v>8</v>
      </c>
      <c r="X72" s="285">
        <f t="shared" si="2"/>
        <v>19.333333333333332</v>
      </c>
      <c r="Y72" s="286">
        <f t="shared" si="3"/>
        <v>15.666666666666666</v>
      </c>
      <c r="Z72" s="1198"/>
      <c r="AA72" s="1201"/>
      <c r="AB72" s="1201"/>
      <c r="AC72" s="1201"/>
      <c r="AD72" s="1201"/>
      <c r="AE72" s="1201"/>
      <c r="AF72" s="1201"/>
      <c r="AG72" s="1201"/>
      <c r="AH72" s="1201"/>
      <c r="AI72" s="1214"/>
      <c r="AJ72" s="1214"/>
    </row>
    <row r="73" spans="1:36" ht="18.75" x14ac:dyDescent="0.25">
      <c r="A73" s="1224"/>
      <c r="B73" s="1226"/>
      <c r="C73" s="1227"/>
      <c r="D73" s="1211"/>
      <c r="E73" s="277" t="s">
        <v>595</v>
      </c>
      <c r="F73" s="277">
        <v>16</v>
      </c>
      <c r="G73" s="277">
        <v>4</v>
      </c>
      <c r="H73" s="277">
        <v>12</v>
      </c>
      <c r="I73" s="277">
        <v>12</v>
      </c>
      <c r="J73" s="277">
        <v>2</v>
      </c>
      <c r="K73" s="277">
        <v>16</v>
      </c>
      <c r="L73" s="277">
        <v>10</v>
      </c>
      <c r="M73" s="277">
        <v>33</v>
      </c>
      <c r="N73" s="277">
        <v>14</v>
      </c>
      <c r="O73" s="277">
        <v>5</v>
      </c>
      <c r="P73" s="277">
        <v>10</v>
      </c>
      <c r="Q73" s="277">
        <v>16</v>
      </c>
      <c r="R73" s="289"/>
      <c r="S73" s="289"/>
      <c r="T73" s="289"/>
      <c r="U73" s="289"/>
      <c r="V73" s="285">
        <f t="shared" si="0"/>
        <v>10.666666666666666</v>
      </c>
      <c r="W73" s="285">
        <f t="shared" si="1"/>
        <v>10</v>
      </c>
      <c r="X73" s="285">
        <f t="shared" si="2"/>
        <v>19</v>
      </c>
      <c r="Y73" s="286">
        <f t="shared" si="3"/>
        <v>10.333333333333334</v>
      </c>
      <c r="Z73" s="1198"/>
      <c r="AA73" s="1201"/>
      <c r="AB73" s="1201"/>
      <c r="AC73" s="1201"/>
      <c r="AD73" s="1201"/>
      <c r="AE73" s="1201"/>
      <c r="AF73" s="1201"/>
      <c r="AG73" s="1201"/>
      <c r="AH73" s="1201"/>
      <c r="AI73" s="1214"/>
      <c r="AJ73" s="1214"/>
    </row>
    <row r="74" spans="1:36" ht="18.75" x14ac:dyDescent="0.25">
      <c r="A74" s="1224"/>
      <c r="B74" s="1226"/>
      <c r="C74" s="1227"/>
      <c r="D74" s="1211"/>
      <c r="E74" s="273" t="s">
        <v>556</v>
      </c>
      <c r="F74" s="273">
        <v>0</v>
      </c>
      <c r="G74" s="273">
        <v>0</v>
      </c>
      <c r="H74" s="273">
        <v>0</v>
      </c>
      <c r="I74" s="273">
        <v>0</v>
      </c>
      <c r="J74" s="273">
        <v>0</v>
      </c>
      <c r="K74" s="273">
        <v>0</v>
      </c>
      <c r="L74" s="273">
        <v>0</v>
      </c>
      <c r="M74" s="273"/>
      <c r="N74" s="273"/>
      <c r="O74" s="273">
        <v>27</v>
      </c>
      <c r="P74" s="273">
        <v>52</v>
      </c>
      <c r="Q74" s="273">
        <v>0</v>
      </c>
      <c r="R74" s="300"/>
      <c r="S74" s="300"/>
      <c r="T74" s="300"/>
      <c r="U74" s="300"/>
      <c r="V74" s="285">
        <f t="shared" si="0"/>
        <v>0</v>
      </c>
      <c r="W74" s="285">
        <f t="shared" si="1"/>
        <v>0</v>
      </c>
      <c r="X74" s="285">
        <f t="shared" si="2"/>
        <v>0</v>
      </c>
      <c r="Y74" s="286">
        <f t="shared" si="3"/>
        <v>39.5</v>
      </c>
      <c r="Z74" s="1198"/>
      <c r="AA74" s="1201"/>
      <c r="AB74" s="1201"/>
      <c r="AC74" s="1201"/>
      <c r="AD74" s="1201"/>
      <c r="AE74" s="1201"/>
      <c r="AF74" s="1201"/>
      <c r="AG74" s="1201"/>
      <c r="AH74" s="1201"/>
      <c r="AI74" s="1214"/>
      <c r="AJ74" s="1214"/>
    </row>
    <row r="75" spans="1:36" ht="18.75" x14ac:dyDescent="0.25">
      <c r="A75" s="1224"/>
      <c r="B75" s="1226"/>
      <c r="C75" s="1227"/>
      <c r="D75" s="1211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89"/>
      <c r="S75" s="289"/>
      <c r="T75" s="289"/>
      <c r="U75" s="289"/>
      <c r="V75" s="285">
        <f t="shared" si="0"/>
        <v>0</v>
      </c>
      <c r="W75" s="285">
        <f t="shared" si="1"/>
        <v>0</v>
      </c>
      <c r="X75" s="285">
        <f t="shared" si="2"/>
        <v>0</v>
      </c>
      <c r="Y75" s="286">
        <f t="shared" si="3"/>
        <v>0</v>
      </c>
      <c r="Z75" s="1198"/>
      <c r="AA75" s="1201"/>
      <c r="AB75" s="1201"/>
      <c r="AC75" s="1201"/>
      <c r="AD75" s="1201"/>
      <c r="AE75" s="1201"/>
      <c r="AF75" s="1201"/>
      <c r="AG75" s="1201"/>
      <c r="AH75" s="1201"/>
      <c r="AI75" s="1214"/>
      <c r="AJ75" s="1214"/>
    </row>
    <row r="76" spans="1:36" ht="18.75" x14ac:dyDescent="0.25">
      <c r="A76" s="1224"/>
      <c r="B76" s="1226"/>
      <c r="C76" s="1227"/>
      <c r="D76" s="1211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300"/>
      <c r="S76" s="300"/>
      <c r="T76" s="300"/>
      <c r="U76" s="300"/>
      <c r="V76" s="285">
        <f t="shared" ref="V76:V139" si="18">IF(AND(F76=0,G76=0,H76=0),0,IF(AND(F76=0,G76=0),H76,IF(AND(F76=0,H76=0),G76,IF(AND(G76=0,H76=0),F76,IF(F76=0,(G76+H76)/2,IF(G76=0,(F76+H76)/2,IF(H76=0,(F76+G76)/2,(F76+G76+H76)/3)))))))</f>
        <v>0</v>
      </c>
      <c r="W76" s="285">
        <f t="shared" ref="W76:W139" si="19">IF(AND(I76=0,J76=0,K76=0),0,IF(AND(I76=0,J76=0),K76,IF(AND(I76=0,K76=0),J76,IF(AND(J76=0,K76=0),I76,IF(I76=0,(J76+K76)/2,IF(J76=0,(I76+K76)/2,IF(K76=0,(I76+J76)/2,(I76+J76+K76)/3)))))))</f>
        <v>0</v>
      </c>
      <c r="X76" s="285">
        <f t="shared" ref="X76:X139" si="20">IF(AND(L76=0,M76=0,N76=0),0,IF(AND(L76=0,M76=0),N76,IF(AND(L76=0,N76=0),M76,IF(AND(M76=0,N76=0),L76,IF(L76=0,(M76+N76)/2,IF(M76=0,(L76+N76)/2,IF(N76=0,(L76+M76)/2,(L76+M76+N76)/3)))))))</f>
        <v>0</v>
      </c>
      <c r="Y76" s="286">
        <f t="shared" ref="Y76:Y139" si="21">IF(AND(O76=0,P76=0,Q76=0),0,IF(AND(O76=0,P76=0),Q76,IF(AND(O76=0,Q76=0),P76,IF(AND(P76=0,Q76=0),O76,IF(O76=0,(P76+Q76)/2,IF(P76=0,(O76+Q76)/2,IF(Q76=0,(O76+P76)/2,(O76+P76+Q76)/3)))))))</f>
        <v>0</v>
      </c>
      <c r="Z76" s="1198"/>
      <c r="AA76" s="1201"/>
      <c r="AB76" s="1201"/>
      <c r="AC76" s="1201"/>
      <c r="AD76" s="1201"/>
      <c r="AE76" s="1201"/>
      <c r="AF76" s="1201"/>
      <c r="AG76" s="1201"/>
      <c r="AH76" s="1201"/>
      <c r="AI76" s="1214"/>
      <c r="AJ76" s="1214"/>
    </row>
    <row r="77" spans="1:36" ht="18.75" x14ac:dyDescent="0.25">
      <c r="A77" s="1224"/>
      <c r="B77" s="1226"/>
      <c r="C77" s="1227"/>
      <c r="D77" s="1211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89"/>
      <c r="S77" s="289"/>
      <c r="T77" s="289"/>
      <c r="U77" s="289"/>
      <c r="V77" s="285">
        <f t="shared" si="18"/>
        <v>0</v>
      </c>
      <c r="W77" s="285">
        <f t="shared" si="19"/>
        <v>0</v>
      </c>
      <c r="X77" s="285">
        <f t="shared" si="20"/>
        <v>0</v>
      </c>
      <c r="Y77" s="286">
        <f t="shared" si="21"/>
        <v>0</v>
      </c>
      <c r="Z77" s="1198"/>
      <c r="AA77" s="1201"/>
      <c r="AB77" s="1201"/>
      <c r="AC77" s="1201"/>
      <c r="AD77" s="1201"/>
      <c r="AE77" s="1201"/>
      <c r="AF77" s="1201"/>
      <c r="AG77" s="1201"/>
      <c r="AH77" s="1201"/>
      <c r="AI77" s="1214"/>
      <c r="AJ77" s="1214"/>
    </row>
    <row r="78" spans="1:36" ht="19.5" thickBot="1" x14ac:dyDescent="0.3">
      <c r="A78" s="1218"/>
      <c r="B78" s="1220"/>
      <c r="C78" s="1222"/>
      <c r="D78" s="1212"/>
      <c r="E78" s="279"/>
      <c r="F78" s="279"/>
      <c r="G78" s="279"/>
      <c r="H78" s="279"/>
      <c r="I78" s="279"/>
      <c r="J78" s="279"/>
      <c r="K78" s="279"/>
      <c r="L78" s="279"/>
      <c r="M78" s="279"/>
      <c r="N78" s="279"/>
      <c r="O78" s="279"/>
      <c r="P78" s="279"/>
      <c r="Q78" s="279"/>
      <c r="R78" s="290"/>
      <c r="S78" s="290"/>
      <c r="T78" s="290"/>
      <c r="U78" s="290"/>
      <c r="V78" s="291">
        <f t="shared" si="18"/>
        <v>0</v>
      </c>
      <c r="W78" s="291">
        <f t="shared" si="19"/>
        <v>0</v>
      </c>
      <c r="X78" s="291">
        <f t="shared" si="20"/>
        <v>0</v>
      </c>
      <c r="Y78" s="292">
        <f t="shared" si="21"/>
        <v>0</v>
      </c>
      <c r="Z78" s="1199"/>
      <c r="AA78" s="1202"/>
      <c r="AB78" s="1202"/>
      <c r="AC78" s="1202"/>
      <c r="AD78" s="1202"/>
      <c r="AE78" s="1202"/>
      <c r="AF78" s="1202"/>
      <c r="AG78" s="1202"/>
      <c r="AH78" s="1202"/>
      <c r="AI78" s="1215"/>
      <c r="AJ78" s="1215"/>
    </row>
    <row r="79" spans="1:36" ht="18.75" x14ac:dyDescent="0.25">
      <c r="A79" s="1223">
        <v>8</v>
      </c>
      <c r="B79" s="1225" t="s">
        <v>91</v>
      </c>
      <c r="C79" s="1221">
        <v>100</v>
      </c>
      <c r="D79" s="1210">
        <f>100*0.9</f>
        <v>90</v>
      </c>
      <c r="E79" s="270" t="s">
        <v>596</v>
      </c>
      <c r="F79" s="270">
        <v>9</v>
      </c>
      <c r="G79" s="270">
        <v>9</v>
      </c>
      <c r="H79" s="270">
        <v>10</v>
      </c>
      <c r="I79" s="270">
        <v>11</v>
      </c>
      <c r="J79" s="270">
        <v>9</v>
      </c>
      <c r="K79" s="270">
        <v>10</v>
      </c>
      <c r="L79" s="270">
        <v>3</v>
      </c>
      <c r="M79" s="270">
        <v>3</v>
      </c>
      <c r="N79" s="270">
        <v>11</v>
      </c>
      <c r="O79" s="270">
        <v>1</v>
      </c>
      <c r="P79" s="270">
        <v>1</v>
      </c>
      <c r="Q79" s="270">
        <v>11</v>
      </c>
      <c r="R79" s="270">
        <v>399</v>
      </c>
      <c r="S79" s="270">
        <v>399</v>
      </c>
      <c r="T79" s="270">
        <v>407</v>
      </c>
      <c r="U79" s="270">
        <v>410</v>
      </c>
      <c r="V79" s="283">
        <f t="shared" si="18"/>
        <v>9.3333333333333339</v>
      </c>
      <c r="W79" s="283">
        <f t="shared" si="19"/>
        <v>10</v>
      </c>
      <c r="X79" s="283">
        <f t="shared" si="20"/>
        <v>5.666666666666667</v>
      </c>
      <c r="Y79" s="284">
        <f t="shared" si="21"/>
        <v>4.333333333333333</v>
      </c>
      <c r="Z79" s="1197">
        <f t="shared" ref="Z79:AB79" si="22">SUM(V79:V82)</f>
        <v>9.3333333333333339</v>
      </c>
      <c r="AA79" s="1200">
        <f t="shared" si="22"/>
        <v>10</v>
      </c>
      <c r="AB79" s="1200">
        <f t="shared" si="22"/>
        <v>5.666666666666667</v>
      </c>
      <c r="AC79" s="1200">
        <f>SUM(Y79:Y82)</f>
        <v>4.333333333333333</v>
      </c>
      <c r="AD79" s="1203">
        <f t="shared" ref="AD79" si="23">Z79*0.38*0.9*SQRT(3)</f>
        <v>5.5287061777598563</v>
      </c>
      <c r="AE79" s="1203">
        <f t="shared" si="14"/>
        <v>5.9236137618855595</v>
      </c>
      <c r="AF79" s="1203">
        <f t="shared" si="14"/>
        <v>3.3567144650684839</v>
      </c>
      <c r="AG79" s="1203">
        <f t="shared" si="14"/>
        <v>2.5668992968170761</v>
      </c>
      <c r="AH79" s="1200">
        <f>MAX(Z79:AC82)</f>
        <v>10</v>
      </c>
      <c r="AI79" s="1213">
        <f t="shared" ref="AI79" si="24">AH79*0.38*0.9*SQRT(3)</f>
        <v>5.9236137618855595</v>
      </c>
      <c r="AJ79" s="1213">
        <f>D79-AI79</f>
        <v>84.076386238114438</v>
      </c>
    </row>
    <row r="80" spans="1:36" ht="18.75" x14ac:dyDescent="0.25">
      <c r="A80" s="1224"/>
      <c r="B80" s="1226"/>
      <c r="C80" s="1227"/>
      <c r="D80" s="1211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300"/>
      <c r="S80" s="300"/>
      <c r="T80" s="300"/>
      <c r="U80" s="300"/>
      <c r="V80" s="285">
        <f t="shared" si="18"/>
        <v>0</v>
      </c>
      <c r="W80" s="285">
        <f t="shared" si="19"/>
        <v>0</v>
      </c>
      <c r="X80" s="285">
        <f t="shared" si="20"/>
        <v>0</v>
      </c>
      <c r="Y80" s="286">
        <f t="shared" si="21"/>
        <v>0</v>
      </c>
      <c r="Z80" s="1198"/>
      <c r="AA80" s="1201"/>
      <c r="AB80" s="1201"/>
      <c r="AC80" s="1201"/>
      <c r="AD80" s="1201"/>
      <c r="AE80" s="1201"/>
      <c r="AF80" s="1201"/>
      <c r="AG80" s="1201"/>
      <c r="AH80" s="1201"/>
      <c r="AI80" s="1214"/>
      <c r="AJ80" s="1214"/>
    </row>
    <row r="81" spans="1:36" ht="18.75" x14ac:dyDescent="0.25">
      <c r="A81" s="1224"/>
      <c r="B81" s="1226"/>
      <c r="C81" s="1227"/>
      <c r="D81" s="1211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89"/>
      <c r="S81" s="289"/>
      <c r="T81" s="289"/>
      <c r="U81" s="289"/>
      <c r="V81" s="285">
        <f t="shared" si="18"/>
        <v>0</v>
      </c>
      <c r="W81" s="285">
        <f t="shared" si="19"/>
        <v>0</v>
      </c>
      <c r="X81" s="285">
        <f t="shared" si="20"/>
        <v>0</v>
      </c>
      <c r="Y81" s="286">
        <f t="shared" si="21"/>
        <v>0</v>
      </c>
      <c r="Z81" s="1198"/>
      <c r="AA81" s="1201"/>
      <c r="AB81" s="1201"/>
      <c r="AC81" s="1201"/>
      <c r="AD81" s="1201"/>
      <c r="AE81" s="1201"/>
      <c r="AF81" s="1201"/>
      <c r="AG81" s="1201"/>
      <c r="AH81" s="1201"/>
      <c r="AI81" s="1214"/>
      <c r="AJ81" s="1214"/>
    </row>
    <row r="82" spans="1:36" ht="19.5" thickBot="1" x14ac:dyDescent="0.3">
      <c r="A82" s="1218"/>
      <c r="B82" s="1220"/>
      <c r="C82" s="1222"/>
      <c r="D82" s="1212"/>
      <c r="E82" s="279"/>
      <c r="F82" s="279"/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90"/>
      <c r="S82" s="290"/>
      <c r="T82" s="290"/>
      <c r="U82" s="290"/>
      <c r="V82" s="291">
        <f t="shared" si="18"/>
        <v>0</v>
      </c>
      <c r="W82" s="291">
        <f t="shared" si="19"/>
        <v>0</v>
      </c>
      <c r="X82" s="291">
        <f t="shared" si="20"/>
        <v>0</v>
      </c>
      <c r="Y82" s="292">
        <f t="shared" si="21"/>
        <v>0</v>
      </c>
      <c r="Z82" s="1199"/>
      <c r="AA82" s="1202"/>
      <c r="AB82" s="1202"/>
      <c r="AC82" s="1202"/>
      <c r="AD82" s="1202"/>
      <c r="AE82" s="1202"/>
      <c r="AF82" s="1202"/>
      <c r="AG82" s="1202"/>
      <c r="AH82" s="1202"/>
      <c r="AI82" s="1215"/>
      <c r="AJ82" s="1215"/>
    </row>
    <row r="83" spans="1:36" ht="18.75" x14ac:dyDescent="0.25">
      <c r="A83" s="1223">
        <v>9</v>
      </c>
      <c r="B83" s="1225" t="s">
        <v>245</v>
      </c>
      <c r="C83" s="1221">
        <v>160</v>
      </c>
      <c r="D83" s="1210">
        <f>160*0.9</f>
        <v>144</v>
      </c>
      <c r="E83" s="270" t="s">
        <v>597</v>
      </c>
      <c r="F83" s="270">
        <v>10</v>
      </c>
      <c r="G83" s="270">
        <v>5</v>
      </c>
      <c r="H83" s="270">
        <v>4</v>
      </c>
      <c r="I83" s="270">
        <v>19</v>
      </c>
      <c r="J83" s="270">
        <v>16</v>
      </c>
      <c r="K83" s="270">
        <v>12</v>
      </c>
      <c r="L83" s="270">
        <v>51</v>
      </c>
      <c r="M83" s="270">
        <v>27</v>
      </c>
      <c r="N83" s="270">
        <v>14</v>
      </c>
      <c r="O83" s="270">
        <v>30</v>
      </c>
      <c r="P83" s="270">
        <v>19</v>
      </c>
      <c r="Q83" s="270">
        <v>4</v>
      </c>
      <c r="R83" s="270">
        <v>411</v>
      </c>
      <c r="S83" s="270">
        <v>411</v>
      </c>
      <c r="T83" s="270">
        <v>410</v>
      </c>
      <c r="U83" s="270">
        <v>410</v>
      </c>
      <c r="V83" s="283">
        <f t="shared" si="18"/>
        <v>6.333333333333333</v>
      </c>
      <c r="W83" s="283">
        <f t="shared" si="19"/>
        <v>15.666666666666666</v>
      </c>
      <c r="X83" s="283">
        <f t="shared" si="20"/>
        <v>30.666666666666668</v>
      </c>
      <c r="Y83" s="284">
        <f t="shared" si="21"/>
        <v>17.666666666666668</v>
      </c>
      <c r="Z83" s="1197">
        <f>SUM(V83:V88)</f>
        <v>25.833333333333332</v>
      </c>
      <c r="AA83" s="1200">
        <f>SUM(W83:W88)</f>
        <v>39.833333333333329</v>
      </c>
      <c r="AB83" s="1200">
        <f>SUM(X83:X88)</f>
        <v>90.333333333333343</v>
      </c>
      <c r="AC83" s="1200">
        <f>SUM(Y83:Y88)</f>
        <v>77.666666666666671</v>
      </c>
      <c r="AD83" s="1203">
        <f t="shared" ref="AD83" si="25">Z83*0.38*0.9*SQRT(3)</f>
        <v>15.302668884871032</v>
      </c>
      <c r="AE83" s="1203">
        <f t="shared" si="14"/>
        <v>23.595728151510812</v>
      </c>
      <c r="AF83" s="1203">
        <f t="shared" si="14"/>
        <v>53.509977649032898</v>
      </c>
      <c r="AG83" s="1203">
        <f t="shared" si="14"/>
        <v>46.006733550644519</v>
      </c>
      <c r="AH83" s="1200">
        <f>MAX(Z83:AC88)</f>
        <v>90.333333333333343</v>
      </c>
      <c r="AI83" s="1213">
        <f t="shared" ref="AI83" si="26">AH83*0.38*0.9*SQRT(3)</f>
        <v>53.509977649032898</v>
      </c>
      <c r="AJ83" s="1213">
        <f>D83-AI83</f>
        <v>90.490022350967109</v>
      </c>
    </row>
    <row r="84" spans="1:36" ht="18.75" x14ac:dyDescent="0.25">
      <c r="A84" s="1224"/>
      <c r="B84" s="1226"/>
      <c r="C84" s="1227"/>
      <c r="D84" s="1211"/>
      <c r="E84" s="273" t="s">
        <v>598</v>
      </c>
      <c r="F84" s="273">
        <v>7</v>
      </c>
      <c r="G84" s="273">
        <v>4</v>
      </c>
      <c r="H84" s="273">
        <v>1</v>
      </c>
      <c r="I84" s="273">
        <v>9</v>
      </c>
      <c r="J84" s="273">
        <v>4</v>
      </c>
      <c r="K84" s="300">
        <v>2</v>
      </c>
      <c r="L84" s="273">
        <v>7</v>
      </c>
      <c r="M84" s="273">
        <v>14</v>
      </c>
      <c r="N84" s="273">
        <v>8</v>
      </c>
      <c r="O84" s="273">
        <v>10</v>
      </c>
      <c r="P84" s="273">
        <v>17</v>
      </c>
      <c r="Q84" s="273">
        <v>3</v>
      </c>
      <c r="R84" s="300"/>
      <c r="S84" s="300"/>
      <c r="T84" s="300"/>
      <c r="U84" s="300"/>
      <c r="V84" s="285">
        <f t="shared" si="18"/>
        <v>4</v>
      </c>
      <c r="W84" s="285">
        <f t="shared" si="19"/>
        <v>5</v>
      </c>
      <c r="X84" s="285">
        <f t="shared" si="20"/>
        <v>9.6666666666666661</v>
      </c>
      <c r="Y84" s="286">
        <f t="shared" si="21"/>
        <v>10</v>
      </c>
      <c r="Z84" s="1198"/>
      <c r="AA84" s="1201"/>
      <c r="AB84" s="1201"/>
      <c r="AC84" s="1201"/>
      <c r="AD84" s="1201"/>
      <c r="AE84" s="1201"/>
      <c r="AF84" s="1201"/>
      <c r="AG84" s="1201"/>
      <c r="AH84" s="1201"/>
      <c r="AI84" s="1214"/>
      <c r="AJ84" s="1214"/>
    </row>
    <row r="85" spans="1:36" ht="18.75" x14ac:dyDescent="0.25">
      <c r="A85" s="1224"/>
      <c r="B85" s="1226"/>
      <c r="C85" s="1227"/>
      <c r="D85" s="1211"/>
      <c r="E85" s="277" t="s">
        <v>599</v>
      </c>
      <c r="F85" s="277">
        <v>12</v>
      </c>
      <c r="G85" s="277">
        <v>12</v>
      </c>
      <c r="H85" s="277">
        <v>3</v>
      </c>
      <c r="I85" s="277">
        <v>1</v>
      </c>
      <c r="J85" s="277">
        <v>35</v>
      </c>
      <c r="K85" s="289">
        <v>5</v>
      </c>
      <c r="L85" s="277">
        <v>13</v>
      </c>
      <c r="M85" s="277">
        <v>68</v>
      </c>
      <c r="N85" s="277">
        <v>61</v>
      </c>
      <c r="O85" s="277">
        <v>5</v>
      </c>
      <c r="P85" s="277">
        <v>49</v>
      </c>
      <c r="Q85" s="277">
        <v>75</v>
      </c>
      <c r="R85" s="289"/>
      <c r="S85" s="289"/>
      <c r="T85" s="289"/>
      <c r="U85" s="289"/>
      <c r="V85" s="285">
        <f t="shared" si="18"/>
        <v>9</v>
      </c>
      <c r="W85" s="285">
        <f t="shared" si="19"/>
        <v>13.666666666666666</v>
      </c>
      <c r="X85" s="285">
        <f t="shared" si="20"/>
        <v>47.333333333333336</v>
      </c>
      <c r="Y85" s="286">
        <f t="shared" si="21"/>
        <v>43</v>
      </c>
      <c r="Z85" s="1198"/>
      <c r="AA85" s="1201"/>
      <c r="AB85" s="1201"/>
      <c r="AC85" s="1201"/>
      <c r="AD85" s="1201"/>
      <c r="AE85" s="1201"/>
      <c r="AF85" s="1201"/>
      <c r="AG85" s="1201"/>
      <c r="AH85" s="1201"/>
      <c r="AI85" s="1214"/>
      <c r="AJ85" s="1214"/>
    </row>
    <row r="86" spans="1:36" ht="18.75" x14ac:dyDescent="0.25">
      <c r="A86" s="1224"/>
      <c r="B86" s="1226"/>
      <c r="C86" s="1227"/>
      <c r="D86" s="1211"/>
      <c r="E86" s="273" t="s">
        <v>1043</v>
      </c>
      <c r="F86" s="273">
        <v>0</v>
      </c>
      <c r="G86" s="273">
        <v>1</v>
      </c>
      <c r="H86" s="273">
        <v>2</v>
      </c>
      <c r="I86" s="273">
        <v>0</v>
      </c>
      <c r="J86" s="273">
        <v>1</v>
      </c>
      <c r="K86" s="300">
        <v>3</v>
      </c>
      <c r="L86" s="273">
        <v>0</v>
      </c>
      <c r="M86" s="273">
        <v>1</v>
      </c>
      <c r="N86" s="273">
        <v>1</v>
      </c>
      <c r="O86" s="273">
        <v>0</v>
      </c>
      <c r="P86" s="273"/>
      <c r="Q86" s="273"/>
      <c r="R86" s="300"/>
      <c r="S86" s="300"/>
      <c r="T86" s="300"/>
      <c r="U86" s="300"/>
      <c r="V86" s="285">
        <f t="shared" si="18"/>
        <v>1.5</v>
      </c>
      <c r="W86" s="285">
        <f t="shared" si="19"/>
        <v>2</v>
      </c>
      <c r="X86" s="285">
        <f t="shared" si="20"/>
        <v>1</v>
      </c>
      <c r="Y86" s="286">
        <f t="shared" si="21"/>
        <v>0</v>
      </c>
      <c r="Z86" s="1198"/>
      <c r="AA86" s="1201"/>
      <c r="AB86" s="1201"/>
      <c r="AC86" s="1201"/>
      <c r="AD86" s="1201"/>
      <c r="AE86" s="1201"/>
      <c r="AF86" s="1201"/>
      <c r="AG86" s="1201"/>
      <c r="AH86" s="1201"/>
      <c r="AI86" s="1214"/>
      <c r="AJ86" s="1214"/>
    </row>
    <row r="87" spans="1:36" ht="18.75" x14ac:dyDescent="0.25">
      <c r="A87" s="1224"/>
      <c r="B87" s="1226"/>
      <c r="C87" s="1227"/>
      <c r="D87" s="1211"/>
      <c r="E87" s="277" t="s">
        <v>600</v>
      </c>
      <c r="F87" s="277">
        <v>0</v>
      </c>
      <c r="G87" s="277">
        <v>0</v>
      </c>
      <c r="H87" s="277">
        <v>5</v>
      </c>
      <c r="I87" s="277">
        <v>1</v>
      </c>
      <c r="J87" s="277">
        <v>0</v>
      </c>
      <c r="K87" s="289">
        <v>6</v>
      </c>
      <c r="L87" s="277">
        <v>2</v>
      </c>
      <c r="M87" s="277">
        <v>2</v>
      </c>
      <c r="N87" s="277">
        <v>1</v>
      </c>
      <c r="O87" s="277">
        <v>0</v>
      </c>
      <c r="P87" s="277">
        <v>0</v>
      </c>
      <c r="Q87" s="277">
        <v>7</v>
      </c>
      <c r="R87" s="289"/>
      <c r="S87" s="289"/>
      <c r="T87" s="289"/>
      <c r="U87" s="289"/>
      <c r="V87" s="285">
        <f t="shared" si="18"/>
        <v>5</v>
      </c>
      <c r="W87" s="285">
        <f t="shared" si="19"/>
        <v>3.5</v>
      </c>
      <c r="X87" s="285">
        <f t="shared" si="20"/>
        <v>1.6666666666666667</v>
      </c>
      <c r="Y87" s="286">
        <f t="shared" si="21"/>
        <v>7</v>
      </c>
      <c r="Z87" s="1198"/>
      <c r="AA87" s="1201"/>
      <c r="AB87" s="1201"/>
      <c r="AC87" s="1201"/>
      <c r="AD87" s="1201"/>
      <c r="AE87" s="1201"/>
      <c r="AF87" s="1201"/>
      <c r="AG87" s="1201"/>
      <c r="AH87" s="1201"/>
      <c r="AI87" s="1214"/>
      <c r="AJ87" s="1214"/>
    </row>
    <row r="88" spans="1:36" ht="19.5" thickBot="1" x14ac:dyDescent="0.3">
      <c r="A88" s="1218"/>
      <c r="B88" s="1220"/>
      <c r="C88" s="1222"/>
      <c r="D88" s="1212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79"/>
      <c r="R88" s="290"/>
      <c r="S88" s="290"/>
      <c r="T88" s="290"/>
      <c r="U88" s="290"/>
      <c r="V88" s="291">
        <f t="shared" si="18"/>
        <v>0</v>
      </c>
      <c r="W88" s="291">
        <f t="shared" si="19"/>
        <v>0</v>
      </c>
      <c r="X88" s="291">
        <f t="shared" si="20"/>
        <v>0</v>
      </c>
      <c r="Y88" s="292">
        <f t="shared" si="21"/>
        <v>0</v>
      </c>
      <c r="Z88" s="1199"/>
      <c r="AA88" s="1202"/>
      <c r="AB88" s="1202"/>
      <c r="AC88" s="1202"/>
      <c r="AD88" s="1202"/>
      <c r="AE88" s="1202"/>
      <c r="AF88" s="1202"/>
      <c r="AG88" s="1202"/>
      <c r="AH88" s="1202"/>
      <c r="AI88" s="1215"/>
      <c r="AJ88" s="1215"/>
    </row>
    <row r="89" spans="1:36" ht="18.75" x14ac:dyDescent="0.25">
      <c r="A89" s="1223">
        <v>10</v>
      </c>
      <c r="B89" s="1225" t="s">
        <v>200</v>
      </c>
      <c r="C89" s="1228">
        <v>250.25</v>
      </c>
      <c r="D89" s="1210">
        <f>(250+250)*0.9</f>
        <v>450</v>
      </c>
      <c r="E89" s="270" t="s">
        <v>360</v>
      </c>
      <c r="F89" s="270">
        <v>21</v>
      </c>
      <c r="G89" s="270">
        <v>14</v>
      </c>
      <c r="H89" s="270">
        <v>16</v>
      </c>
      <c r="I89" s="270">
        <v>11</v>
      </c>
      <c r="J89" s="270">
        <v>15</v>
      </c>
      <c r="K89" s="270">
        <v>26</v>
      </c>
      <c r="L89" s="270">
        <v>41</v>
      </c>
      <c r="M89" s="270">
        <v>32</v>
      </c>
      <c r="N89" s="270">
        <v>41</v>
      </c>
      <c r="O89" s="270">
        <v>32</v>
      </c>
      <c r="P89" s="270">
        <v>43</v>
      </c>
      <c r="Q89" s="270">
        <v>60</v>
      </c>
      <c r="R89" s="270">
        <v>409</v>
      </c>
      <c r="S89" s="270">
        <v>406</v>
      </c>
      <c r="T89" s="270">
        <v>410</v>
      </c>
      <c r="U89" s="270">
        <v>415</v>
      </c>
      <c r="V89" s="283">
        <f t="shared" si="18"/>
        <v>17</v>
      </c>
      <c r="W89" s="283">
        <f t="shared" si="19"/>
        <v>17.333333333333332</v>
      </c>
      <c r="X89" s="283">
        <f t="shared" si="20"/>
        <v>38</v>
      </c>
      <c r="Y89" s="284">
        <f t="shared" si="21"/>
        <v>45</v>
      </c>
      <c r="Z89" s="1197">
        <f>SUM(V89:V100)</f>
        <v>68.666666666666671</v>
      </c>
      <c r="AA89" s="1200">
        <f>SUM(W89:W100)</f>
        <v>81.666666666666657</v>
      </c>
      <c r="AB89" s="1200">
        <f>SUM(X89:X100)</f>
        <v>171.66666666666666</v>
      </c>
      <c r="AC89" s="1200">
        <f>SUM(Y89:Y100)</f>
        <v>172.33333333333331</v>
      </c>
      <c r="AD89" s="1203">
        <f t="shared" ref="AD89:AG110" si="27">Z89*0.38*0.9*SQRT(3)</f>
        <v>40.675481164947513</v>
      </c>
      <c r="AE89" s="1203">
        <f t="shared" si="27"/>
        <v>48.376179055398737</v>
      </c>
      <c r="AF89" s="1203">
        <f t="shared" si="27"/>
        <v>101.68870291236878</v>
      </c>
      <c r="AG89" s="1203">
        <f t="shared" si="27"/>
        <v>102.08361049649449</v>
      </c>
      <c r="AH89" s="1200">
        <f>MAX(Z89:AC100)</f>
        <v>172.33333333333331</v>
      </c>
      <c r="AI89" s="1213">
        <f t="shared" ref="AI89" si="28">AH89*0.38*0.9*SQRT(3)</f>
        <v>102.08361049649449</v>
      </c>
      <c r="AJ89" s="1213">
        <f>D89-AI89</f>
        <v>347.91638950350551</v>
      </c>
    </row>
    <row r="90" spans="1:36" ht="18.75" x14ac:dyDescent="0.25">
      <c r="A90" s="1224"/>
      <c r="B90" s="1226"/>
      <c r="C90" s="1229"/>
      <c r="D90" s="1211"/>
      <c r="E90" s="273" t="s">
        <v>29</v>
      </c>
      <c r="F90" s="273">
        <v>0</v>
      </c>
      <c r="G90" s="273">
        <v>7</v>
      </c>
      <c r="H90" s="273">
        <v>2</v>
      </c>
      <c r="I90" s="273">
        <v>0</v>
      </c>
      <c r="J90" s="273">
        <v>3</v>
      </c>
      <c r="K90" s="273">
        <v>2</v>
      </c>
      <c r="L90" s="273">
        <v>2</v>
      </c>
      <c r="M90" s="273">
        <v>10</v>
      </c>
      <c r="N90" s="273">
        <v>5</v>
      </c>
      <c r="O90" s="273">
        <v>0</v>
      </c>
      <c r="P90" s="273">
        <v>1</v>
      </c>
      <c r="Q90" s="273">
        <v>1</v>
      </c>
      <c r="R90" s="300"/>
      <c r="S90" s="300"/>
      <c r="T90" s="300"/>
      <c r="U90" s="300"/>
      <c r="V90" s="285">
        <f t="shared" si="18"/>
        <v>4.5</v>
      </c>
      <c r="W90" s="285">
        <f t="shared" si="19"/>
        <v>2.5</v>
      </c>
      <c r="X90" s="285">
        <f t="shared" si="20"/>
        <v>5.666666666666667</v>
      </c>
      <c r="Y90" s="286">
        <f t="shared" si="21"/>
        <v>1</v>
      </c>
      <c r="Z90" s="1198"/>
      <c r="AA90" s="1201"/>
      <c r="AB90" s="1201"/>
      <c r="AC90" s="1201"/>
      <c r="AD90" s="1201"/>
      <c r="AE90" s="1201"/>
      <c r="AF90" s="1201"/>
      <c r="AG90" s="1201"/>
      <c r="AH90" s="1201"/>
      <c r="AI90" s="1214"/>
      <c r="AJ90" s="1214"/>
    </row>
    <row r="91" spans="1:36" ht="18.75" x14ac:dyDescent="0.25">
      <c r="A91" s="1224"/>
      <c r="B91" s="1226"/>
      <c r="C91" s="1229"/>
      <c r="D91" s="1211"/>
      <c r="E91" s="277" t="s">
        <v>601</v>
      </c>
      <c r="F91" s="277">
        <v>5</v>
      </c>
      <c r="G91" s="277">
        <v>9</v>
      </c>
      <c r="H91" s="277">
        <v>5</v>
      </c>
      <c r="I91" s="277">
        <v>2</v>
      </c>
      <c r="J91" s="277">
        <v>2</v>
      </c>
      <c r="K91" s="277">
        <v>2</v>
      </c>
      <c r="L91" s="277">
        <v>33</v>
      </c>
      <c r="M91" s="277">
        <v>29</v>
      </c>
      <c r="N91" s="277">
        <v>40</v>
      </c>
      <c r="O91" s="277">
        <v>15</v>
      </c>
      <c r="P91" s="277">
        <v>6</v>
      </c>
      <c r="Q91" s="277">
        <v>24</v>
      </c>
      <c r="R91" s="289"/>
      <c r="S91" s="289"/>
      <c r="T91" s="289"/>
      <c r="U91" s="289"/>
      <c r="V91" s="285">
        <f t="shared" si="18"/>
        <v>6.333333333333333</v>
      </c>
      <c r="W91" s="285">
        <f t="shared" si="19"/>
        <v>2</v>
      </c>
      <c r="X91" s="285">
        <f t="shared" si="20"/>
        <v>34</v>
      </c>
      <c r="Y91" s="286">
        <f t="shared" si="21"/>
        <v>15</v>
      </c>
      <c r="Z91" s="1198"/>
      <c r="AA91" s="1201"/>
      <c r="AB91" s="1201"/>
      <c r="AC91" s="1201"/>
      <c r="AD91" s="1201"/>
      <c r="AE91" s="1201"/>
      <c r="AF91" s="1201"/>
      <c r="AG91" s="1201"/>
      <c r="AH91" s="1201"/>
      <c r="AI91" s="1214"/>
      <c r="AJ91" s="1214"/>
    </row>
    <row r="92" spans="1:36" ht="18.75" x14ac:dyDescent="0.25">
      <c r="A92" s="1224"/>
      <c r="B92" s="1226"/>
      <c r="C92" s="1229"/>
      <c r="D92" s="1211"/>
      <c r="E92" s="273" t="s">
        <v>602</v>
      </c>
      <c r="F92" s="273">
        <v>0</v>
      </c>
      <c r="G92" s="273">
        <v>1</v>
      </c>
      <c r="H92" s="273">
        <v>4</v>
      </c>
      <c r="I92" s="273">
        <v>0</v>
      </c>
      <c r="J92" s="273">
        <v>0</v>
      </c>
      <c r="K92" s="273">
        <v>2</v>
      </c>
      <c r="L92" s="273"/>
      <c r="M92" s="273"/>
      <c r="N92" s="273"/>
      <c r="O92" s="273"/>
      <c r="P92" s="273"/>
      <c r="Q92" s="273"/>
      <c r="R92" s="300"/>
      <c r="S92" s="300"/>
      <c r="T92" s="300"/>
      <c r="U92" s="300"/>
      <c r="V92" s="285">
        <f t="shared" si="18"/>
        <v>2.5</v>
      </c>
      <c r="W92" s="285">
        <f t="shared" si="19"/>
        <v>2</v>
      </c>
      <c r="X92" s="285">
        <f t="shared" si="20"/>
        <v>0</v>
      </c>
      <c r="Y92" s="286">
        <f t="shared" si="21"/>
        <v>0</v>
      </c>
      <c r="Z92" s="1198"/>
      <c r="AA92" s="1201"/>
      <c r="AB92" s="1201"/>
      <c r="AC92" s="1201"/>
      <c r="AD92" s="1201"/>
      <c r="AE92" s="1201"/>
      <c r="AF92" s="1201"/>
      <c r="AG92" s="1201"/>
      <c r="AH92" s="1201"/>
      <c r="AI92" s="1214"/>
      <c r="AJ92" s="1214"/>
    </row>
    <row r="93" spans="1:36" ht="18.75" x14ac:dyDescent="0.25">
      <c r="A93" s="1224"/>
      <c r="B93" s="1226"/>
      <c r="C93" s="1229"/>
      <c r="D93" s="1211"/>
      <c r="E93" s="277" t="s">
        <v>1044</v>
      </c>
      <c r="F93" s="277">
        <v>20</v>
      </c>
      <c r="G93" s="277">
        <v>6</v>
      </c>
      <c r="H93" s="277">
        <v>6</v>
      </c>
      <c r="I93" s="277">
        <v>26</v>
      </c>
      <c r="J93" s="277">
        <v>10</v>
      </c>
      <c r="K93" s="277">
        <v>5</v>
      </c>
      <c r="L93" s="277">
        <v>15</v>
      </c>
      <c r="M93" s="277">
        <v>7</v>
      </c>
      <c r="N93" s="277">
        <v>6</v>
      </c>
      <c r="O93" s="277">
        <v>14</v>
      </c>
      <c r="P93" s="277">
        <v>12</v>
      </c>
      <c r="Q93" s="277">
        <v>13</v>
      </c>
      <c r="R93" s="289"/>
      <c r="S93" s="289"/>
      <c r="T93" s="289"/>
      <c r="U93" s="289"/>
      <c r="V93" s="285">
        <f t="shared" si="18"/>
        <v>10.666666666666666</v>
      </c>
      <c r="W93" s="285">
        <f t="shared" si="19"/>
        <v>13.666666666666666</v>
      </c>
      <c r="X93" s="285">
        <f t="shared" si="20"/>
        <v>9.3333333333333339</v>
      </c>
      <c r="Y93" s="286">
        <f t="shared" si="21"/>
        <v>13</v>
      </c>
      <c r="Z93" s="1198"/>
      <c r="AA93" s="1201"/>
      <c r="AB93" s="1201"/>
      <c r="AC93" s="1201"/>
      <c r="AD93" s="1201"/>
      <c r="AE93" s="1201"/>
      <c r="AF93" s="1201"/>
      <c r="AG93" s="1201"/>
      <c r="AH93" s="1201"/>
      <c r="AI93" s="1214"/>
      <c r="AJ93" s="1214"/>
    </row>
    <row r="94" spans="1:36" ht="18.75" x14ac:dyDescent="0.25">
      <c r="A94" s="1224"/>
      <c r="B94" s="1226"/>
      <c r="C94" s="1229"/>
      <c r="D94" s="1211"/>
      <c r="E94" s="273" t="s">
        <v>603</v>
      </c>
      <c r="F94" s="273">
        <v>5</v>
      </c>
      <c r="G94" s="273">
        <v>7</v>
      </c>
      <c r="H94" s="273">
        <v>6</v>
      </c>
      <c r="I94" s="273">
        <v>21</v>
      </c>
      <c r="J94" s="273">
        <v>8</v>
      </c>
      <c r="K94" s="273">
        <v>9</v>
      </c>
      <c r="L94" s="273">
        <v>19</v>
      </c>
      <c r="M94" s="273">
        <v>10</v>
      </c>
      <c r="N94" s="273">
        <v>15</v>
      </c>
      <c r="O94" s="273">
        <v>20</v>
      </c>
      <c r="P94" s="273">
        <v>35</v>
      </c>
      <c r="Q94" s="273">
        <v>18</v>
      </c>
      <c r="R94" s="300"/>
      <c r="S94" s="300"/>
      <c r="T94" s="300"/>
      <c r="U94" s="300"/>
      <c r="V94" s="285">
        <f t="shared" si="18"/>
        <v>6</v>
      </c>
      <c r="W94" s="285">
        <f t="shared" si="19"/>
        <v>12.666666666666666</v>
      </c>
      <c r="X94" s="285">
        <f t="shared" si="20"/>
        <v>14.666666666666666</v>
      </c>
      <c r="Y94" s="286">
        <f t="shared" si="21"/>
        <v>24.333333333333332</v>
      </c>
      <c r="Z94" s="1198"/>
      <c r="AA94" s="1201"/>
      <c r="AB94" s="1201"/>
      <c r="AC94" s="1201"/>
      <c r="AD94" s="1201"/>
      <c r="AE94" s="1201"/>
      <c r="AF94" s="1201"/>
      <c r="AG94" s="1201"/>
      <c r="AH94" s="1201"/>
      <c r="AI94" s="1214"/>
      <c r="AJ94" s="1214"/>
    </row>
    <row r="95" spans="1:36" ht="18.75" x14ac:dyDescent="0.25">
      <c r="A95" s="1224"/>
      <c r="B95" s="1226"/>
      <c r="C95" s="1229"/>
      <c r="D95" s="1211"/>
      <c r="E95" s="277" t="s">
        <v>194</v>
      </c>
      <c r="F95" s="277">
        <v>2</v>
      </c>
      <c r="G95" s="277">
        <v>1</v>
      </c>
      <c r="H95" s="277">
        <v>1</v>
      </c>
      <c r="I95" s="277">
        <v>11</v>
      </c>
      <c r="J95" s="277">
        <v>0</v>
      </c>
      <c r="K95" s="277">
        <v>10</v>
      </c>
      <c r="L95" s="277">
        <v>50</v>
      </c>
      <c r="M95" s="277">
        <v>43</v>
      </c>
      <c r="N95" s="277">
        <v>42</v>
      </c>
      <c r="O95" s="277">
        <v>49</v>
      </c>
      <c r="P95" s="277">
        <v>45</v>
      </c>
      <c r="Q95" s="277">
        <v>44</v>
      </c>
      <c r="R95" s="289"/>
      <c r="S95" s="289"/>
      <c r="T95" s="289"/>
      <c r="U95" s="289"/>
      <c r="V95" s="285">
        <f t="shared" si="18"/>
        <v>1.3333333333333333</v>
      </c>
      <c r="W95" s="285">
        <f t="shared" si="19"/>
        <v>10.5</v>
      </c>
      <c r="X95" s="285">
        <f t="shared" si="20"/>
        <v>45</v>
      </c>
      <c r="Y95" s="286">
        <f t="shared" si="21"/>
        <v>46</v>
      </c>
      <c r="Z95" s="1198"/>
      <c r="AA95" s="1201"/>
      <c r="AB95" s="1201"/>
      <c r="AC95" s="1201"/>
      <c r="AD95" s="1201"/>
      <c r="AE95" s="1201"/>
      <c r="AF95" s="1201"/>
      <c r="AG95" s="1201"/>
      <c r="AH95" s="1201"/>
      <c r="AI95" s="1214"/>
      <c r="AJ95" s="1214"/>
    </row>
    <row r="96" spans="1:36" ht="18.75" x14ac:dyDescent="0.25">
      <c r="A96" s="1224"/>
      <c r="B96" s="1226"/>
      <c r="C96" s="1229"/>
      <c r="D96" s="1211"/>
      <c r="E96" s="273" t="s">
        <v>604</v>
      </c>
      <c r="F96" s="273">
        <v>13</v>
      </c>
      <c r="G96" s="273">
        <v>10</v>
      </c>
      <c r="H96" s="273">
        <v>21</v>
      </c>
      <c r="I96" s="273">
        <v>4</v>
      </c>
      <c r="J96" s="273">
        <v>10</v>
      </c>
      <c r="K96" s="273">
        <v>18</v>
      </c>
      <c r="L96" s="273">
        <v>8</v>
      </c>
      <c r="M96" s="273">
        <v>20</v>
      </c>
      <c r="N96" s="273">
        <v>19</v>
      </c>
      <c r="O96" s="273">
        <v>4</v>
      </c>
      <c r="P96" s="273">
        <v>7</v>
      </c>
      <c r="Q96" s="273">
        <v>12</v>
      </c>
      <c r="R96" s="300"/>
      <c r="S96" s="300"/>
      <c r="T96" s="300"/>
      <c r="U96" s="300"/>
      <c r="V96" s="285">
        <f t="shared" si="18"/>
        <v>14.666666666666666</v>
      </c>
      <c r="W96" s="285">
        <f t="shared" si="19"/>
        <v>10.666666666666666</v>
      </c>
      <c r="X96" s="285">
        <f t="shared" si="20"/>
        <v>15.666666666666666</v>
      </c>
      <c r="Y96" s="286">
        <f t="shared" si="21"/>
        <v>7.666666666666667</v>
      </c>
      <c r="Z96" s="1198"/>
      <c r="AA96" s="1201"/>
      <c r="AB96" s="1201"/>
      <c r="AC96" s="1201"/>
      <c r="AD96" s="1201"/>
      <c r="AE96" s="1201"/>
      <c r="AF96" s="1201"/>
      <c r="AG96" s="1201"/>
      <c r="AH96" s="1201"/>
      <c r="AI96" s="1214"/>
      <c r="AJ96" s="1214"/>
    </row>
    <row r="97" spans="1:36" ht="18.75" x14ac:dyDescent="0.25">
      <c r="A97" s="1224"/>
      <c r="B97" s="1226"/>
      <c r="C97" s="1229"/>
      <c r="D97" s="1211"/>
      <c r="E97" s="277" t="s">
        <v>605</v>
      </c>
      <c r="F97" s="277">
        <v>6</v>
      </c>
      <c r="G97" s="277">
        <v>6</v>
      </c>
      <c r="H97" s="277">
        <v>5</v>
      </c>
      <c r="I97" s="277">
        <v>12</v>
      </c>
      <c r="J97" s="277">
        <v>4</v>
      </c>
      <c r="K97" s="277">
        <v>15</v>
      </c>
      <c r="L97" s="277">
        <v>5</v>
      </c>
      <c r="M97" s="277">
        <v>6</v>
      </c>
      <c r="N97" s="277">
        <v>5</v>
      </c>
      <c r="O97" s="277">
        <v>33</v>
      </c>
      <c r="P97" s="277">
        <v>15</v>
      </c>
      <c r="Q97" s="277">
        <v>13</v>
      </c>
      <c r="R97" s="289"/>
      <c r="S97" s="289"/>
      <c r="T97" s="289"/>
      <c r="U97" s="289"/>
      <c r="V97" s="285">
        <f t="shared" si="18"/>
        <v>5.666666666666667</v>
      </c>
      <c r="W97" s="285">
        <f t="shared" si="19"/>
        <v>10.333333333333334</v>
      </c>
      <c r="X97" s="285">
        <f t="shared" si="20"/>
        <v>5.333333333333333</v>
      </c>
      <c r="Y97" s="286">
        <f t="shared" si="21"/>
        <v>20.333333333333332</v>
      </c>
      <c r="Z97" s="1198"/>
      <c r="AA97" s="1201"/>
      <c r="AB97" s="1201"/>
      <c r="AC97" s="1201"/>
      <c r="AD97" s="1201"/>
      <c r="AE97" s="1201"/>
      <c r="AF97" s="1201"/>
      <c r="AG97" s="1201"/>
      <c r="AH97" s="1201"/>
      <c r="AI97" s="1214"/>
      <c r="AJ97" s="1214"/>
    </row>
    <row r="98" spans="1:36" ht="18.75" x14ac:dyDescent="0.25">
      <c r="A98" s="1224"/>
      <c r="B98" s="1226"/>
      <c r="C98" s="1229"/>
      <c r="D98" s="1211"/>
      <c r="E98" s="273" t="s">
        <v>1214</v>
      </c>
      <c r="F98" s="273"/>
      <c r="G98" s="273"/>
      <c r="H98" s="273"/>
      <c r="I98" s="273"/>
      <c r="J98" s="273"/>
      <c r="K98" s="273"/>
      <c r="L98" s="273">
        <v>0</v>
      </c>
      <c r="M98" s="273">
        <v>0</v>
      </c>
      <c r="N98" s="273">
        <v>0</v>
      </c>
      <c r="O98" s="273">
        <v>0</v>
      </c>
      <c r="P98" s="273">
        <v>0</v>
      </c>
      <c r="Q98" s="273">
        <v>0</v>
      </c>
      <c r="R98" s="300"/>
      <c r="S98" s="300"/>
      <c r="T98" s="300"/>
      <c r="U98" s="300"/>
      <c r="V98" s="285">
        <f t="shared" si="18"/>
        <v>0</v>
      </c>
      <c r="W98" s="285">
        <f t="shared" si="19"/>
        <v>0</v>
      </c>
      <c r="X98" s="285">
        <f t="shared" si="20"/>
        <v>0</v>
      </c>
      <c r="Y98" s="286">
        <f t="shared" si="21"/>
        <v>0</v>
      </c>
      <c r="Z98" s="1198"/>
      <c r="AA98" s="1201"/>
      <c r="AB98" s="1201"/>
      <c r="AC98" s="1201"/>
      <c r="AD98" s="1201"/>
      <c r="AE98" s="1201"/>
      <c r="AF98" s="1201"/>
      <c r="AG98" s="1201"/>
      <c r="AH98" s="1201"/>
      <c r="AI98" s="1214"/>
      <c r="AJ98" s="1214"/>
    </row>
    <row r="99" spans="1:36" ht="18.75" x14ac:dyDescent="0.25">
      <c r="A99" s="1224"/>
      <c r="B99" s="1226"/>
      <c r="C99" s="1229"/>
      <c r="D99" s="1211"/>
      <c r="E99" s="277" t="s">
        <v>1215</v>
      </c>
      <c r="F99" s="277"/>
      <c r="G99" s="277"/>
      <c r="H99" s="277"/>
      <c r="I99" s="277"/>
      <c r="J99" s="277"/>
      <c r="K99" s="277"/>
      <c r="L99" s="277">
        <v>3</v>
      </c>
      <c r="M99" s="277">
        <v>2</v>
      </c>
      <c r="N99" s="277">
        <v>7</v>
      </c>
      <c r="O99" s="277">
        <v>0</v>
      </c>
      <c r="P99" s="277">
        <v>0</v>
      </c>
      <c r="Q99" s="277">
        <v>0</v>
      </c>
      <c r="R99" s="289"/>
      <c r="S99" s="289"/>
      <c r="T99" s="289"/>
      <c r="U99" s="289"/>
      <c r="V99" s="285">
        <f t="shared" si="18"/>
        <v>0</v>
      </c>
      <c r="W99" s="285">
        <f t="shared" si="19"/>
        <v>0</v>
      </c>
      <c r="X99" s="285">
        <f t="shared" si="20"/>
        <v>4</v>
      </c>
      <c r="Y99" s="286">
        <f t="shared" si="21"/>
        <v>0</v>
      </c>
      <c r="Z99" s="1198"/>
      <c r="AA99" s="1201"/>
      <c r="AB99" s="1201"/>
      <c r="AC99" s="1201"/>
      <c r="AD99" s="1201"/>
      <c r="AE99" s="1201"/>
      <c r="AF99" s="1201"/>
      <c r="AG99" s="1201"/>
      <c r="AH99" s="1201"/>
      <c r="AI99" s="1214"/>
      <c r="AJ99" s="1214"/>
    </row>
    <row r="100" spans="1:36" ht="19.5" thickBot="1" x14ac:dyDescent="0.3">
      <c r="A100" s="1218"/>
      <c r="B100" s="1220"/>
      <c r="C100" s="1230"/>
      <c r="D100" s="1212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79"/>
      <c r="R100" s="290"/>
      <c r="S100" s="290"/>
      <c r="T100" s="290"/>
      <c r="U100" s="290"/>
      <c r="V100" s="291">
        <f t="shared" si="18"/>
        <v>0</v>
      </c>
      <c r="W100" s="291">
        <f t="shared" si="19"/>
        <v>0</v>
      </c>
      <c r="X100" s="291">
        <f t="shared" si="20"/>
        <v>0</v>
      </c>
      <c r="Y100" s="292">
        <f t="shared" si="21"/>
        <v>0</v>
      </c>
      <c r="Z100" s="1199"/>
      <c r="AA100" s="1202"/>
      <c r="AB100" s="1202"/>
      <c r="AC100" s="1202"/>
      <c r="AD100" s="1202"/>
      <c r="AE100" s="1202"/>
      <c r="AF100" s="1202"/>
      <c r="AG100" s="1202"/>
      <c r="AH100" s="1202"/>
      <c r="AI100" s="1215"/>
      <c r="AJ100" s="1215"/>
    </row>
    <row r="101" spans="1:36" ht="18.75" x14ac:dyDescent="0.25">
      <c r="A101" s="1223">
        <v>11</v>
      </c>
      <c r="B101" s="1225" t="s">
        <v>102</v>
      </c>
      <c r="C101" s="1228">
        <v>100.16</v>
      </c>
      <c r="D101" s="1210">
        <f>(160+100)*0.9</f>
        <v>234</v>
      </c>
      <c r="E101" s="270" t="s">
        <v>606</v>
      </c>
      <c r="F101" s="270">
        <v>1</v>
      </c>
      <c r="G101" s="270">
        <v>1</v>
      </c>
      <c r="H101" s="270">
        <v>8</v>
      </c>
      <c r="I101" s="270">
        <v>0</v>
      </c>
      <c r="J101" s="270">
        <v>1</v>
      </c>
      <c r="K101" s="270">
        <v>1</v>
      </c>
      <c r="L101" s="270">
        <v>36</v>
      </c>
      <c r="M101" s="270">
        <v>24</v>
      </c>
      <c r="N101" s="270">
        <v>23</v>
      </c>
      <c r="O101" s="270">
        <v>41</v>
      </c>
      <c r="P101" s="270">
        <v>30</v>
      </c>
      <c r="Q101" s="270">
        <v>33</v>
      </c>
      <c r="R101" s="270">
        <v>385</v>
      </c>
      <c r="S101" s="270">
        <v>385</v>
      </c>
      <c r="T101" s="270">
        <v>390</v>
      </c>
      <c r="U101" s="270">
        <v>390</v>
      </c>
      <c r="V101" s="283">
        <f t="shared" si="18"/>
        <v>3.3333333333333335</v>
      </c>
      <c r="W101" s="283">
        <f t="shared" si="19"/>
        <v>1</v>
      </c>
      <c r="X101" s="283">
        <f t="shared" si="20"/>
        <v>27.666666666666668</v>
      </c>
      <c r="Y101" s="284">
        <f t="shared" si="21"/>
        <v>34.666666666666664</v>
      </c>
      <c r="Z101" s="1197">
        <f>SUM(V101:V106)</f>
        <v>4.3333333333333339</v>
      </c>
      <c r="AA101" s="1200">
        <f>SUM(W101:W106)</f>
        <v>2</v>
      </c>
      <c r="AB101" s="1200">
        <f>SUM(X101:X106)</f>
        <v>57.633333333333333</v>
      </c>
      <c r="AC101" s="1200">
        <f>SUM(Y101:Y106)</f>
        <v>76.633333333333326</v>
      </c>
      <c r="AD101" s="1203">
        <f t="shared" ref="AD101" si="29">Z101*0.38*0.9*SQRT(3)</f>
        <v>2.5668992968170765</v>
      </c>
      <c r="AE101" s="1203">
        <f t="shared" si="27"/>
        <v>1.184722752377112</v>
      </c>
      <c r="AF101" s="1203">
        <f t="shared" si="27"/>
        <v>34.13976064766711</v>
      </c>
      <c r="AG101" s="1203">
        <f t="shared" si="27"/>
        <v>45.394626795249678</v>
      </c>
      <c r="AH101" s="1200">
        <f>MAX(Z101:AC106)</f>
        <v>76.633333333333326</v>
      </c>
      <c r="AI101" s="1213">
        <f t="shared" ref="AI101" si="30">AH101*0.38*0.9*SQRT(3)</f>
        <v>45.394626795249678</v>
      </c>
      <c r="AJ101" s="1213">
        <f>D101-AI101</f>
        <v>188.60537320475032</v>
      </c>
    </row>
    <row r="102" spans="1:36" ht="18.75" x14ac:dyDescent="0.25">
      <c r="A102" s="1224"/>
      <c r="B102" s="1226"/>
      <c r="C102" s="1229"/>
      <c r="D102" s="1211"/>
      <c r="E102" s="273" t="s">
        <v>607</v>
      </c>
      <c r="F102" s="273">
        <v>0</v>
      </c>
      <c r="G102" s="273">
        <v>0</v>
      </c>
      <c r="H102" s="273">
        <v>0</v>
      </c>
      <c r="I102" s="273">
        <v>0</v>
      </c>
      <c r="J102" s="273">
        <v>0</v>
      </c>
      <c r="K102" s="273">
        <v>0</v>
      </c>
      <c r="L102" s="273">
        <v>25</v>
      </c>
      <c r="M102" s="273">
        <v>32</v>
      </c>
      <c r="N102" s="273">
        <v>32</v>
      </c>
      <c r="O102" s="273">
        <v>35</v>
      </c>
      <c r="P102" s="273">
        <v>44</v>
      </c>
      <c r="Q102" s="273">
        <v>46</v>
      </c>
      <c r="R102" s="273"/>
      <c r="S102" s="273"/>
      <c r="T102" s="273"/>
      <c r="U102" s="273"/>
      <c r="V102" s="285">
        <f t="shared" si="18"/>
        <v>0</v>
      </c>
      <c r="W102" s="285">
        <f t="shared" si="19"/>
        <v>0</v>
      </c>
      <c r="X102" s="285">
        <f t="shared" si="20"/>
        <v>29.666666666666668</v>
      </c>
      <c r="Y102" s="286">
        <f t="shared" si="21"/>
        <v>41.666666666666664</v>
      </c>
      <c r="Z102" s="1198"/>
      <c r="AA102" s="1201"/>
      <c r="AB102" s="1201"/>
      <c r="AC102" s="1201"/>
      <c r="AD102" s="1201"/>
      <c r="AE102" s="1201"/>
      <c r="AF102" s="1201"/>
      <c r="AG102" s="1201"/>
      <c r="AH102" s="1201"/>
      <c r="AI102" s="1214"/>
      <c r="AJ102" s="1214"/>
    </row>
    <row r="103" spans="1:36" ht="18.75" x14ac:dyDescent="0.25">
      <c r="A103" s="1224"/>
      <c r="B103" s="1226"/>
      <c r="C103" s="1229"/>
      <c r="D103" s="1211"/>
      <c r="E103" s="277" t="s">
        <v>608</v>
      </c>
      <c r="F103" s="277">
        <v>1</v>
      </c>
      <c r="G103" s="277"/>
      <c r="H103" s="277"/>
      <c r="I103" s="277">
        <v>1</v>
      </c>
      <c r="J103" s="277"/>
      <c r="K103" s="277"/>
      <c r="L103" s="277"/>
      <c r="M103" s="277"/>
      <c r="N103" s="277">
        <v>0.3</v>
      </c>
      <c r="O103" s="277"/>
      <c r="P103" s="277"/>
      <c r="Q103" s="277">
        <v>0.3</v>
      </c>
      <c r="R103" s="277"/>
      <c r="S103" s="277"/>
      <c r="T103" s="277"/>
      <c r="U103" s="277"/>
      <c r="V103" s="285">
        <f t="shared" si="18"/>
        <v>1</v>
      </c>
      <c r="W103" s="285">
        <f t="shared" si="19"/>
        <v>1</v>
      </c>
      <c r="X103" s="285">
        <f t="shared" si="20"/>
        <v>0.3</v>
      </c>
      <c r="Y103" s="286">
        <f t="shared" si="21"/>
        <v>0.3</v>
      </c>
      <c r="Z103" s="1198"/>
      <c r="AA103" s="1201"/>
      <c r="AB103" s="1201"/>
      <c r="AC103" s="1201"/>
      <c r="AD103" s="1201"/>
      <c r="AE103" s="1201"/>
      <c r="AF103" s="1201"/>
      <c r="AG103" s="1201"/>
      <c r="AH103" s="1201"/>
      <c r="AI103" s="1214"/>
      <c r="AJ103" s="1214"/>
    </row>
    <row r="104" spans="1:36" ht="18.75" x14ac:dyDescent="0.25">
      <c r="A104" s="1224"/>
      <c r="B104" s="1226"/>
      <c r="C104" s="1229"/>
      <c r="D104" s="1211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300"/>
      <c r="S104" s="300"/>
      <c r="T104" s="300"/>
      <c r="U104" s="300"/>
      <c r="V104" s="285">
        <f t="shared" si="18"/>
        <v>0</v>
      </c>
      <c r="W104" s="285">
        <f t="shared" si="19"/>
        <v>0</v>
      </c>
      <c r="X104" s="285">
        <f t="shared" si="20"/>
        <v>0</v>
      </c>
      <c r="Y104" s="286">
        <f t="shared" si="21"/>
        <v>0</v>
      </c>
      <c r="Z104" s="1198"/>
      <c r="AA104" s="1201"/>
      <c r="AB104" s="1201"/>
      <c r="AC104" s="1201"/>
      <c r="AD104" s="1201"/>
      <c r="AE104" s="1201"/>
      <c r="AF104" s="1201"/>
      <c r="AG104" s="1201"/>
      <c r="AH104" s="1201"/>
      <c r="AI104" s="1214"/>
      <c r="AJ104" s="1214"/>
    </row>
    <row r="105" spans="1:36" ht="18.75" x14ac:dyDescent="0.25">
      <c r="A105" s="1224"/>
      <c r="B105" s="1226"/>
      <c r="C105" s="1229"/>
      <c r="D105" s="1211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89"/>
      <c r="S105" s="289"/>
      <c r="T105" s="289"/>
      <c r="U105" s="289"/>
      <c r="V105" s="285">
        <f t="shared" si="18"/>
        <v>0</v>
      </c>
      <c r="W105" s="285">
        <f t="shared" si="19"/>
        <v>0</v>
      </c>
      <c r="X105" s="285">
        <f t="shared" si="20"/>
        <v>0</v>
      </c>
      <c r="Y105" s="286">
        <f t="shared" si="21"/>
        <v>0</v>
      </c>
      <c r="Z105" s="1198"/>
      <c r="AA105" s="1201"/>
      <c r="AB105" s="1201"/>
      <c r="AC105" s="1201"/>
      <c r="AD105" s="1201"/>
      <c r="AE105" s="1201"/>
      <c r="AF105" s="1201"/>
      <c r="AG105" s="1201"/>
      <c r="AH105" s="1201"/>
      <c r="AI105" s="1214"/>
      <c r="AJ105" s="1214"/>
    </row>
    <row r="106" spans="1:36" ht="19.5" thickBot="1" x14ac:dyDescent="0.3">
      <c r="A106" s="1218"/>
      <c r="B106" s="1220"/>
      <c r="C106" s="1230"/>
      <c r="D106" s="1212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79"/>
      <c r="Q106" s="279"/>
      <c r="R106" s="290"/>
      <c r="S106" s="290"/>
      <c r="T106" s="290"/>
      <c r="U106" s="290"/>
      <c r="V106" s="291">
        <f t="shared" si="18"/>
        <v>0</v>
      </c>
      <c r="W106" s="291">
        <f t="shared" si="19"/>
        <v>0</v>
      </c>
      <c r="X106" s="291">
        <f t="shared" si="20"/>
        <v>0</v>
      </c>
      <c r="Y106" s="292">
        <f t="shared" si="21"/>
        <v>0</v>
      </c>
      <c r="Z106" s="1199"/>
      <c r="AA106" s="1202"/>
      <c r="AB106" s="1202"/>
      <c r="AC106" s="1202"/>
      <c r="AD106" s="1202"/>
      <c r="AE106" s="1202"/>
      <c r="AF106" s="1202"/>
      <c r="AG106" s="1202"/>
      <c r="AH106" s="1202"/>
      <c r="AI106" s="1215"/>
      <c r="AJ106" s="1215"/>
    </row>
    <row r="107" spans="1:36" ht="18.75" x14ac:dyDescent="0.25">
      <c r="A107" s="1223">
        <v>12</v>
      </c>
      <c r="B107" s="1225" t="s">
        <v>105</v>
      </c>
      <c r="C107" s="1228">
        <v>250.25</v>
      </c>
      <c r="D107" s="1210">
        <f>(250+250)*0.9</f>
        <v>450</v>
      </c>
      <c r="E107" s="270" t="s">
        <v>532</v>
      </c>
      <c r="F107" s="270">
        <v>1</v>
      </c>
      <c r="G107" s="270">
        <v>0</v>
      </c>
      <c r="H107" s="270">
        <v>0</v>
      </c>
      <c r="I107" s="270">
        <v>1</v>
      </c>
      <c r="J107" s="270">
        <v>0</v>
      </c>
      <c r="K107" s="270">
        <v>0</v>
      </c>
      <c r="L107" s="270">
        <v>1</v>
      </c>
      <c r="M107" s="270">
        <v>1</v>
      </c>
      <c r="N107" s="270">
        <v>1</v>
      </c>
      <c r="O107" s="270">
        <v>1</v>
      </c>
      <c r="P107" s="270">
        <v>0</v>
      </c>
      <c r="Q107" s="270">
        <v>0</v>
      </c>
      <c r="R107" s="270">
        <v>390</v>
      </c>
      <c r="S107" s="270">
        <v>390</v>
      </c>
      <c r="T107" s="270">
        <v>372</v>
      </c>
      <c r="U107" s="270">
        <v>377</v>
      </c>
      <c r="V107" s="283">
        <f t="shared" si="18"/>
        <v>1</v>
      </c>
      <c r="W107" s="283">
        <f t="shared" si="19"/>
        <v>1</v>
      </c>
      <c r="X107" s="283">
        <f t="shared" si="20"/>
        <v>1</v>
      </c>
      <c r="Y107" s="284">
        <f t="shared" si="21"/>
        <v>1</v>
      </c>
      <c r="Z107" s="1197">
        <f>SUM(V107:V109)</f>
        <v>2</v>
      </c>
      <c r="AA107" s="1200">
        <f>SUM(W107:W109)</f>
        <v>2</v>
      </c>
      <c r="AB107" s="1200">
        <f>SUM(X107:X109)</f>
        <v>1</v>
      </c>
      <c r="AC107" s="1200">
        <f>SUM(Y107:Y109)</f>
        <v>1</v>
      </c>
      <c r="AD107" s="1203">
        <f t="shared" ref="AD107" si="31">Z107*0.38*0.9*SQRT(3)</f>
        <v>1.184722752377112</v>
      </c>
      <c r="AE107" s="1203">
        <f t="shared" si="27"/>
        <v>1.184722752377112</v>
      </c>
      <c r="AF107" s="1203">
        <f t="shared" si="27"/>
        <v>0.592361376188556</v>
      </c>
      <c r="AG107" s="1203">
        <f t="shared" si="27"/>
        <v>0.592361376188556</v>
      </c>
      <c r="AH107" s="1200">
        <f>MAX(Z107:AC109)</f>
        <v>2</v>
      </c>
      <c r="AI107" s="1213">
        <f t="shared" ref="AI107" si="32">AH107*0.38*0.9*SQRT(3)</f>
        <v>1.184722752377112</v>
      </c>
      <c r="AJ107" s="1213">
        <f>D107-AI107</f>
        <v>448.81527724762287</v>
      </c>
    </row>
    <row r="108" spans="1:36" ht="31.5" x14ac:dyDescent="0.25">
      <c r="A108" s="1224"/>
      <c r="B108" s="1226"/>
      <c r="C108" s="1229"/>
      <c r="D108" s="1211"/>
      <c r="E108" s="273" t="s">
        <v>609</v>
      </c>
      <c r="F108" s="273">
        <v>1</v>
      </c>
      <c r="G108" s="273"/>
      <c r="H108" s="273"/>
      <c r="I108" s="273">
        <v>1</v>
      </c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85">
        <f t="shared" si="18"/>
        <v>1</v>
      </c>
      <c r="W108" s="285">
        <f t="shared" si="19"/>
        <v>1</v>
      </c>
      <c r="X108" s="285">
        <f t="shared" si="20"/>
        <v>0</v>
      </c>
      <c r="Y108" s="286">
        <f t="shared" si="21"/>
        <v>0</v>
      </c>
      <c r="Z108" s="1198"/>
      <c r="AA108" s="1201"/>
      <c r="AB108" s="1201"/>
      <c r="AC108" s="1201"/>
      <c r="AD108" s="1201"/>
      <c r="AE108" s="1201"/>
      <c r="AF108" s="1201"/>
      <c r="AG108" s="1201"/>
      <c r="AH108" s="1201"/>
      <c r="AI108" s="1214"/>
      <c r="AJ108" s="1214"/>
    </row>
    <row r="109" spans="1:36" ht="19.5" thickBot="1" x14ac:dyDescent="0.3">
      <c r="A109" s="1218"/>
      <c r="B109" s="1220"/>
      <c r="C109" s="1230"/>
      <c r="D109" s="1212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279"/>
      <c r="Q109" s="279"/>
      <c r="R109" s="290"/>
      <c r="S109" s="290"/>
      <c r="T109" s="290"/>
      <c r="U109" s="290"/>
      <c r="V109" s="291">
        <f t="shared" si="18"/>
        <v>0</v>
      </c>
      <c r="W109" s="291">
        <f t="shared" si="19"/>
        <v>0</v>
      </c>
      <c r="X109" s="291">
        <f t="shared" si="20"/>
        <v>0</v>
      </c>
      <c r="Y109" s="292">
        <f t="shared" si="21"/>
        <v>0</v>
      </c>
      <c r="Z109" s="1199"/>
      <c r="AA109" s="1202"/>
      <c r="AB109" s="1202"/>
      <c r="AC109" s="1202"/>
      <c r="AD109" s="1202"/>
      <c r="AE109" s="1202"/>
      <c r="AF109" s="1202"/>
      <c r="AG109" s="1202"/>
      <c r="AH109" s="1202"/>
      <c r="AI109" s="1215"/>
      <c r="AJ109" s="1215"/>
    </row>
    <row r="110" spans="1:36" ht="18.75" x14ac:dyDescent="0.25">
      <c r="A110" s="1223">
        <v>13</v>
      </c>
      <c r="B110" s="1225" t="s">
        <v>107</v>
      </c>
      <c r="C110" s="1221">
        <v>160</v>
      </c>
      <c r="D110" s="1210">
        <f>160*0.9</f>
        <v>144</v>
      </c>
      <c r="E110" s="270" t="s">
        <v>610</v>
      </c>
      <c r="F110" s="270">
        <v>6</v>
      </c>
      <c r="G110" s="270">
        <v>2</v>
      </c>
      <c r="H110" s="270">
        <v>2</v>
      </c>
      <c r="I110" s="270">
        <v>5</v>
      </c>
      <c r="J110" s="270">
        <v>0</v>
      </c>
      <c r="K110" s="270">
        <v>5</v>
      </c>
      <c r="L110" s="270">
        <v>17</v>
      </c>
      <c r="M110" s="270">
        <v>32</v>
      </c>
      <c r="N110" s="270">
        <v>20</v>
      </c>
      <c r="O110" s="270">
        <v>18</v>
      </c>
      <c r="P110" s="270">
        <v>33</v>
      </c>
      <c r="Q110" s="270">
        <v>15</v>
      </c>
      <c r="R110" s="270">
        <v>395</v>
      </c>
      <c r="S110" s="270">
        <v>395</v>
      </c>
      <c r="T110" s="270">
        <v>410</v>
      </c>
      <c r="U110" s="270">
        <v>411</v>
      </c>
      <c r="V110" s="283">
        <f t="shared" si="18"/>
        <v>3.3333333333333335</v>
      </c>
      <c r="W110" s="283">
        <f t="shared" si="19"/>
        <v>5</v>
      </c>
      <c r="X110" s="283">
        <f t="shared" si="20"/>
        <v>23</v>
      </c>
      <c r="Y110" s="284">
        <f t="shared" si="21"/>
        <v>22</v>
      </c>
      <c r="Z110" s="1197">
        <f>SUM(V110:V111)</f>
        <v>3.3333333333333335</v>
      </c>
      <c r="AA110" s="1200">
        <f>SUM(W110:W111)</f>
        <v>5</v>
      </c>
      <c r="AB110" s="1200">
        <f>SUM(X110:X111)</f>
        <v>23</v>
      </c>
      <c r="AC110" s="1200">
        <f>SUM(Y110:Y111)</f>
        <v>22</v>
      </c>
      <c r="AD110" s="1203">
        <f t="shared" ref="AD110" si="33">Z110*0.38*0.9*SQRT(3)</f>
        <v>1.9745379206285203</v>
      </c>
      <c r="AE110" s="1203">
        <f t="shared" si="27"/>
        <v>2.9618068809427798</v>
      </c>
      <c r="AF110" s="1203">
        <f t="shared" si="27"/>
        <v>13.62431165233679</v>
      </c>
      <c r="AG110" s="1203">
        <f t="shared" si="27"/>
        <v>13.031950276148232</v>
      </c>
      <c r="AH110" s="1200">
        <f>MAX(Z110:AC111)</f>
        <v>23</v>
      </c>
      <c r="AI110" s="1213">
        <f t="shared" ref="AI110" si="34">AH110*0.38*0.9*SQRT(3)</f>
        <v>13.62431165233679</v>
      </c>
      <c r="AJ110" s="1213">
        <f>D110-AI110</f>
        <v>130.37568834766321</v>
      </c>
    </row>
    <row r="111" spans="1:36" ht="19.5" thickBot="1" x14ac:dyDescent="0.3">
      <c r="A111" s="1218"/>
      <c r="B111" s="1220"/>
      <c r="C111" s="1222"/>
      <c r="D111" s="1212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  <c r="O111" s="279"/>
      <c r="P111" s="279"/>
      <c r="Q111" s="279"/>
      <c r="R111" s="290"/>
      <c r="S111" s="290"/>
      <c r="T111" s="290"/>
      <c r="U111" s="290"/>
      <c r="V111" s="291">
        <f t="shared" si="18"/>
        <v>0</v>
      </c>
      <c r="W111" s="291">
        <f t="shared" si="19"/>
        <v>0</v>
      </c>
      <c r="X111" s="291">
        <f t="shared" si="20"/>
        <v>0</v>
      </c>
      <c r="Y111" s="292">
        <f t="shared" si="21"/>
        <v>0</v>
      </c>
      <c r="Z111" s="1199"/>
      <c r="AA111" s="1202"/>
      <c r="AB111" s="1202"/>
      <c r="AC111" s="1202"/>
      <c r="AD111" s="1202"/>
      <c r="AE111" s="1202"/>
      <c r="AF111" s="1202"/>
      <c r="AG111" s="1202"/>
      <c r="AH111" s="1202"/>
      <c r="AI111" s="1215"/>
      <c r="AJ111" s="1215"/>
    </row>
    <row r="112" spans="1:36" ht="18.75" x14ac:dyDescent="0.25">
      <c r="A112" s="1223">
        <v>14</v>
      </c>
      <c r="B112" s="1225" t="s">
        <v>397</v>
      </c>
      <c r="C112" s="1221">
        <v>400</v>
      </c>
      <c r="D112" s="1210">
        <f>400*0.9</f>
        <v>360</v>
      </c>
      <c r="E112" s="270" t="s">
        <v>611</v>
      </c>
      <c r="F112" s="270">
        <v>3</v>
      </c>
      <c r="G112" s="270">
        <v>2</v>
      </c>
      <c r="H112" s="270">
        <v>0</v>
      </c>
      <c r="I112" s="270">
        <v>3</v>
      </c>
      <c r="J112" s="270">
        <v>3</v>
      </c>
      <c r="K112" s="270">
        <v>0</v>
      </c>
      <c r="L112" s="270">
        <v>22</v>
      </c>
      <c r="M112" s="270">
        <v>28</v>
      </c>
      <c r="N112" s="270">
        <v>31</v>
      </c>
      <c r="O112" s="270">
        <v>21</v>
      </c>
      <c r="P112" s="270">
        <v>28</v>
      </c>
      <c r="Q112" s="270">
        <v>22</v>
      </c>
      <c r="R112" s="270">
        <v>392</v>
      </c>
      <c r="S112" s="270">
        <v>392</v>
      </c>
      <c r="T112" s="270">
        <v>382</v>
      </c>
      <c r="U112" s="270">
        <v>385</v>
      </c>
      <c r="V112" s="283">
        <f t="shared" si="18"/>
        <v>2.5</v>
      </c>
      <c r="W112" s="283">
        <f t="shared" si="19"/>
        <v>3</v>
      </c>
      <c r="X112" s="283">
        <f t="shared" si="20"/>
        <v>27</v>
      </c>
      <c r="Y112" s="284">
        <f t="shared" si="21"/>
        <v>23.666666666666668</v>
      </c>
      <c r="Z112" s="1197">
        <f>SUM(V112:V114)</f>
        <v>2.5</v>
      </c>
      <c r="AA112" s="1200">
        <f>SUM(W112:W114)</f>
        <v>3</v>
      </c>
      <c r="AB112" s="1200">
        <f>SUM(X112:X114)</f>
        <v>27</v>
      </c>
      <c r="AC112" s="1200">
        <f>SUM(Y112:Y114)</f>
        <v>23.666666666666668</v>
      </c>
      <c r="AD112" s="1203">
        <f t="shared" ref="AD112:AG115" si="35">Z112*0.38*0.9*SQRT(3)</f>
        <v>1.4809034404713899</v>
      </c>
      <c r="AE112" s="1203">
        <f t="shared" si="35"/>
        <v>1.7770841285656684</v>
      </c>
      <c r="AF112" s="1203">
        <f t="shared" si="35"/>
        <v>15.993757157091013</v>
      </c>
      <c r="AG112" s="1203">
        <f t="shared" si="35"/>
        <v>14.019219236462494</v>
      </c>
      <c r="AH112" s="1200">
        <f>MAX(Z112:AC114)</f>
        <v>27</v>
      </c>
      <c r="AI112" s="1213">
        <f t="shared" ref="AI112" si="36">AH112*0.38*0.9*SQRT(3)</f>
        <v>15.993757157091013</v>
      </c>
      <c r="AJ112" s="1213">
        <f>D112-AI112</f>
        <v>344.00624284290899</v>
      </c>
    </row>
    <row r="113" spans="1:36" ht="18.75" x14ac:dyDescent="0.25">
      <c r="A113" s="1224"/>
      <c r="B113" s="1226"/>
      <c r="C113" s="1227"/>
      <c r="D113" s="1211"/>
      <c r="E113" s="273" t="s">
        <v>612</v>
      </c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300"/>
      <c r="S113" s="300"/>
      <c r="T113" s="300"/>
      <c r="U113" s="300"/>
      <c r="V113" s="285">
        <f t="shared" si="18"/>
        <v>0</v>
      </c>
      <c r="W113" s="285">
        <f t="shared" si="19"/>
        <v>0</v>
      </c>
      <c r="X113" s="285">
        <f t="shared" si="20"/>
        <v>0</v>
      </c>
      <c r="Y113" s="286">
        <f t="shared" si="21"/>
        <v>0</v>
      </c>
      <c r="Z113" s="1198"/>
      <c r="AA113" s="1201"/>
      <c r="AB113" s="1201"/>
      <c r="AC113" s="1201"/>
      <c r="AD113" s="1201"/>
      <c r="AE113" s="1201"/>
      <c r="AF113" s="1201"/>
      <c r="AG113" s="1201"/>
      <c r="AH113" s="1201"/>
      <c r="AI113" s="1214"/>
      <c r="AJ113" s="1214"/>
    </row>
    <row r="114" spans="1:36" ht="19.5" thickBot="1" x14ac:dyDescent="0.3">
      <c r="A114" s="1218"/>
      <c r="B114" s="1220"/>
      <c r="C114" s="1222"/>
      <c r="D114" s="1212"/>
      <c r="E114" s="279"/>
      <c r="F114" s="279"/>
      <c r="G114" s="279"/>
      <c r="H114" s="279"/>
      <c r="I114" s="279"/>
      <c r="J114" s="279"/>
      <c r="K114" s="279"/>
      <c r="L114" s="279"/>
      <c r="M114" s="279"/>
      <c r="N114" s="279"/>
      <c r="O114" s="279"/>
      <c r="P114" s="279"/>
      <c r="Q114" s="279"/>
      <c r="R114" s="290"/>
      <c r="S114" s="290"/>
      <c r="T114" s="290"/>
      <c r="U114" s="290"/>
      <c r="V114" s="291">
        <f t="shared" si="18"/>
        <v>0</v>
      </c>
      <c r="W114" s="291">
        <f t="shared" si="19"/>
        <v>0</v>
      </c>
      <c r="X114" s="291">
        <f t="shared" si="20"/>
        <v>0</v>
      </c>
      <c r="Y114" s="292">
        <f t="shared" si="21"/>
        <v>0</v>
      </c>
      <c r="Z114" s="1199"/>
      <c r="AA114" s="1202"/>
      <c r="AB114" s="1202"/>
      <c r="AC114" s="1202"/>
      <c r="AD114" s="1202"/>
      <c r="AE114" s="1202"/>
      <c r="AF114" s="1202"/>
      <c r="AG114" s="1202"/>
      <c r="AH114" s="1202"/>
      <c r="AI114" s="1215"/>
      <c r="AJ114" s="1215"/>
    </row>
    <row r="115" spans="1:36" ht="18.75" x14ac:dyDescent="0.25">
      <c r="A115" s="1223">
        <v>15</v>
      </c>
      <c r="B115" s="1225" t="s">
        <v>112</v>
      </c>
      <c r="C115" s="1228">
        <v>400.4</v>
      </c>
      <c r="D115" s="1210">
        <f>(400+400)*0.9</f>
        <v>720</v>
      </c>
      <c r="E115" s="270" t="s">
        <v>613</v>
      </c>
      <c r="F115" s="270">
        <v>18</v>
      </c>
      <c r="G115" s="270">
        <v>10</v>
      </c>
      <c r="H115" s="270">
        <v>15</v>
      </c>
      <c r="I115" s="270">
        <v>7</v>
      </c>
      <c r="J115" s="270">
        <v>1</v>
      </c>
      <c r="K115" s="270">
        <v>1</v>
      </c>
      <c r="L115" s="270">
        <v>21</v>
      </c>
      <c r="M115" s="270">
        <v>8</v>
      </c>
      <c r="N115" s="270">
        <v>19</v>
      </c>
      <c r="O115" s="270">
        <v>18</v>
      </c>
      <c r="P115" s="270">
        <v>3</v>
      </c>
      <c r="Q115" s="270">
        <v>33</v>
      </c>
      <c r="R115" s="270">
        <v>398</v>
      </c>
      <c r="S115" s="270">
        <v>395</v>
      </c>
      <c r="T115" s="270">
        <v>400</v>
      </c>
      <c r="U115" s="270">
        <v>400</v>
      </c>
      <c r="V115" s="283">
        <f t="shared" si="18"/>
        <v>14.333333333333334</v>
      </c>
      <c r="W115" s="283">
        <f t="shared" si="19"/>
        <v>3</v>
      </c>
      <c r="X115" s="283">
        <f t="shared" si="20"/>
        <v>16</v>
      </c>
      <c r="Y115" s="284">
        <f t="shared" si="21"/>
        <v>18</v>
      </c>
      <c r="Z115" s="1197">
        <f>SUM(V115:V128)</f>
        <v>65</v>
      </c>
      <c r="AA115" s="1200">
        <f>SUM(W115:W128)</f>
        <v>38.333333333333336</v>
      </c>
      <c r="AB115" s="1200">
        <f>SUM(X115:X128)</f>
        <v>115.2</v>
      </c>
      <c r="AC115" s="1200">
        <f>SUM(Y115:Y128)</f>
        <v>102.5</v>
      </c>
      <c r="AD115" s="1203">
        <f t="shared" ref="AD115" si="37">Z115*0.38*0.9*SQRT(3)</f>
        <v>38.50348945225614</v>
      </c>
      <c r="AE115" s="1203">
        <f t="shared" si="35"/>
        <v>22.707186087227981</v>
      </c>
      <c r="AF115" s="1203">
        <f t="shared" si="35"/>
        <v>68.240030536921651</v>
      </c>
      <c r="AG115" s="1203">
        <f t="shared" si="35"/>
        <v>60.717041059327002</v>
      </c>
      <c r="AH115" s="1200">
        <f>MAX(Z115:AC128)</f>
        <v>115.2</v>
      </c>
      <c r="AI115" s="1213">
        <f t="shared" ref="AI115" si="38">AH115*0.38*0.9*SQRT(3)</f>
        <v>68.240030536921651</v>
      </c>
      <c r="AJ115" s="1213">
        <f>D115-AI115</f>
        <v>651.75996946307839</v>
      </c>
    </row>
    <row r="116" spans="1:36" ht="18.75" x14ac:dyDescent="0.25">
      <c r="A116" s="1224"/>
      <c r="B116" s="1226"/>
      <c r="C116" s="1229"/>
      <c r="D116" s="1211"/>
      <c r="E116" s="273" t="s">
        <v>614</v>
      </c>
      <c r="F116" s="273"/>
      <c r="G116" s="273"/>
      <c r="H116" s="273"/>
      <c r="I116" s="273"/>
      <c r="J116" s="273"/>
      <c r="K116" s="273"/>
      <c r="L116" s="273">
        <v>37</v>
      </c>
      <c r="M116" s="273">
        <v>28</v>
      </c>
      <c r="N116" s="273">
        <v>29</v>
      </c>
      <c r="O116" s="273">
        <v>37</v>
      </c>
      <c r="P116" s="273">
        <v>27</v>
      </c>
      <c r="Q116" s="273">
        <v>27</v>
      </c>
      <c r="R116" s="300"/>
      <c r="S116" s="300"/>
      <c r="T116" s="300"/>
      <c r="U116" s="300"/>
      <c r="V116" s="285">
        <f t="shared" si="18"/>
        <v>0</v>
      </c>
      <c r="W116" s="285">
        <f t="shared" si="19"/>
        <v>0</v>
      </c>
      <c r="X116" s="285">
        <f t="shared" si="20"/>
        <v>31.333333333333332</v>
      </c>
      <c r="Y116" s="286">
        <f t="shared" si="21"/>
        <v>30.333333333333332</v>
      </c>
      <c r="Z116" s="1198"/>
      <c r="AA116" s="1201"/>
      <c r="AB116" s="1201"/>
      <c r="AC116" s="1201"/>
      <c r="AD116" s="1201"/>
      <c r="AE116" s="1201"/>
      <c r="AF116" s="1201"/>
      <c r="AG116" s="1201"/>
      <c r="AH116" s="1201"/>
      <c r="AI116" s="1214"/>
      <c r="AJ116" s="1214"/>
    </row>
    <row r="117" spans="1:36" ht="18.75" x14ac:dyDescent="0.25">
      <c r="A117" s="1224"/>
      <c r="B117" s="1226"/>
      <c r="C117" s="1229"/>
      <c r="D117" s="1211"/>
      <c r="E117" s="277" t="s">
        <v>455</v>
      </c>
      <c r="F117" s="277"/>
      <c r="G117" s="277"/>
      <c r="H117" s="277">
        <v>6</v>
      </c>
      <c r="I117" s="277"/>
      <c r="J117" s="277"/>
      <c r="K117" s="277">
        <v>1</v>
      </c>
      <c r="L117" s="277"/>
      <c r="M117" s="277"/>
      <c r="N117" s="277">
        <v>8</v>
      </c>
      <c r="O117" s="277"/>
      <c r="P117" s="277"/>
      <c r="Q117" s="277">
        <v>7</v>
      </c>
      <c r="R117" s="270"/>
      <c r="S117" s="270"/>
      <c r="T117" s="270"/>
      <c r="U117" s="270"/>
      <c r="V117" s="285">
        <f t="shared" si="18"/>
        <v>6</v>
      </c>
      <c r="W117" s="285">
        <f t="shared" si="19"/>
        <v>1</v>
      </c>
      <c r="X117" s="285">
        <f t="shared" si="20"/>
        <v>8</v>
      </c>
      <c r="Y117" s="286">
        <f t="shared" si="21"/>
        <v>7</v>
      </c>
      <c r="Z117" s="1198"/>
      <c r="AA117" s="1201"/>
      <c r="AB117" s="1201"/>
      <c r="AC117" s="1201"/>
      <c r="AD117" s="1201"/>
      <c r="AE117" s="1201"/>
      <c r="AF117" s="1201"/>
      <c r="AG117" s="1201"/>
      <c r="AH117" s="1201"/>
      <c r="AI117" s="1214"/>
      <c r="AJ117" s="1214"/>
    </row>
    <row r="118" spans="1:36" ht="18.75" x14ac:dyDescent="0.25">
      <c r="A118" s="1224"/>
      <c r="B118" s="1226"/>
      <c r="C118" s="1229"/>
      <c r="D118" s="1211"/>
      <c r="E118" s="273" t="s">
        <v>615</v>
      </c>
      <c r="F118" s="273">
        <v>10</v>
      </c>
      <c r="G118" s="273">
        <v>15</v>
      </c>
      <c r="H118" s="273">
        <v>11</v>
      </c>
      <c r="I118" s="273">
        <v>7</v>
      </c>
      <c r="J118" s="273">
        <v>9</v>
      </c>
      <c r="K118" s="273">
        <v>12</v>
      </c>
      <c r="L118" s="273">
        <v>7</v>
      </c>
      <c r="M118" s="273">
        <v>18</v>
      </c>
      <c r="N118" s="273">
        <v>15</v>
      </c>
      <c r="O118" s="273">
        <v>19</v>
      </c>
      <c r="P118" s="273">
        <v>24</v>
      </c>
      <c r="Q118" s="273">
        <v>14</v>
      </c>
      <c r="R118" s="300"/>
      <c r="S118" s="300"/>
      <c r="T118" s="300"/>
      <c r="U118" s="300"/>
      <c r="V118" s="285">
        <f t="shared" si="18"/>
        <v>12</v>
      </c>
      <c r="W118" s="285">
        <f t="shared" si="19"/>
        <v>9.3333333333333339</v>
      </c>
      <c r="X118" s="285">
        <f t="shared" si="20"/>
        <v>13.333333333333334</v>
      </c>
      <c r="Y118" s="286">
        <f t="shared" si="21"/>
        <v>19</v>
      </c>
      <c r="Z118" s="1198"/>
      <c r="AA118" s="1201"/>
      <c r="AB118" s="1201"/>
      <c r="AC118" s="1201"/>
      <c r="AD118" s="1201"/>
      <c r="AE118" s="1201"/>
      <c r="AF118" s="1201"/>
      <c r="AG118" s="1201"/>
      <c r="AH118" s="1201"/>
      <c r="AI118" s="1214"/>
      <c r="AJ118" s="1214"/>
    </row>
    <row r="119" spans="1:36" ht="18.75" x14ac:dyDescent="0.25">
      <c r="A119" s="1224"/>
      <c r="B119" s="1226"/>
      <c r="C119" s="1229"/>
      <c r="D119" s="1211"/>
      <c r="E119" s="277" t="s">
        <v>616</v>
      </c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89"/>
      <c r="S119" s="289"/>
      <c r="T119" s="289"/>
      <c r="U119" s="289"/>
      <c r="V119" s="285">
        <f t="shared" si="18"/>
        <v>0</v>
      </c>
      <c r="W119" s="285">
        <f t="shared" si="19"/>
        <v>0</v>
      </c>
      <c r="X119" s="285">
        <f t="shared" si="20"/>
        <v>0</v>
      </c>
      <c r="Y119" s="286">
        <f t="shared" si="21"/>
        <v>0</v>
      </c>
      <c r="Z119" s="1198"/>
      <c r="AA119" s="1201"/>
      <c r="AB119" s="1201"/>
      <c r="AC119" s="1201"/>
      <c r="AD119" s="1201"/>
      <c r="AE119" s="1201"/>
      <c r="AF119" s="1201"/>
      <c r="AG119" s="1201"/>
      <c r="AH119" s="1201"/>
      <c r="AI119" s="1214"/>
      <c r="AJ119" s="1214"/>
    </row>
    <row r="120" spans="1:36" ht="18.75" x14ac:dyDescent="0.25">
      <c r="A120" s="1224"/>
      <c r="B120" s="1226"/>
      <c r="C120" s="1229"/>
      <c r="D120" s="1211"/>
      <c r="E120" s="273" t="s">
        <v>26</v>
      </c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  <c r="R120" s="300"/>
      <c r="S120" s="300"/>
      <c r="T120" s="300"/>
      <c r="U120" s="300"/>
      <c r="V120" s="285">
        <f t="shared" si="18"/>
        <v>0</v>
      </c>
      <c r="W120" s="285">
        <f t="shared" si="19"/>
        <v>0</v>
      </c>
      <c r="X120" s="285">
        <f t="shared" si="20"/>
        <v>0</v>
      </c>
      <c r="Y120" s="286">
        <f t="shared" si="21"/>
        <v>0</v>
      </c>
      <c r="Z120" s="1198"/>
      <c r="AA120" s="1201"/>
      <c r="AB120" s="1201"/>
      <c r="AC120" s="1201"/>
      <c r="AD120" s="1201"/>
      <c r="AE120" s="1201"/>
      <c r="AF120" s="1201"/>
      <c r="AG120" s="1201"/>
      <c r="AH120" s="1201"/>
      <c r="AI120" s="1214"/>
      <c r="AJ120" s="1214"/>
    </row>
    <row r="121" spans="1:36" ht="18.75" x14ac:dyDescent="0.25">
      <c r="A121" s="1224"/>
      <c r="B121" s="1226"/>
      <c r="C121" s="1229"/>
      <c r="D121" s="1211"/>
      <c r="E121" s="277" t="s">
        <v>617</v>
      </c>
      <c r="F121" s="277">
        <v>29</v>
      </c>
      <c r="G121" s="277">
        <v>21</v>
      </c>
      <c r="H121" s="277">
        <v>35</v>
      </c>
      <c r="I121" s="277">
        <v>23</v>
      </c>
      <c r="J121" s="277">
        <v>19</v>
      </c>
      <c r="K121" s="277">
        <v>18</v>
      </c>
      <c r="L121" s="277">
        <v>36</v>
      </c>
      <c r="M121" s="277">
        <v>43</v>
      </c>
      <c r="N121" s="277">
        <v>36</v>
      </c>
      <c r="O121" s="277">
        <v>22</v>
      </c>
      <c r="P121" s="277">
        <v>18</v>
      </c>
      <c r="Q121" s="277">
        <v>19</v>
      </c>
      <c r="R121" s="289"/>
      <c r="S121" s="289"/>
      <c r="T121" s="289"/>
      <c r="U121" s="289"/>
      <c r="V121" s="285">
        <f t="shared" si="18"/>
        <v>28.333333333333332</v>
      </c>
      <c r="W121" s="285">
        <f t="shared" si="19"/>
        <v>20</v>
      </c>
      <c r="X121" s="285">
        <f t="shared" si="20"/>
        <v>38.333333333333336</v>
      </c>
      <c r="Y121" s="286">
        <f t="shared" si="21"/>
        <v>19.666666666666668</v>
      </c>
      <c r="Z121" s="1198"/>
      <c r="AA121" s="1201"/>
      <c r="AB121" s="1201"/>
      <c r="AC121" s="1201"/>
      <c r="AD121" s="1201"/>
      <c r="AE121" s="1201"/>
      <c r="AF121" s="1201"/>
      <c r="AG121" s="1201"/>
      <c r="AH121" s="1201"/>
      <c r="AI121" s="1214"/>
      <c r="AJ121" s="1214"/>
    </row>
    <row r="122" spans="1:36" ht="18.75" x14ac:dyDescent="0.25">
      <c r="A122" s="1224"/>
      <c r="B122" s="1226"/>
      <c r="C122" s="1229"/>
      <c r="D122" s="1211"/>
      <c r="E122" s="273" t="s">
        <v>618</v>
      </c>
      <c r="F122" s="273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  <c r="R122" s="300"/>
      <c r="S122" s="300"/>
      <c r="T122" s="300"/>
      <c r="U122" s="300"/>
      <c r="V122" s="285">
        <f t="shared" si="18"/>
        <v>0</v>
      </c>
      <c r="W122" s="285">
        <f t="shared" si="19"/>
        <v>0</v>
      </c>
      <c r="X122" s="285">
        <f t="shared" si="20"/>
        <v>0</v>
      </c>
      <c r="Y122" s="286">
        <f t="shared" si="21"/>
        <v>0</v>
      </c>
      <c r="Z122" s="1198"/>
      <c r="AA122" s="1201"/>
      <c r="AB122" s="1201"/>
      <c r="AC122" s="1201"/>
      <c r="AD122" s="1201"/>
      <c r="AE122" s="1201"/>
      <c r="AF122" s="1201"/>
      <c r="AG122" s="1201"/>
      <c r="AH122" s="1201"/>
      <c r="AI122" s="1214"/>
      <c r="AJ122" s="1214"/>
    </row>
    <row r="123" spans="1:36" ht="18.75" x14ac:dyDescent="0.25">
      <c r="A123" s="1224"/>
      <c r="B123" s="1226"/>
      <c r="C123" s="1229"/>
      <c r="D123" s="1211"/>
      <c r="E123" s="277" t="s">
        <v>619</v>
      </c>
      <c r="F123" s="277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  <c r="Q123" s="277"/>
      <c r="R123" s="289"/>
      <c r="S123" s="289"/>
      <c r="T123" s="289"/>
      <c r="U123" s="289"/>
      <c r="V123" s="285">
        <f t="shared" si="18"/>
        <v>0</v>
      </c>
      <c r="W123" s="285">
        <f t="shared" si="19"/>
        <v>0</v>
      </c>
      <c r="X123" s="285">
        <f t="shared" si="20"/>
        <v>0</v>
      </c>
      <c r="Y123" s="286">
        <f t="shared" si="21"/>
        <v>0</v>
      </c>
      <c r="Z123" s="1198"/>
      <c r="AA123" s="1201"/>
      <c r="AB123" s="1201"/>
      <c r="AC123" s="1201"/>
      <c r="AD123" s="1201"/>
      <c r="AE123" s="1201"/>
      <c r="AF123" s="1201"/>
      <c r="AG123" s="1201"/>
      <c r="AH123" s="1201"/>
      <c r="AI123" s="1214"/>
      <c r="AJ123" s="1214"/>
    </row>
    <row r="124" spans="1:36" ht="18.75" x14ac:dyDescent="0.25">
      <c r="A124" s="1224"/>
      <c r="B124" s="1226"/>
      <c r="C124" s="1229"/>
      <c r="D124" s="1211"/>
      <c r="E124" s="273" t="s">
        <v>558</v>
      </c>
      <c r="F124" s="273">
        <v>0</v>
      </c>
      <c r="G124" s="273">
        <v>0</v>
      </c>
      <c r="H124" s="273">
        <v>0</v>
      </c>
      <c r="I124" s="273">
        <v>0</v>
      </c>
      <c r="J124" s="273">
        <v>0</v>
      </c>
      <c r="K124" s="273">
        <v>1</v>
      </c>
      <c r="L124" s="273"/>
      <c r="M124" s="273"/>
      <c r="N124" s="273">
        <v>0.2</v>
      </c>
      <c r="O124" s="273"/>
      <c r="P124" s="273"/>
      <c r="Q124" s="273">
        <v>0</v>
      </c>
      <c r="R124" s="300"/>
      <c r="S124" s="300"/>
      <c r="T124" s="300"/>
      <c r="U124" s="300"/>
      <c r="V124" s="285">
        <f t="shared" si="18"/>
        <v>0</v>
      </c>
      <c r="W124" s="285">
        <f t="shared" si="19"/>
        <v>1</v>
      </c>
      <c r="X124" s="285">
        <f t="shared" si="20"/>
        <v>0.2</v>
      </c>
      <c r="Y124" s="286">
        <f t="shared" si="21"/>
        <v>0</v>
      </c>
      <c r="Z124" s="1198"/>
      <c r="AA124" s="1201"/>
      <c r="AB124" s="1201"/>
      <c r="AC124" s="1201"/>
      <c r="AD124" s="1201"/>
      <c r="AE124" s="1201"/>
      <c r="AF124" s="1201"/>
      <c r="AG124" s="1201"/>
      <c r="AH124" s="1201"/>
      <c r="AI124" s="1214"/>
      <c r="AJ124" s="1214"/>
    </row>
    <row r="125" spans="1:36" ht="18.75" x14ac:dyDescent="0.25">
      <c r="A125" s="1224"/>
      <c r="B125" s="1226"/>
      <c r="C125" s="1229"/>
      <c r="D125" s="1211"/>
      <c r="E125" s="277" t="s">
        <v>620</v>
      </c>
      <c r="F125" s="277">
        <v>1</v>
      </c>
      <c r="G125" s="277">
        <v>3</v>
      </c>
      <c r="H125" s="277">
        <v>9</v>
      </c>
      <c r="I125" s="277">
        <v>1</v>
      </c>
      <c r="J125" s="277">
        <v>6</v>
      </c>
      <c r="K125" s="277">
        <v>5</v>
      </c>
      <c r="L125" s="277">
        <v>0</v>
      </c>
      <c r="M125" s="277">
        <v>5</v>
      </c>
      <c r="N125" s="277">
        <v>11</v>
      </c>
      <c r="O125" s="277">
        <v>0</v>
      </c>
      <c r="P125" s="277">
        <v>6</v>
      </c>
      <c r="Q125" s="277">
        <v>11</v>
      </c>
      <c r="R125" s="289"/>
      <c r="S125" s="289"/>
      <c r="T125" s="289"/>
      <c r="U125" s="289"/>
      <c r="V125" s="285">
        <f t="shared" si="18"/>
        <v>4.333333333333333</v>
      </c>
      <c r="W125" s="285">
        <f t="shared" si="19"/>
        <v>4</v>
      </c>
      <c r="X125" s="285">
        <f t="shared" si="20"/>
        <v>8</v>
      </c>
      <c r="Y125" s="286">
        <f t="shared" si="21"/>
        <v>8.5</v>
      </c>
      <c r="Z125" s="1198"/>
      <c r="AA125" s="1201"/>
      <c r="AB125" s="1201"/>
      <c r="AC125" s="1201"/>
      <c r="AD125" s="1201"/>
      <c r="AE125" s="1201"/>
      <c r="AF125" s="1201"/>
      <c r="AG125" s="1201"/>
      <c r="AH125" s="1201"/>
      <c r="AI125" s="1214"/>
      <c r="AJ125" s="1214"/>
    </row>
    <row r="126" spans="1:36" ht="18.75" x14ac:dyDescent="0.25">
      <c r="A126" s="1224"/>
      <c r="B126" s="1226"/>
      <c r="C126" s="1229"/>
      <c r="D126" s="1211"/>
      <c r="E126" s="273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300"/>
      <c r="S126" s="300"/>
      <c r="T126" s="300"/>
      <c r="U126" s="300"/>
      <c r="V126" s="285">
        <f t="shared" si="18"/>
        <v>0</v>
      </c>
      <c r="W126" s="285">
        <f t="shared" si="19"/>
        <v>0</v>
      </c>
      <c r="X126" s="285">
        <f t="shared" si="20"/>
        <v>0</v>
      </c>
      <c r="Y126" s="286">
        <f t="shared" si="21"/>
        <v>0</v>
      </c>
      <c r="Z126" s="1198"/>
      <c r="AA126" s="1201"/>
      <c r="AB126" s="1201"/>
      <c r="AC126" s="1201"/>
      <c r="AD126" s="1201"/>
      <c r="AE126" s="1201"/>
      <c r="AF126" s="1201"/>
      <c r="AG126" s="1201"/>
      <c r="AH126" s="1201"/>
      <c r="AI126" s="1214"/>
      <c r="AJ126" s="1214"/>
    </row>
    <row r="127" spans="1:36" ht="18.75" x14ac:dyDescent="0.25">
      <c r="A127" s="1224"/>
      <c r="B127" s="1226"/>
      <c r="C127" s="1229"/>
      <c r="D127" s="1211"/>
      <c r="E127" s="277"/>
      <c r="F127" s="277"/>
      <c r="G127" s="277"/>
      <c r="H127" s="277"/>
      <c r="I127" s="277"/>
      <c r="J127" s="277"/>
      <c r="K127" s="277"/>
      <c r="L127" s="277"/>
      <c r="M127" s="277"/>
      <c r="N127" s="277"/>
      <c r="O127" s="277"/>
      <c r="P127" s="277"/>
      <c r="Q127" s="277"/>
      <c r="R127" s="289"/>
      <c r="S127" s="289"/>
      <c r="T127" s="289"/>
      <c r="U127" s="289"/>
      <c r="V127" s="285">
        <f t="shared" si="18"/>
        <v>0</v>
      </c>
      <c r="W127" s="285">
        <f t="shared" si="19"/>
        <v>0</v>
      </c>
      <c r="X127" s="285">
        <f t="shared" si="20"/>
        <v>0</v>
      </c>
      <c r="Y127" s="286">
        <f t="shared" si="21"/>
        <v>0</v>
      </c>
      <c r="Z127" s="1198"/>
      <c r="AA127" s="1201"/>
      <c r="AB127" s="1201"/>
      <c r="AC127" s="1201"/>
      <c r="AD127" s="1201"/>
      <c r="AE127" s="1201"/>
      <c r="AF127" s="1201"/>
      <c r="AG127" s="1201"/>
      <c r="AH127" s="1201"/>
      <c r="AI127" s="1214"/>
      <c r="AJ127" s="1214"/>
    </row>
    <row r="128" spans="1:36" ht="19.5" thickBot="1" x14ac:dyDescent="0.3">
      <c r="A128" s="1218"/>
      <c r="B128" s="1220"/>
      <c r="C128" s="1230"/>
      <c r="D128" s="1212"/>
      <c r="E128" s="279"/>
      <c r="F128" s="279"/>
      <c r="G128" s="279"/>
      <c r="H128" s="279"/>
      <c r="I128" s="279"/>
      <c r="J128" s="279"/>
      <c r="K128" s="279"/>
      <c r="L128" s="279"/>
      <c r="M128" s="279"/>
      <c r="N128" s="279"/>
      <c r="O128" s="279"/>
      <c r="P128" s="279"/>
      <c r="Q128" s="279"/>
      <c r="R128" s="290"/>
      <c r="S128" s="290"/>
      <c r="T128" s="290"/>
      <c r="U128" s="290"/>
      <c r="V128" s="291">
        <f t="shared" si="18"/>
        <v>0</v>
      </c>
      <c r="W128" s="291">
        <f t="shared" si="19"/>
        <v>0</v>
      </c>
      <c r="X128" s="291">
        <f t="shared" si="20"/>
        <v>0</v>
      </c>
      <c r="Y128" s="292">
        <f t="shared" si="21"/>
        <v>0</v>
      </c>
      <c r="Z128" s="1199"/>
      <c r="AA128" s="1202"/>
      <c r="AB128" s="1202"/>
      <c r="AC128" s="1202"/>
      <c r="AD128" s="1202"/>
      <c r="AE128" s="1202"/>
      <c r="AF128" s="1202"/>
      <c r="AG128" s="1202"/>
      <c r="AH128" s="1202"/>
      <c r="AI128" s="1215"/>
      <c r="AJ128" s="1215"/>
    </row>
    <row r="129" spans="1:36" ht="18.75" x14ac:dyDescent="0.25">
      <c r="A129" s="1223">
        <v>16</v>
      </c>
      <c r="B129" s="1225" t="s">
        <v>119</v>
      </c>
      <c r="C129" s="1221">
        <v>160</v>
      </c>
      <c r="D129" s="1210">
        <f>160*0.9</f>
        <v>144</v>
      </c>
      <c r="E129" s="270" t="s">
        <v>621</v>
      </c>
      <c r="F129" s="270">
        <v>3</v>
      </c>
      <c r="G129" s="270">
        <v>0</v>
      </c>
      <c r="H129" s="270">
        <v>4</v>
      </c>
      <c r="I129" s="270">
        <v>2</v>
      </c>
      <c r="J129" s="270">
        <v>0</v>
      </c>
      <c r="K129" s="270">
        <v>18</v>
      </c>
      <c r="L129" s="270">
        <v>0</v>
      </c>
      <c r="M129" s="270">
        <v>1</v>
      </c>
      <c r="N129" s="270">
        <v>1</v>
      </c>
      <c r="O129" s="270">
        <v>0</v>
      </c>
      <c r="P129" s="270">
        <v>0</v>
      </c>
      <c r="Q129" s="270">
        <v>1</v>
      </c>
      <c r="R129" s="270">
        <v>390</v>
      </c>
      <c r="S129" s="270">
        <v>390</v>
      </c>
      <c r="T129" s="270">
        <v>380</v>
      </c>
      <c r="U129" s="270">
        <v>380</v>
      </c>
      <c r="V129" s="283">
        <f t="shared" si="18"/>
        <v>3.5</v>
      </c>
      <c r="W129" s="283">
        <f t="shared" si="19"/>
        <v>10</v>
      </c>
      <c r="X129" s="283">
        <f t="shared" si="20"/>
        <v>1</v>
      </c>
      <c r="Y129" s="284">
        <f t="shared" si="21"/>
        <v>1</v>
      </c>
      <c r="Z129" s="1197">
        <f>SUM(V129:V132)</f>
        <v>77.5</v>
      </c>
      <c r="AA129" s="1200">
        <f>SUM(W129:W132)</f>
        <v>85</v>
      </c>
      <c r="AB129" s="1200">
        <f>SUM(X129:X132)</f>
        <v>48</v>
      </c>
      <c r="AC129" s="1200">
        <f>SUM(Y129:Y132)</f>
        <v>43</v>
      </c>
      <c r="AD129" s="1203">
        <f t="shared" ref="AD129:AG133" si="39">Z129*0.38*0.9*SQRT(3)</f>
        <v>45.908006654613089</v>
      </c>
      <c r="AE129" s="1203">
        <f t="shared" si="39"/>
        <v>50.350716976027257</v>
      </c>
      <c r="AF129" s="1203">
        <f t="shared" si="39"/>
        <v>28.433346057050695</v>
      </c>
      <c r="AG129" s="1203">
        <f t="shared" si="39"/>
        <v>25.471539176107907</v>
      </c>
      <c r="AH129" s="1200">
        <f>MAX(Z129:AC132)</f>
        <v>85</v>
      </c>
      <c r="AI129" s="1213">
        <f t="shared" ref="AI129" si="40">AH129*0.38*0.9*SQRT(3)</f>
        <v>50.350716976027257</v>
      </c>
      <c r="AJ129" s="1213">
        <f>D129-AI129</f>
        <v>93.649283023972743</v>
      </c>
    </row>
    <row r="130" spans="1:36" ht="18.75" x14ac:dyDescent="0.25">
      <c r="A130" s="1224"/>
      <c r="B130" s="1226"/>
      <c r="C130" s="1227"/>
      <c r="D130" s="1211"/>
      <c r="E130" s="273" t="s">
        <v>622</v>
      </c>
      <c r="F130" s="273">
        <v>73</v>
      </c>
      <c r="G130" s="273">
        <v>75</v>
      </c>
      <c r="H130" s="273">
        <v>74</v>
      </c>
      <c r="I130" s="273">
        <v>74</v>
      </c>
      <c r="J130" s="273">
        <v>76</v>
      </c>
      <c r="K130" s="273">
        <v>75</v>
      </c>
      <c r="L130" s="273">
        <v>52</v>
      </c>
      <c r="M130" s="273">
        <v>51</v>
      </c>
      <c r="N130" s="273">
        <v>38</v>
      </c>
      <c r="O130" s="273">
        <v>52</v>
      </c>
      <c r="P130" s="273">
        <v>37</v>
      </c>
      <c r="Q130" s="273">
        <v>37</v>
      </c>
      <c r="R130" s="300"/>
      <c r="S130" s="300"/>
      <c r="T130" s="300"/>
      <c r="U130" s="300"/>
      <c r="V130" s="285">
        <f t="shared" si="18"/>
        <v>74</v>
      </c>
      <c r="W130" s="285">
        <f t="shared" si="19"/>
        <v>75</v>
      </c>
      <c r="X130" s="285">
        <f t="shared" si="20"/>
        <v>47</v>
      </c>
      <c r="Y130" s="286">
        <f t="shared" si="21"/>
        <v>42</v>
      </c>
      <c r="Z130" s="1198"/>
      <c r="AA130" s="1201"/>
      <c r="AB130" s="1201"/>
      <c r="AC130" s="1201"/>
      <c r="AD130" s="1201"/>
      <c r="AE130" s="1201"/>
      <c r="AF130" s="1201"/>
      <c r="AG130" s="1201"/>
      <c r="AH130" s="1201"/>
      <c r="AI130" s="1214"/>
      <c r="AJ130" s="1214"/>
    </row>
    <row r="131" spans="1:36" ht="18.75" x14ac:dyDescent="0.25">
      <c r="A131" s="1224"/>
      <c r="B131" s="1226"/>
      <c r="C131" s="1227"/>
      <c r="D131" s="1211"/>
      <c r="E131" s="277"/>
      <c r="F131" s="277"/>
      <c r="G131" s="277"/>
      <c r="H131" s="277"/>
      <c r="I131" s="277"/>
      <c r="J131" s="277"/>
      <c r="K131" s="277"/>
      <c r="L131" s="277"/>
      <c r="M131" s="277"/>
      <c r="N131" s="277"/>
      <c r="O131" s="277"/>
      <c r="P131" s="277"/>
      <c r="Q131" s="277"/>
      <c r="R131" s="289"/>
      <c r="S131" s="289"/>
      <c r="T131" s="289"/>
      <c r="U131" s="289"/>
      <c r="V131" s="285">
        <f t="shared" si="18"/>
        <v>0</v>
      </c>
      <c r="W131" s="285">
        <f t="shared" si="19"/>
        <v>0</v>
      </c>
      <c r="X131" s="285">
        <f t="shared" si="20"/>
        <v>0</v>
      </c>
      <c r="Y131" s="286">
        <f t="shared" si="21"/>
        <v>0</v>
      </c>
      <c r="Z131" s="1198"/>
      <c r="AA131" s="1201"/>
      <c r="AB131" s="1201"/>
      <c r="AC131" s="1201"/>
      <c r="AD131" s="1201"/>
      <c r="AE131" s="1201"/>
      <c r="AF131" s="1201"/>
      <c r="AG131" s="1201"/>
      <c r="AH131" s="1201"/>
      <c r="AI131" s="1214"/>
      <c r="AJ131" s="1214"/>
    </row>
    <row r="132" spans="1:36" ht="19.5" thickBot="1" x14ac:dyDescent="0.3">
      <c r="A132" s="1218"/>
      <c r="B132" s="1220"/>
      <c r="C132" s="1222"/>
      <c r="D132" s="1212"/>
      <c r="E132" s="279"/>
      <c r="F132" s="279"/>
      <c r="G132" s="279"/>
      <c r="H132" s="279"/>
      <c r="I132" s="279"/>
      <c r="J132" s="279"/>
      <c r="K132" s="279"/>
      <c r="L132" s="279"/>
      <c r="M132" s="279"/>
      <c r="N132" s="279"/>
      <c r="O132" s="279"/>
      <c r="P132" s="279"/>
      <c r="Q132" s="279"/>
      <c r="R132" s="290"/>
      <c r="S132" s="290"/>
      <c r="T132" s="290"/>
      <c r="U132" s="290"/>
      <c r="V132" s="291">
        <f t="shared" si="18"/>
        <v>0</v>
      </c>
      <c r="W132" s="291">
        <f t="shared" si="19"/>
        <v>0</v>
      </c>
      <c r="X132" s="291">
        <f t="shared" si="20"/>
        <v>0</v>
      </c>
      <c r="Y132" s="292">
        <f t="shared" si="21"/>
        <v>0</v>
      </c>
      <c r="Z132" s="1199"/>
      <c r="AA132" s="1202"/>
      <c r="AB132" s="1202"/>
      <c r="AC132" s="1202"/>
      <c r="AD132" s="1202"/>
      <c r="AE132" s="1202"/>
      <c r="AF132" s="1202"/>
      <c r="AG132" s="1202"/>
      <c r="AH132" s="1202"/>
      <c r="AI132" s="1215"/>
      <c r="AJ132" s="1215"/>
    </row>
    <row r="133" spans="1:36" ht="18.75" x14ac:dyDescent="0.25">
      <c r="A133" s="1223">
        <v>17</v>
      </c>
      <c r="B133" s="1225" t="s">
        <v>122</v>
      </c>
      <c r="C133" s="1221">
        <v>250</v>
      </c>
      <c r="D133" s="1210">
        <f>250*0.9</f>
        <v>225</v>
      </c>
      <c r="E133" s="270" t="s">
        <v>621</v>
      </c>
      <c r="F133" s="270">
        <v>0</v>
      </c>
      <c r="G133" s="270">
        <v>5</v>
      </c>
      <c r="H133" s="270">
        <v>7</v>
      </c>
      <c r="I133" s="270">
        <v>11</v>
      </c>
      <c r="J133" s="270">
        <v>5</v>
      </c>
      <c r="K133" s="270">
        <v>0</v>
      </c>
      <c r="L133" s="270">
        <v>30</v>
      </c>
      <c r="M133" s="270">
        <v>27</v>
      </c>
      <c r="N133" s="270">
        <v>28</v>
      </c>
      <c r="O133" s="270">
        <v>31</v>
      </c>
      <c r="P133" s="270">
        <v>26</v>
      </c>
      <c r="Q133" s="270">
        <v>27</v>
      </c>
      <c r="R133" s="270">
        <v>385</v>
      </c>
      <c r="S133" s="270">
        <v>385</v>
      </c>
      <c r="T133" s="270">
        <v>380</v>
      </c>
      <c r="U133" s="270">
        <v>380</v>
      </c>
      <c r="V133" s="283">
        <f t="shared" si="18"/>
        <v>6</v>
      </c>
      <c r="W133" s="283">
        <f t="shared" si="19"/>
        <v>8</v>
      </c>
      <c r="X133" s="283">
        <f t="shared" si="20"/>
        <v>28.333333333333332</v>
      </c>
      <c r="Y133" s="284">
        <f t="shared" si="21"/>
        <v>28</v>
      </c>
      <c r="Z133" s="1197">
        <f>SUM(V133:V134)</f>
        <v>6</v>
      </c>
      <c r="AA133" s="1200">
        <f>SUM(W133:W134)</f>
        <v>8</v>
      </c>
      <c r="AB133" s="1200">
        <f>SUM(X133:X134)</f>
        <v>28.333333333333332</v>
      </c>
      <c r="AC133" s="1200">
        <f>SUM(Y133:Y134)</f>
        <v>28</v>
      </c>
      <c r="AD133" s="1203">
        <f t="shared" ref="AD133" si="41">Z133*0.38*0.9*SQRT(3)</f>
        <v>3.5541682571313369</v>
      </c>
      <c r="AE133" s="1203">
        <f t="shared" si="39"/>
        <v>4.738891009508448</v>
      </c>
      <c r="AF133" s="1203">
        <f t="shared" si="39"/>
        <v>16.783572325342419</v>
      </c>
      <c r="AG133" s="1203">
        <f t="shared" si="39"/>
        <v>16.586118533279571</v>
      </c>
      <c r="AH133" s="1200">
        <f>MAX(Z133:AC134)</f>
        <v>28.333333333333332</v>
      </c>
      <c r="AI133" s="1213">
        <f t="shared" ref="AI133" si="42">AH133*0.38*0.9*SQRT(3)</f>
        <v>16.783572325342419</v>
      </c>
      <c r="AJ133" s="1213">
        <f>D133-AI133</f>
        <v>208.21642767465758</v>
      </c>
    </row>
    <row r="134" spans="1:36" ht="19.5" thickBot="1" x14ac:dyDescent="0.3">
      <c r="A134" s="1218"/>
      <c r="B134" s="1220"/>
      <c r="C134" s="1222"/>
      <c r="D134" s="1212"/>
      <c r="E134" s="273"/>
      <c r="F134" s="273"/>
      <c r="G134" s="273"/>
      <c r="H134" s="273"/>
      <c r="I134" s="273"/>
      <c r="J134" s="273"/>
      <c r="K134" s="273"/>
      <c r="L134" s="279"/>
      <c r="M134" s="279"/>
      <c r="N134" s="279"/>
      <c r="O134" s="279"/>
      <c r="P134" s="279"/>
      <c r="Q134" s="279"/>
      <c r="R134" s="290"/>
      <c r="S134" s="290"/>
      <c r="T134" s="290"/>
      <c r="U134" s="290"/>
      <c r="V134" s="291">
        <f t="shared" si="18"/>
        <v>0</v>
      </c>
      <c r="W134" s="291">
        <f t="shared" si="19"/>
        <v>0</v>
      </c>
      <c r="X134" s="291">
        <f t="shared" si="20"/>
        <v>0</v>
      </c>
      <c r="Y134" s="292">
        <f t="shared" si="21"/>
        <v>0</v>
      </c>
      <c r="Z134" s="1199"/>
      <c r="AA134" s="1202"/>
      <c r="AB134" s="1202"/>
      <c r="AC134" s="1202"/>
      <c r="AD134" s="1202"/>
      <c r="AE134" s="1202"/>
      <c r="AF134" s="1202"/>
      <c r="AG134" s="1202"/>
      <c r="AH134" s="1202"/>
      <c r="AI134" s="1215"/>
      <c r="AJ134" s="1215"/>
    </row>
    <row r="135" spans="1:36" ht="18.75" x14ac:dyDescent="0.25">
      <c r="A135" s="1223">
        <v>18</v>
      </c>
      <c r="B135" s="1225" t="s">
        <v>363</v>
      </c>
      <c r="C135" s="1228">
        <v>630.63</v>
      </c>
      <c r="D135" s="1210">
        <f>(630+630)*0.9</f>
        <v>1134</v>
      </c>
      <c r="E135" s="277" t="s">
        <v>623</v>
      </c>
      <c r="F135" s="277">
        <v>0</v>
      </c>
      <c r="G135" s="277">
        <v>0</v>
      </c>
      <c r="H135" s="277">
        <v>0</v>
      </c>
      <c r="I135" s="277">
        <v>9</v>
      </c>
      <c r="J135" s="277">
        <v>23</v>
      </c>
      <c r="K135" s="277">
        <v>1</v>
      </c>
      <c r="L135" s="270">
        <v>0</v>
      </c>
      <c r="M135" s="270"/>
      <c r="N135" s="270"/>
      <c r="O135" s="270"/>
      <c r="P135" s="270"/>
      <c r="Q135" s="270"/>
      <c r="R135" s="270">
        <v>393</v>
      </c>
      <c r="S135" s="270">
        <v>393</v>
      </c>
      <c r="T135" s="270">
        <v>388</v>
      </c>
      <c r="U135" s="270">
        <v>389</v>
      </c>
      <c r="V135" s="283">
        <f t="shared" si="18"/>
        <v>0</v>
      </c>
      <c r="W135" s="283">
        <f t="shared" si="19"/>
        <v>11</v>
      </c>
      <c r="X135" s="283">
        <f t="shared" si="20"/>
        <v>0</v>
      </c>
      <c r="Y135" s="284">
        <f t="shared" si="21"/>
        <v>0</v>
      </c>
      <c r="Z135" s="1197">
        <f>SUM(V135:V138)</f>
        <v>40.333333333333336</v>
      </c>
      <c r="AA135" s="1200">
        <f>SUM(W135:W138)</f>
        <v>50</v>
      </c>
      <c r="AB135" s="1200">
        <f>SUM(X135:X138)</f>
        <v>33.666666666666664</v>
      </c>
      <c r="AC135" s="1200">
        <f>SUM(Y135:Y138)</f>
        <v>33.333333333333336</v>
      </c>
      <c r="AD135" s="1203">
        <f t="shared" ref="AD135:AG139" si="43">Z135*0.38*0.9*SQRT(3)</f>
        <v>23.891908839605097</v>
      </c>
      <c r="AE135" s="1203">
        <f t="shared" si="43"/>
        <v>29.618068809427804</v>
      </c>
      <c r="AF135" s="1203">
        <f t="shared" si="43"/>
        <v>19.942832998348052</v>
      </c>
      <c r="AG135" s="1203">
        <f t="shared" si="43"/>
        <v>19.745379206285204</v>
      </c>
      <c r="AH135" s="1200">
        <f>MAX(Z135:AC138)</f>
        <v>50</v>
      </c>
      <c r="AI135" s="1213">
        <f t="shared" ref="AI135" si="44">AH135*0.38*0.9*SQRT(3)</f>
        <v>29.618068809427804</v>
      </c>
      <c r="AJ135" s="1213">
        <f>D135-AI135</f>
        <v>1104.3819311905722</v>
      </c>
    </row>
    <row r="136" spans="1:36" ht="18.75" x14ac:dyDescent="0.25">
      <c r="A136" s="1224"/>
      <c r="B136" s="1226"/>
      <c r="C136" s="1229"/>
      <c r="D136" s="1211"/>
      <c r="E136" s="270" t="s">
        <v>624</v>
      </c>
      <c r="F136" s="270">
        <v>45</v>
      </c>
      <c r="G136" s="270">
        <v>38</v>
      </c>
      <c r="H136" s="270">
        <v>38</v>
      </c>
      <c r="I136" s="270">
        <v>39</v>
      </c>
      <c r="J136" s="270">
        <v>38</v>
      </c>
      <c r="K136" s="270">
        <v>40</v>
      </c>
      <c r="L136" s="270">
        <v>36</v>
      </c>
      <c r="M136" s="270">
        <v>33</v>
      </c>
      <c r="N136" s="270">
        <v>32</v>
      </c>
      <c r="O136" s="270">
        <v>35</v>
      </c>
      <c r="P136" s="270">
        <v>33</v>
      </c>
      <c r="Q136" s="270">
        <v>32</v>
      </c>
      <c r="R136" s="270"/>
      <c r="S136" s="270"/>
      <c r="T136" s="270"/>
      <c r="U136" s="270"/>
      <c r="V136" s="285">
        <f t="shared" si="18"/>
        <v>40.333333333333336</v>
      </c>
      <c r="W136" s="285">
        <f t="shared" si="19"/>
        <v>39</v>
      </c>
      <c r="X136" s="285">
        <f t="shared" si="20"/>
        <v>33.666666666666664</v>
      </c>
      <c r="Y136" s="286">
        <f t="shared" si="21"/>
        <v>33.333333333333336</v>
      </c>
      <c r="Z136" s="1198"/>
      <c r="AA136" s="1201"/>
      <c r="AB136" s="1201"/>
      <c r="AC136" s="1201"/>
      <c r="AD136" s="1201"/>
      <c r="AE136" s="1201"/>
      <c r="AF136" s="1201"/>
      <c r="AG136" s="1201"/>
      <c r="AH136" s="1201"/>
      <c r="AI136" s="1214"/>
      <c r="AJ136" s="1214"/>
    </row>
    <row r="137" spans="1:36" ht="18.75" x14ac:dyDescent="0.25">
      <c r="A137" s="1224"/>
      <c r="B137" s="1226"/>
      <c r="C137" s="1229"/>
      <c r="D137" s="1211"/>
      <c r="E137" s="277" t="s">
        <v>524</v>
      </c>
      <c r="F137" s="277"/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  <c r="Q137" s="277">
        <v>0</v>
      </c>
      <c r="R137" s="277"/>
      <c r="S137" s="277"/>
      <c r="T137" s="277"/>
      <c r="U137" s="277"/>
      <c r="V137" s="285">
        <f t="shared" si="18"/>
        <v>0</v>
      </c>
      <c r="W137" s="285">
        <f t="shared" si="19"/>
        <v>0</v>
      </c>
      <c r="X137" s="285">
        <f t="shared" si="20"/>
        <v>0</v>
      </c>
      <c r="Y137" s="286">
        <f t="shared" si="21"/>
        <v>0</v>
      </c>
      <c r="Z137" s="1198"/>
      <c r="AA137" s="1201"/>
      <c r="AB137" s="1201"/>
      <c r="AC137" s="1201"/>
      <c r="AD137" s="1201"/>
      <c r="AE137" s="1201"/>
      <c r="AF137" s="1201"/>
      <c r="AG137" s="1201"/>
      <c r="AH137" s="1201"/>
      <c r="AI137" s="1214"/>
      <c r="AJ137" s="1214"/>
    </row>
    <row r="138" spans="1:36" ht="19.5" thickBot="1" x14ac:dyDescent="0.3">
      <c r="A138" s="1218"/>
      <c r="B138" s="1220"/>
      <c r="C138" s="1230"/>
      <c r="D138" s="1212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  <c r="O138" s="279"/>
      <c r="P138" s="279"/>
      <c r="Q138" s="279"/>
      <c r="R138" s="290"/>
      <c r="S138" s="290"/>
      <c r="T138" s="290"/>
      <c r="U138" s="290"/>
      <c r="V138" s="291">
        <f t="shared" si="18"/>
        <v>0</v>
      </c>
      <c r="W138" s="291">
        <f t="shared" si="19"/>
        <v>0</v>
      </c>
      <c r="X138" s="291">
        <f t="shared" si="20"/>
        <v>0</v>
      </c>
      <c r="Y138" s="292">
        <f t="shared" si="21"/>
        <v>0</v>
      </c>
      <c r="Z138" s="1199"/>
      <c r="AA138" s="1202"/>
      <c r="AB138" s="1202"/>
      <c r="AC138" s="1202"/>
      <c r="AD138" s="1202"/>
      <c r="AE138" s="1202"/>
      <c r="AF138" s="1202"/>
      <c r="AG138" s="1202"/>
      <c r="AH138" s="1202"/>
      <c r="AI138" s="1215"/>
      <c r="AJ138" s="1215"/>
    </row>
    <row r="139" spans="1:36" ht="18.75" x14ac:dyDescent="0.25">
      <c r="A139" s="1223">
        <v>19</v>
      </c>
      <c r="B139" s="1225" t="s">
        <v>275</v>
      </c>
      <c r="C139" s="1228">
        <v>400.25</v>
      </c>
      <c r="D139" s="1210">
        <f>(400+250)*0.9</f>
        <v>585</v>
      </c>
      <c r="E139" s="270" t="s">
        <v>625</v>
      </c>
      <c r="F139" s="270">
        <v>8</v>
      </c>
      <c r="G139" s="270">
        <v>7</v>
      </c>
      <c r="H139" s="270">
        <v>26</v>
      </c>
      <c r="I139" s="270">
        <v>21</v>
      </c>
      <c r="J139" s="270">
        <v>14</v>
      </c>
      <c r="K139" s="270">
        <v>7</v>
      </c>
      <c r="L139" s="270">
        <v>11</v>
      </c>
      <c r="M139" s="270">
        <v>9</v>
      </c>
      <c r="N139" s="270">
        <v>16</v>
      </c>
      <c r="O139" s="270">
        <v>17</v>
      </c>
      <c r="P139" s="270">
        <v>21</v>
      </c>
      <c r="Q139" s="270">
        <v>14</v>
      </c>
      <c r="R139" s="270">
        <v>393</v>
      </c>
      <c r="S139" s="270">
        <v>393</v>
      </c>
      <c r="T139" s="270">
        <v>403</v>
      </c>
      <c r="U139" s="270">
        <v>400</v>
      </c>
      <c r="V139" s="283">
        <f t="shared" si="18"/>
        <v>13.666666666666666</v>
      </c>
      <c r="W139" s="283">
        <f t="shared" si="19"/>
        <v>14</v>
      </c>
      <c r="X139" s="283">
        <f t="shared" si="20"/>
        <v>12</v>
      </c>
      <c r="Y139" s="284">
        <f t="shared" si="21"/>
        <v>17.333333333333332</v>
      </c>
      <c r="Z139" s="1197">
        <f>SUM(V139:V150)</f>
        <v>111.5</v>
      </c>
      <c r="AA139" s="1200">
        <f>SUM(W139:W150)</f>
        <v>168</v>
      </c>
      <c r="AB139" s="1200">
        <f>SUM(X139:X150)</f>
        <v>157.5</v>
      </c>
      <c r="AC139" s="1200">
        <f>SUM(Y139:Y150)</f>
        <v>182.33333333333334</v>
      </c>
      <c r="AD139" s="1203">
        <f t="shared" ref="AD139" si="45">Z139*0.38*0.9*SQRT(3)</f>
        <v>66.048293445023987</v>
      </c>
      <c r="AE139" s="1203">
        <f t="shared" si="43"/>
        <v>99.516711199677417</v>
      </c>
      <c r="AF139" s="1203">
        <f t="shared" si="43"/>
        <v>93.296916749697573</v>
      </c>
      <c r="AG139" s="1203">
        <f t="shared" si="43"/>
        <v>108.00722425838006</v>
      </c>
      <c r="AH139" s="1200">
        <f>MAX(Z139:AC150)</f>
        <v>182.33333333333334</v>
      </c>
      <c r="AI139" s="1213">
        <f t="shared" ref="AI139" si="46">AH139*0.38*0.9*SQRT(3)</f>
        <v>108.00722425838006</v>
      </c>
      <c r="AJ139" s="1213">
        <f>D139-AI139</f>
        <v>476.99277574161994</v>
      </c>
    </row>
    <row r="140" spans="1:36" ht="18.75" x14ac:dyDescent="0.25">
      <c r="A140" s="1224"/>
      <c r="B140" s="1226"/>
      <c r="C140" s="1229"/>
      <c r="D140" s="1211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300"/>
      <c r="S140" s="300"/>
      <c r="T140" s="300"/>
      <c r="U140" s="300"/>
      <c r="V140" s="285">
        <f t="shared" ref="V140:V171" si="47">IF(AND(F140=0,G140=0,H140=0),0,IF(AND(F140=0,G140=0),H140,IF(AND(F140=0,H140=0),G140,IF(AND(G140=0,H140=0),F140,IF(F140=0,(G140+H140)/2,IF(G140=0,(F140+H140)/2,IF(H140=0,(F140+G140)/2,(F140+G140+H140)/3)))))))</f>
        <v>0</v>
      </c>
      <c r="W140" s="285">
        <f t="shared" ref="W140:W171" si="48">IF(AND(I140=0,J140=0,K140=0),0,IF(AND(I140=0,J140=0),K140,IF(AND(I140=0,K140=0),J140,IF(AND(J140=0,K140=0),I140,IF(I140=0,(J140+K140)/2,IF(J140=0,(I140+K140)/2,IF(K140=0,(I140+J140)/2,(I140+J140+K140)/3)))))))</f>
        <v>0</v>
      </c>
      <c r="X140" s="285">
        <f t="shared" ref="X140:X171" si="49">IF(AND(L140=0,M140=0,N140=0),0,IF(AND(L140=0,M140=0),N140,IF(AND(L140=0,N140=0),M140,IF(AND(M140=0,N140=0),L140,IF(L140=0,(M140+N140)/2,IF(M140=0,(L140+N140)/2,IF(N140=0,(L140+M140)/2,(L140+M140+N140)/3)))))))</f>
        <v>0</v>
      </c>
      <c r="Y140" s="286">
        <f t="shared" ref="Y140:Y171" si="50">IF(AND(O140=0,P140=0,Q140=0),0,IF(AND(O140=0,P140=0),Q140,IF(AND(O140=0,Q140=0),P140,IF(AND(P140=0,Q140=0),O140,IF(O140=0,(P140+Q140)/2,IF(P140=0,(O140+Q140)/2,IF(Q140=0,(O140+P140)/2,(O140+P140+Q140)/3)))))))</f>
        <v>0</v>
      </c>
      <c r="Z140" s="1198"/>
      <c r="AA140" s="1201"/>
      <c r="AB140" s="1201"/>
      <c r="AC140" s="1201"/>
      <c r="AD140" s="1201"/>
      <c r="AE140" s="1201"/>
      <c r="AF140" s="1201"/>
      <c r="AG140" s="1201"/>
      <c r="AH140" s="1201"/>
      <c r="AI140" s="1214"/>
      <c r="AJ140" s="1214"/>
    </row>
    <row r="141" spans="1:36" ht="18.75" x14ac:dyDescent="0.25">
      <c r="A141" s="1224"/>
      <c r="B141" s="1226"/>
      <c r="C141" s="1229"/>
      <c r="D141" s="1211"/>
      <c r="E141" s="277" t="s">
        <v>626</v>
      </c>
      <c r="F141" s="277">
        <v>5</v>
      </c>
      <c r="G141" s="277">
        <v>5</v>
      </c>
      <c r="H141" s="277">
        <v>7</v>
      </c>
      <c r="I141" s="277">
        <v>6</v>
      </c>
      <c r="J141" s="277">
        <v>18</v>
      </c>
      <c r="K141" s="277">
        <v>12</v>
      </c>
      <c r="L141" s="277">
        <v>8</v>
      </c>
      <c r="M141" s="277">
        <v>5</v>
      </c>
      <c r="N141" s="277">
        <v>9</v>
      </c>
      <c r="O141" s="277">
        <v>8</v>
      </c>
      <c r="P141" s="277">
        <v>4</v>
      </c>
      <c r="Q141" s="277">
        <v>10</v>
      </c>
      <c r="R141" s="270"/>
      <c r="S141" s="270"/>
      <c r="T141" s="270"/>
      <c r="U141" s="270"/>
      <c r="V141" s="285">
        <f t="shared" si="47"/>
        <v>5.666666666666667</v>
      </c>
      <c r="W141" s="285">
        <f t="shared" si="48"/>
        <v>12</v>
      </c>
      <c r="X141" s="285">
        <f t="shared" si="49"/>
        <v>7.333333333333333</v>
      </c>
      <c r="Y141" s="286">
        <f t="shared" si="50"/>
        <v>7.333333333333333</v>
      </c>
      <c r="Z141" s="1198"/>
      <c r="AA141" s="1201"/>
      <c r="AB141" s="1201"/>
      <c r="AC141" s="1201"/>
      <c r="AD141" s="1201"/>
      <c r="AE141" s="1201"/>
      <c r="AF141" s="1201"/>
      <c r="AG141" s="1201"/>
      <c r="AH141" s="1201"/>
      <c r="AI141" s="1214"/>
      <c r="AJ141" s="1214"/>
    </row>
    <row r="142" spans="1:36" ht="18.75" x14ac:dyDescent="0.25">
      <c r="A142" s="1224"/>
      <c r="B142" s="1226"/>
      <c r="C142" s="1229"/>
      <c r="D142" s="1211"/>
      <c r="E142" s="273" t="s">
        <v>627</v>
      </c>
      <c r="F142" s="273">
        <v>5</v>
      </c>
      <c r="G142" s="273">
        <v>8</v>
      </c>
      <c r="H142" s="273">
        <v>5</v>
      </c>
      <c r="I142" s="273">
        <v>12</v>
      </c>
      <c r="J142" s="273">
        <v>23</v>
      </c>
      <c r="K142" s="273">
        <v>10</v>
      </c>
      <c r="L142" s="273">
        <v>16</v>
      </c>
      <c r="M142" s="273">
        <v>5</v>
      </c>
      <c r="N142" s="273">
        <v>16</v>
      </c>
      <c r="O142" s="273">
        <v>29</v>
      </c>
      <c r="P142" s="273">
        <v>12</v>
      </c>
      <c r="Q142" s="273">
        <v>25</v>
      </c>
      <c r="R142" s="300"/>
      <c r="S142" s="300"/>
      <c r="T142" s="300"/>
      <c r="U142" s="300"/>
      <c r="V142" s="285">
        <f t="shared" si="47"/>
        <v>6</v>
      </c>
      <c r="W142" s="285">
        <f t="shared" si="48"/>
        <v>15</v>
      </c>
      <c r="X142" s="285">
        <f t="shared" si="49"/>
        <v>12.333333333333334</v>
      </c>
      <c r="Y142" s="286">
        <f t="shared" si="50"/>
        <v>22</v>
      </c>
      <c r="Z142" s="1198"/>
      <c r="AA142" s="1201"/>
      <c r="AB142" s="1201"/>
      <c r="AC142" s="1201"/>
      <c r="AD142" s="1201"/>
      <c r="AE142" s="1201"/>
      <c r="AF142" s="1201"/>
      <c r="AG142" s="1201"/>
      <c r="AH142" s="1201"/>
      <c r="AI142" s="1214"/>
      <c r="AJ142" s="1214"/>
    </row>
    <row r="143" spans="1:36" ht="18.75" x14ac:dyDescent="0.25">
      <c r="A143" s="1224"/>
      <c r="B143" s="1226"/>
      <c r="C143" s="1229"/>
      <c r="D143" s="1211"/>
      <c r="E143" s="277" t="s">
        <v>628</v>
      </c>
      <c r="F143" s="277">
        <v>0</v>
      </c>
      <c r="G143" s="277">
        <v>19</v>
      </c>
      <c r="H143" s="277">
        <v>20</v>
      </c>
      <c r="I143" s="277">
        <v>0</v>
      </c>
      <c r="J143" s="277">
        <v>23</v>
      </c>
      <c r="K143" s="277">
        <v>43</v>
      </c>
      <c r="L143" s="277">
        <v>0</v>
      </c>
      <c r="M143" s="277">
        <v>16</v>
      </c>
      <c r="N143" s="277">
        <v>29</v>
      </c>
      <c r="O143" s="277">
        <v>1</v>
      </c>
      <c r="P143" s="277">
        <v>37</v>
      </c>
      <c r="Q143" s="277">
        <v>24</v>
      </c>
      <c r="R143" s="289"/>
      <c r="S143" s="289"/>
      <c r="T143" s="289"/>
      <c r="U143" s="289"/>
      <c r="V143" s="285">
        <f t="shared" si="47"/>
        <v>19.5</v>
      </c>
      <c r="W143" s="285">
        <f t="shared" si="48"/>
        <v>33</v>
      </c>
      <c r="X143" s="285">
        <f t="shared" si="49"/>
        <v>22.5</v>
      </c>
      <c r="Y143" s="286">
        <f t="shared" si="50"/>
        <v>20.666666666666668</v>
      </c>
      <c r="Z143" s="1198"/>
      <c r="AA143" s="1201"/>
      <c r="AB143" s="1201"/>
      <c r="AC143" s="1201"/>
      <c r="AD143" s="1201"/>
      <c r="AE143" s="1201"/>
      <c r="AF143" s="1201"/>
      <c r="AG143" s="1201"/>
      <c r="AH143" s="1201"/>
      <c r="AI143" s="1214"/>
      <c r="AJ143" s="1214"/>
    </row>
    <row r="144" spans="1:36" ht="18.75" x14ac:dyDescent="0.25">
      <c r="A144" s="1224"/>
      <c r="B144" s="1226"/>
      <c r="C144" s="1229"/>
      <c r="D144" s="1211"/>
      <c r="E144" s="273" t="s">
        <v>629</v>
      </c>
      <c r="F144" s="273">
        <v>10</v>
      </c>
      <c r="G144" s="273">
        <v>5</v>
      </c>
      <c r="H144" s="273">
        <v>10</v>
      </c>
      <c r="I144" s="273">
        <v>4</v>
      </c>
      <c r="J144" s="273">
        <v>14</v>
      </c>
      <c r="K144" s="273">
        <v>15</v>
      </c>
      <c r="L144" s="273">
        <v>9</v>
      </c>
      <c r="M144" s="273">
        <v>19</v>
      </c>
      <c r="N144" s="273">
        <v>13</v>
      </c>
      <c r="O144" s="273">
        <v>25</v>
      </c>
      <c r="P144" s="273">
        <v>17</v>
      </c>
      <c r="Q144" s="273">
        <v>9</v>
      </c>
      <c r="R144" s="300"/>
      <c r="S144" s="300"/>
      <c r="T144" s="300"/>
      <c r="U144" s="300"/>
      <c r="V144" s="285">
        <f t="shared" si="47"/>
        <v>8.3333333333333339</v>
      </c>
      <c r="W144" s="285">
        <f t="shared" si="48"/>
        <v>11</v>
      </c>
      <c r="X144" s="285">
        <f t="shared" si="49"/>
        <v>13.666666666666666</v>
      </c>
      <c r="Y144" s="286">
        <f t="shared" si="50"/>
        <v>17</v>
      </c>
      <c r="Z144" s="1198"/>
      <c r="AA144" s="1201"/>
      <c r="AB144" s="1201"/>
      <c r="AC144" s="1201"/>
      <c r="AD144" s="1201"/>
      <c r="AE144" s="1201"/>
      <c r="AF144" s="1201"/>
      <c r="AG144" s="1201"/>
      <c r="AH144" s="1201"/>
      <c r="AI144" s="1214"/>
      <c r="AJ144" s="1214"/>
    </row>
    <row r="145" spans="1:36" ht="18.75" x14ac:dyDescent="0.25">
      <c r="A145" s="1224"/>
      <c r="B145" s="1226"/>
      <c r="C145" s="1229"/>
      <c r="D145" s="1211"/>
      <c r="E145" s="277" t="s">
        <v>1045</v>
      </c>
      <c r="F145" s="277">
        <v>5</v>
      </c>
      <c r="G145" s="277">
        <v>0</v>
      </c>
      <c r="H145" s="277">
        <v>7</v>
      </c>
      <c r="I145" s="277">
        <v>10</v>
      </c>
      <c r="J145" s="277">
        <v>1</v>
      </c>
      <c r="K145" s="277">
        <v>19</v>
      </c>
      <c r="L145" s="277">
        <v>11</v>
      </c>
      <c r="M145" s="277">
        <v>19</v>
      </c>
      <c r="N145" s="277">
        <v>0</v>
      </c>
      <c r="O145" s="277">
        <v>7</v>
      </c>
      <c r="P145" s="277">
        <v>17</v>
      </c>
      <c r="Q145" s="277">
        <v>1</v>
      </c>
      <c r="R145" s="289"/>
      <c r="S145" s="289"/>
      <c r="T145" s="289"/>
      <c r="U145" s="289"/>
      <c r="V145" s="285">
        <f t="shared" si="47"/>
        <v>6</v>
      </c>
      <c r="W145" s="285">
        <f t="shared" si="48"/>
        <v>10</v>
      </c>
      <c r="X145" s="285">
        <f t="shared" si="49"/>
        <v>15</v>
      </c>
      <c r="Y145" s="286">
        <f t="shared" si="50"/>
        <v>8.3333333333333339</v>
      </c>
      <c r="Z145" s="1198"/>
      <c r="AA145" s="1201"/>
      <c r="AB145" s="1201"/>
      <c r="AC145" s="1201"/>
      <c r="AD145" s="1201"/>
      <c r="AE145" s="1201"/>
      <c r="AF145" s="1201"/>
      <c r="AG145" s="1201"/>
      <c r="AH145" s="1201"/>
      <c r="AI145" s="1214"/>
      <c r="AJ145" s="1214"/>
    </row>
    <row r="146" spans="1:36" ht="18.75" x14ac:dyDescent="0.25">
      <c r="A146" s="1224"/>
      <c r="B146" s="1226"/>
      <c r="C146" s="1229"/>
      <c r="D146" s="1211"/>
      <c r="E146" s="273" t="s">
        <v>45</v>
      </c>
      <c r="F146" s="273">
        <v>18</v>
      </c>
      <c r="G146" s="273">
        <v>16</v>
      </c>
      <c r="H146" s="273">
        <v>1</v>
      </c>
      <c r="I146" s="273">
        <v>33</v>
      </c>
      <c r="J146" s="273">
        <v>16</v>
      </c>
      <c r="K146" s="273">
        <v>4</v>
      </c>
      <c r="L146" s="273">
        <v>35</v>
      </c>
      <c r="M146" s="273">
        <v>52</v>
      </c>
      <c r="N146" s="273">
        <v>23</v>
      </c>
      <c r="O146" s="273">
        <v>46</v>
      </c>
      <c r="P146" s="273">
        <v>46</v>
      </c>
      <c r="Q146" s="273">
        <v>35</v>
      </c>
      <c r="R146" s="300"/>
      <c r="S146" s="300"/>
      <c r="T146" s="300"/>
      <c r="U146" s="300"/>
      <c r="V146" s="285">
        <f t="shared" si="47"/>
        <v>11.666666666666666</v>
      </c>
      <c r="W146" s="285">
        <f t="shared" si="48"/>
        <v>17.666666666666668</v>
      </c>
      <c r="X146" s="285">
        <f t="shared" si="49"/>
        <v>36.666666666666664</v>
      </c>
      <c r="Y146" s="286">
        <f t="shared" si="50"/>
        <v>42.333333333333336</v>
      </c>
      <c r="Z146" s="1198"/>
      <c r="AA146" s="1201"/>
      <c r="AB146" s="1201"/>
      <c r="AC146" s="1201"/>
      <c r="AD146" s="1201"/>
      <c r="AE146" s="1201"/>
      <c r="AF146" s="1201"/>
      <c r="AG146" s="1201"/>
      <c r="AH146" s="1201"/>
      <c r="AI146" s="1214"/>
      <c r="AJ146" s="1214"/>
    </row>
    <row r="147" spans="1:36" ht="18.75" x14ac:dyDescent="0.25">
      <c r="A147" s="1224"/>
      <c r="B147" s="1226"/>
      <c r="C147" s="1229"/>
      <c r="D147" s="1211"/>
      <c r="E147" s="277"/>
      <c r="F147" s="277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  <c r="Q147" s="277"/>
      <c r="R147" s="289"/>
      <c r="S147" s="289"/>
      <c r="T147" s="289"/>
      <c r="U147" s="289"/>
      <c r="V147" s="285">
        <f t="shared" si="47"/>
        <v>0</v>
      </c>
      <c r="W147" s="285">
        <f t="shared" si="48"/>
        <v>0</v>
      </c>
      <c r="X147" s="285">
        <f t="shared" si="49"/>
        <v>0</v>
      </c>
      <c r="Y147" s="286">
        <f t="shared" si="50"/>
        <v>0</v>
      </c>
      <c r="Z147" s="1198"/>
      <c r="AA147" s="1201"/>
      <c r="AB147" s="1201"/>
      <c r="AC147" s="1201"/>
      <c r="AD147" s="1201"/>
      <c r="AE147" s="1201"/>
      <c r="AF147" s="1201"/>
      <c r="AG147" s="1201"/>
      <c r="AH147" s="1201"/>
      <c r="AI147" s="1214"/>
      <c r="AJ147" s="1214"/>
    </row>
    <row r="148" spans="1:36" ht="18.75" x14ac:dyDescent="0.25">
      <c r="A148" s="1224"/>
      <c r="B148" s="1226"/>
      <c r="C148" s="1229"/>
      <c r="D148" s="1211"/>
      <c r="E148" s="273" t="s">
        <v>630</v>
      </c>
      <c r="F148" s="273">
        <v>22</v>
      </c>
      <c r="G148" s="273"/>
      <c r="H148" s="273"/>
      <c r="I148" s="273">
        <v>34</v>
      </c>
      <c r="J148" s="273"/>
      <c r="K148" s="273"/>
      <c r="L148" s="273">
        <v>0</v>
      </c>
      <c r="M148" s="273">
        <v>0</v>
      </c>
      <c r="N148" s="273">
        <v>18</v>
      </c>
      <c r="O148" s="273">
        <v>16</v>
      </c>
      <c r="P148" s="273"/>
      <c r="Q148" s="273"/>
      <c r="R148" s="300"/>
      <c r="S148" s="300"/>
      <c r="T148" s="300"/>
      <c r="U148" s="300"/>
      <c r="V148" s="285">
        <f t="shared" si="47"/>
        <v>22</v>
      </c>
      <c r="W148" s="285">
        <f t="shared" si="48"/>
        <v>34</v>
      </c>
      <c r="X148" s="285">
        <f t="shared" si="49"/>
        <v>18</v>
      </c>
      <c r="Y148" s="286">
        <f t="shared" si="50"/>
        <v>16</v>
      </c>
      <c r="Z148" s="1198"/>
      <c r="AA148" s="1201"/>
      <c r="AB148" s="1201"/>
      <c r="AC148" s="1201"/>
      <c r="AD148" s="1201"/>
      <c r="AE148" s="1201"/>
      <c r="AF148" s="1201"/>
      <c r="AG148" s="1201"/>
      <c r="AH148" s="1201"/>
      <c r="AI148" s="1214"/>
      <c r="AJ148" s="1214"/>
    </row>
    <row r="149" spans="1:36" ht="18.75" x14ac:dyDescent="0.25">
      <c r="A149" s="1224"/>
      <c r="B149" s="1226"/>
      <c r="C149" s="1229"/>
      <c r="D149" s="1211"/>
      <c r="E149" s="277" t="s">
        <v>631</v>
      </c>
      <c r="F149" s="277">
        <v>8</v>
      </c>
      <c r="G149" s="277">
        <v>3</v>
      </c>
      <c r="H149" s="277">
        <v>7</v>
      </c>
      <c r="I149" s="277">
        <v>18</v>
      </c>
      <c r="J149" s="277">
        <v>6</v>
      </c>
      <c r="K149" s="277">
        <v>5</v>
      </c>
      <c r="L149" s="277">
        <v>10</v>
      </c>
      <c r="M149" s="277">
        <v>7</v>
      </c>
      <c r="N149" s="277">
        <v>10</v>
      </c>
      <c r="O149" s="277">
        <v>13</v>
      </c>
      <c r="P149" s="277">
        <v>22</v>
      </c>
      <c r="Q149" s="277">
        <v>14</v>
      </c>
      <c r="R149" s="289"/>
      <c r="S149" s="289"/>
      <c r="T149" s="289"/>
      <c r="U149" s="289"/>
      <c r="V149" s="285">
        <f t="shared" si="47"/>
        <v>6</v>
      </c>
      <c r="W149" s="285">
        <f t="shared" si="48"/>
        <v>9.6666666666666661</v>
      </c>
      <c r="X149" s="285">
        <f t="shared" si="49"/>
        <v>9</v>
      </c>
      <c r="Y149" s="286">
        <f t="shared" si="50"/>
        <v>16.333333333333332</v>
      </c>
      <c r="Z149" s="1198"/>
      <c r="AA149" s="1201"/>
      <c r="AB149" s="1201"/>
      <c r="AC149" s="1201"/>
      <c r="AD149" s="1201"/>
      <c r="AE149" s="1201"/>
      <c r="AF149" s="1201"/>
      <c r="AG149" s="1201"/>
      <c r="AH149" s="1201"/>
      <c r="AI149" s="1214"/>
      <c r="AJ149" s="1214"/>
    </row>
    <row r="150" spans="1:36" ht="19.5" thickBot="1" x14ac:dyDescent="0.3">
      <c r="A150" s="1218"/>
      <c r="B150" s="1220"/>
      <c r="C150" s="1230"/>
      <c r="D150" s="1212"/>
      <c r="E150" s="279" t="s">
        <v>632</v>
      </c>
      <c r="F150" s="279">
        <v>12</v>
      </c>
      <c r="G150" s="279">
        <v>4</v>
      </c>
      <c r="H150" s="279">
        <v>22</v>
      </c>
      <c r="I150" s="279">
        <v>20</v>
      </c>
      <c r="J150" s="279">
        <v>7</v>
      </c>
      <c r="K150" s="279">
        <v>8</v>
      </c>
      <c r="L150" s="279">
        <v>17</v>
      </c>
      <c r="M150" s="279">
        <v>2</v>
      </c>
      <c r="N150" s="279">
        <v>14</v>
      </c>
      <c r="O150" s="279">
        <v>31</v>
      </c>
      <c r="P150" s="279">
        <v>3</v>
      </c>
      <c r="Q150" s="279">
        <v>11</v>
      </c>
      <c r="R150" s="290"/>
      <c r="S150" s="290"/>
      <c r="T150" s="290"/>
      <c r="U150" s="290"/>
      <c r="V150" s="291">
        <f t="shared" si="47"/>
        <v>12.666666666666666</v>
      </c>
      <c r="W150" s="291">
        <f t="shared" si="48"/>
        <v>11.666666666666666</v>
      </c>
      <c r="X150" s="291">
        <f t="shared" si="49"/>
        <v>11</v>
      </c>
      <c r="Y150" s="292">
        <f t="shared" si="50"/>
        <v>15</v>
      </c>
      <c r="Z150" s="1199"/>
      <c r="AA150" s="1202"/>
      <c r="AB150" s="1202"/>
      <c r="AC150" s="1202"/>
      <c r="AD150" s="1202"/>
      <c r="AE150" s="1202"/>
      <c r="AF150" s="1202"/>
      <c r="AG150" s="1202"/>
      <c r="AH150" s="1202"/>
      <c r="AI150" s="1215"/>
      <c r="AJ150" s="1215"/>
    </row>
    <row r="151" spans="1:36" ht="18.75" x14ac:dyDescent="0.25">
      <c r="A151" s="1223">
        <v>20</v>
      </c>
      <c r="B151" s="1225" t="s">
        <v>280</v>
      </c>
      <c r="C151" s="1221">
        <v>100</v>
      </c>
      <c r="D151" s="1210">
        <f>100*0.9</f>
        <v>90</v>
      </c>
      <c r="E151" s="270" t="s">
        <v>193</v>
      </c>
      <c r="F151" s="270"/>
      <c r="G151" s="270"/>
      <c r="H151" s="270"/>
      <c r="I151" s="270"/>
      <c r="J151" s="270"/>
      <c r="K151" s="270"/>
      <c r="L151" s="270">
        <v>38</v>
      </c>
      <c r="M151" s="270">
        <v>20</v>
      </c>
      <c r="N151" s="270">
        <v>15</v>
      </c>
      <c r="O151" s="270">
        <v>45</v>
      </c>
      <c r="P151" s="270">
        <v>38</v>
      </c>
      <c r="Q151" s="270">
        <v>25</v>
      </c>
      <c r="R151" s="301">
        <v>385</v>
      </c>
      <c r="S151" s="301">
        <v>385</v>
      </c>
      <c r="T151" s="301">
        <v>402</v>
      </c>
      <c r="U151" s="301">
        <v>402</v>
      </c>
      <c r="V151" s="283">
        <f t="shared" si="47"/>
        <v>0</v>
      </c>
      <c r="W151" s="283">
        <f t="shared" si="48"/>
        <v>0</v>
      </c>
      <c r="X151" s="283">
        <f t="shared" si="49"/>
        <v>24.333333333333332</v>
      </c>
      <c r="Y151" s="284">
        <f t="shared" si="50"/>
        <v>36</v>
      </c>
      <c r="Z151" s="1197">
        <f>SUM(V151:V152)</f>
        <v>0</v>
      </c>
      <c r="AA151" s="1200">
        <f>SUM(W151:W152)</f>
        <v>0</v>
      </c>
      <c r="AB151" s="1200">
        <f>SUM(X151:X152)</f>
        <v>24.333333333333332</v>
      </c>
      <c r="AC151" s="1200">
        <f>SUM(Y151:Y152)</f>
        <v>36</v>
      </c>
      <c r="AD151" s="1203">
        <f t="shared" ref="AD151:AG151" si="51">Z151*0.38*0.9*SQRT(3)</f>
        <v>0</v>
      </c>
      <c r="AE151" s="1203">
        <f t="shared" si="51"/>
        <v>0</v>
      </c>
      <c r="AF151" s="1203">
        <f t="shared" si="51"/>
        <v>14.414126820588194</v>
      </c>
      <c r="AG151" s="1203">
        <f t="shared" si="51"/>
        <v>21.325009542788013</v>
      </c>
      <c r="AH151" s="1200">
        <f>MAX(Z151:AC152)</f>
        <v>36</v>
      </c>
      <c r="AI151" s="1213">
        <f t="shared" ref="AI151" si="52">AH151*0.38*0.9*SQRT(3)</f>
        <v>21.325009542788013</v>
      </c>
      <c r="AJ151" s="1213">
        <f>D151-AI151</f>
        <v>68.67499045721199</v>
      </c>
    </row>
    <row r="152" spans="1:36" ht="19.5" thickBot="1" x14ac:dyDescent="0.3">
      <c r="A152" s="1218"/>
      <c r="B152" s="1220"/>
      <c r="C152" s="1222"/>
      <c r="D152" s="1212"/>
      <c r="E152" s="279"/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  <c r="Q152" s="279"/>
      <c r="R152" s="290"/>
      <c r="S152" s="290"/>
      <c r="T152" s="290"/>
      <c r="U152" s="290"/>
      <c r="V152" s="291">
        <f t="shared" si="47"/>
        <v>0</v>
      </c>
      <c r="W152" s="291">
        <f t="shared" si="48"/>
        <v>0</v>
      </c>
      <c r="X152" s="291">
        <f t="shared" si="49"/>
        <v>0</v>
      </c>
      <c r="Y152" s="292">
        <f t="shared" si="50"/>
        <v>0</v>
      </c>
      <c r="Z152" s="1199"/>
      <c r="AA152" s="1202"/>
      <c r="AB152" s="1202"/>
      <c r="AC152" s="1202"/>
      <c r="AD152" s="1202"/>
      <c r="AE152" s="1202"/>
      <c r="AF152" s="1202"/>
      <c r="AG152" s="1202"/>
      <c r="AH152" s="1202"/>
      <c r="AI152" s="1215"/>
      <c r="AJ152" s="1215"/>
    </row>
    <row r="153" spans="1:36" ht="18.75" x14ac:dyDescent="0.25">
      <c r="A153" s="1223">
        <v>21</v>
      </c>
      <c r="B153" s="1225" t="s">
        <v>290</v>
      </c>
      <c r="C153" s="1221">
        <v>160</v>
      </c>
      <c r="D153" s="1210">
        <f>160*0.9</f>
        <v>144</v>
      </c>
      <c r="E153" s="270" t="s">
        <v>646</v>
      </c>
      <c r="F153" s="270"/>
      <c r="G153" s="270"/>
      <c r="H153" s="270"/>
      <c r="I153" s="270"/>
      <c r="J153" s="270"/>
      <c r="K153" s="270"/>
      <c r="L153" s="270"/>
      <c r="M153" s="270"/>
      <c r="N153" s="270"/>
      <c r="O153" s="270"/>
      <c r="P153" s="270"/>
      <c r="Q153" s="270"/>
      <c r="R153" s="301"/>
      <c r="S153" s="301"/>
      <c r="T153" s="301"/>
      <c r="U153" s="301"/>
      <c r="V153" s="283">
        <f t="shared" si="47"/>
        <v>0</v>
      </c>
      <c r="W153" s="283">
        <f t="shared" si="48"/>
        <v>0</v>
      </c>
      <c r="X153" s="283">
        <f t="shared" si="49"/>
        <v>0</v>
      </c>
      <c r="Y153" s="284">
        <f t="shared" si="50"/>
        <v>0</v>
      </c>
      <c r="Z153" s="1197">
        <f>SUM(V153:V154)</f>
        <v>0</v>
      </c>
      <c r="AA153" s="1200">
        <f>SUM(W153:W154)</f>
        <v>0</v>
      </c>
      <c r="AB153" s="1200">
        <f>SUM(X153:X154)</f>
        <v>0</v>
      </c>
      <c r="AC153" s="1200">
        <f>SUM(Y153:Y154)</f>
        <v>0</v>
      </c>
      <c r="AD153" s="1203">
        <f t="shared" ref="AD153:AG153" si="53">Z153*0.38*0.9*SQRT(3)</f>
        <v>0</v>
      </c>
      <c r="AE153" s="1203">
        <f t="shared" si="53"/>
        <v>0</v>
      </c>
      <c r="AF153" s="1203">
        <f t="shared" si="53"/>
        <v>0</v>
      </c>
      <c r="AG153" s="1203">
        <f t="shared" si="53"/>
        <v>0</v>
      </c>
      <c r="AH153" s="1200">
        <f>MAX(Z153:AC154)</f>
        <v>0</v>
      </c>
      <c r="AI153" s="1213">
        <f t="shared" ref="AI153" si="54">AH153*0.38*0.9*SQRT(3)</f>
        <v>0</v>
      </c>
      <c r="AJ153" s="1213">
        <f>D153-AI153</f>
        <v>144</v>
      </c>
    </row>
    <row r="154" spans="1:36" ht="19.5" thickBot="1" x14ac:dyDescent="0.3">
      <c r="A154" s="1218"/>
      <c r="B154" s="1220"/>
      <c r="C154" s="1222"/>
      <c r="D154" s="1212"/>
      <c r="E154" s="279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  <c r="Q154" s="279"/>
      <c r="R154" s="290"/>
      <c r="S154" s="290"/>
      <c r="T154" s="290"/>
      <c r="U154" s="290"/>
      <c r="V154" s="291">
        <f t="shared" si="47"/>
        <v>0</v>
      </c>
      <c r="W154" s="291">
        <f t="shared" si="48"/>
        <v>0</v>
      </c>
      <c r="X154" s="291">
        <f t="shared" si="49"/>
        <v>0</v>
      </c>
      <c r="Y154" s="292">
        <f t="shared" si="50"/>
        <v>0</v>
      </c>
      <c r="Z154" s="1199"/>
      <c r="AA154" s="1202"/>
      <c r="AB154" s="1202"/>
      <c r="AC154" s="1202"/>
      <c r="AD154" s="1202"/>
      <c r="AE154" s="1202"/>
      <c r="AF154" s="1202"/>
      <c r="AG154" s="1202"/>
      <c r="AH154" s="1202"/>
      <c r="AI154" s="1215"/>
      <c r="AJ154" s="1215"/>
    </row>
    <row r="155" spans="1:36" ht="18.75" x14ac:dyDescent="0.25">
      <c r="A155" s="1223">
        <v>22</v>
      </c>
      <c r="B155" s="1225" t="s">
        <v>554</v>
      </c>
      <c r="C155" s="1221">
        <v>100</v>
      </c>
      <c r="D155" s="1210">
        <f>100*0.9</f>
        <v>90</v>
      </c>
      <c r="E155" s="270" t="s">
        <v>633</v>
      </c>
      <c r="F155" s="270">
        <v>0</v>
      </c>
      <c r="G155" s="270">
        <v>1</v>
      </c>
      <c r="H155" s="270">
        <v>0</v>
      </c>
      <c r="I155" s="270">
        <v>0</v>
      </c>
      <c r="J155" s="270">
        <v>1</v>
      </c>
      <c r="K155" s="270">
        <v>0</v>
      </c>
      <c r="L155" s="270">
        <v>0</v>
      </c>
      <c r="M155" s="270">
        <v>1</v>
      </c>
      <c r="N155" s="270">
        <v>0</v>
      </c>
      <c r="O155" s="270">
        <v>0</v>
      </c>
      <c r="P155" s="270">
        <v>2</v>
      </c>
      <c r="Q155" s="270">
        <v>0</v>
      </c>
      <c r="R155" s="301">
        <v>382</v>
      </c>
      <c r="S155" s="301">
        <v>382</v>
      </c>
      <c r="T155" s="301">
        <v>404</v>
      </c>
      <c r="U155" s="301">
        <v>404</v>
      </c>
      <c r="V155" s="283">
        <f t="shared" si="47"/>
        <v>1</v>
      </c>
      <c r="W155" s="283">
        <f t="shared" si="48"/>
        <v>1</v>
      </c>
      <c r="X155" s="283">
        <f t="shared" si="49"/>
        <v>1</v>
      </c>
      <c r="Y155" s="284">
        <f t="shared" si="50"/>
        <v>2</v>
      </c>
      <c r="Z155" s="1197">
        <f>SUM(V155:V159)</f>
        <v>3</v>
      </c>
      <c r="AA155" s="1200">
        <f>SUM(W155:W159)</f>
        <v>4.3333333333333339</v>
      </c>
      <c r="AB155" s="1200">
        <f>SUM(X155:X159)</f>
        <v>6</v>
      </c>
      <c r="AC155" s="1200">
        <f>SUM(Y155:Y159)</f>
        <v>11</v>
      </c>
      <c r="AD155" s="1203">
        <f t="shared" ref="AD155:AG155" si="55">Z155*0.38*0.9*SQRT(3)</f>
        <v>1.7770841285656684</v>
      </c>
      <c r="AE155" s="1203">
        <f t="shared" si="55"/>
        <v>2.5668992968170765</v>
      </c>
      <c r="AF155" s="1203">
        <f t="shared" si="55"/>
        <v>3.5541682571313369</v>
      </c>
      <c r="AG155" s="1203">
        <f t="shared" si="55"/>
        <v>6.5159751380741158</v>
      </c>
      <c r="AH155" s="1200">
        <f>MAX(Z155:AC159)</f>
        <v>11</v>
      </c>
      <c r="AI155" s="1213">
        <f t="shared" ref="AI155" si="56">AH155*0.38*0.9*SQRT(3)</f>
        <v>6.5159751380741158</v>
      </c>
      <c r="AJ155" s="1213">
        <f>D155-AI155</f>
        <v>83.484024861925889</v>
      </c>
    </row>
    <row r="156" spans="1:36" ht="18.75" x14ac:dyDescent="0.25">
      <c r="A156" s="1224"/>
      <c r="B156" s="1226"/>
      <c r="C156" s="1227"/>
      <c r="D156" s="1211"/>
      <c r="E156" s="273" t="s">
        <v>597</v>
      </c>
      <c r="F156" s="273"/>
      <c r="G156" s="273"/>
      <c r="H156" s="273"/>
      <c r="I156" s="273"/>
      <c r="J156" s="273"/>
      <c r="K156" s="273"/>
      <c r="L156" s="273"/>
      <c r="M156" s="273"/>
      <c r="N156" s="273"/>
      <c r="O156" s="273"/>
      <c r="P156" s="273"/>
      <c r="Q156" s="273"/>
      <c r="R156" s="300"/>
      <c r="S156" s="300"/>
      <c r="T156" s="300"/>
      <c r="U156" s="300"/>
      <c r="V156" s="285">
        <f t="shared" si="47"/>
        <v>0</v>
      </c>
      <c r="W156" s="285">
        <f t="shared" si="48"/>
        <v>0</v>
      </c>
      <c r="X156" s="285">
        <f t="shared" si="49"/>
        <v>0</v>
      </c>
      <c r="Y156" s="286">
        <f t="shared" si="50"/>
        <v>0</v>
      </c>
      <c r="Z156" s="1198"/>
      <c r="AA156" s="1201"/>
      <c r="AB156" s="1201"/>
      <c r="AC156" s="1201"/>
      <c r="AD156" s="1201"/>
      <c r="AE156" s="1201"/>
      <c r="AF156" s="1201"/>
      <c r="AG156" s="1201"/>
      <c r="AH156" s="1201"/>
      <c r="AI156" s="1214"/>
      <c r="AJ156" s="1214"/>
    </row>
    <row r="157" spans="1:36" ht="18.75" x14ac:dyDescent="0.25">
      <c r="A157" s="1224"/>
      <c r="B157" s="1226"/>
      <c r="C157" s="1227"/>
      <c r="D157" s="1211"/>
      <c r="E157" s="277" t="s">
        <v>634</v>
      </c>
      <c r="F157" s="270">
        <v>2</v>
      </c>
      <c r="G157" s="270">
        <v>2</v>
      </c>
      <c r="H157" s="270">
        <v>2</v>
      </c>
      <c r="I157" s="270">
        <v>1</v>
      </c>
      <c r="J157" s="270">
        <v>8</v>
      </c>
      <c r="K157" s="270">
        <v>1</v>
      </c>
      <c r="L157" s="277">
        <v>0</v>
      </c>
      <c r="M157" s="277">
        <v>5</v>
      </c>
      <c r="N157" s="277">
        <v>0</v>
      </c>
      <c r="O157" s="277">
        <v>0</v>
      </c>
      <c r="P157" s="277">
        <v>9</v>
      </c>
      <c r="Q157" s="277">
        <v>0</v>
      </c>
      <c r="R157" s="289"/>
      <c r="S157" s="289"/>
      <c r="T157" s="289"/>
      <c r="U157" s="289"/>
      <c r="V157" s="285">
        <f t="shared" si="47"/>
        <v>2</v>
      </c>
      <c r="W157" s="285">
        <f t="shared" si="48"/>
        <v>3.3333333333333335</v>
      </c>
      <c r="X157" s="285">
        <f t="shared" si="49"/>
        <v>5</v>
      </c>
      <c r="Y157" s="286">
        <f t="shared" si="50"/>
        <v>9</v>
      </c>
      <c r="Z157" s="1198"/>
      <c r="AA157" s="1201"/>
      <c r="AB157" s="1201"/>
      <c r="AC157" s="1201"/>
      <c r="AD157" s="1201"/>
      <c r="AE157" s="1201"/>
      <c r="AF157" s="1201"/>
      <c r="AG157" s="1201"/>
      <c r="AH157" s="1201"/>
      <c r="AI157" s="1214"/>
      <c r="AJ157" s="1214"/>
    </row>
    <row r="158" spans="1:36" ht="18.75" x14ac:dyDescent="0.25">
      <c r="A158" s="1224"/>
      <c r="B158" s="1226"/>
      <c r="C158" s="1227"/>
      <c r="D158" s="1211"/>
      <c r="E158" s="273" t="s">
        <v>1014</v>
      </c>
      <c r="F158" s="273">
        <v>0</v>
      </c>
      <c r="G158" s="273">
        <v>0</v>
      </c>
      <c r="H158" s="273">
        <v>0</v>
      </c>
      <c r="I158" s="273">
        <v>0</v>
      </c>
      <c r="J158" s="273">
        <v>0</v>
      </c>
      <c r="K158" s="273">
        <v>0</v>
      </c>
      <c r="L158" s="273"/>
      <c r="M158" s="273"/>
      <c r="N158" s="273">
        <v>0</v>
      </c>
      <c r="O158" s="273"/>
      <c r="P158" s="273"/>
      <c r="Q158" s="273">
        <v>0</v>
      </c>
      <c r="R158" s="300"/>
      <c r="S158" s="300"/>
      <c r="T158" s="300"/>
      <c r="U158" s="300"/>
      <c r="V158" s="285">
        <f t="shared" si="47"/>
        <v>0</v>
      </c>
      <c r="W158" s="285">
        <f t="shared" si="48"/>
        <v>0</v>
      </c>
      <c r="X158" s="285">
        <f t="shared" si="49"/>
        <v>0</v>
      </c>
      <c r="Y158" s="286">
        <f t="shared" si="50"/>
        <v>0</v>
      </c>
      <c r="Z158" s="1198"/>
      <c r="AA158" s="1201"/>
      <c r="AB158" s="1201"/>
      <c r="AC158" s="1201"/>
      <c r="AD158" s="1201"/>
      <c r="AE158" s="1201"/>
      <c r="AF158" s="1201"/>
      <c r="AG158" s="1201"/>
      <c r="AH158" s="1201"/>
      <c r="AI158" s="1214"/>
      <c r="AJ158" s="1214"/>
    </row>
    <row r="159" spans="1:36" ht="19.5" thickBot="1" x14ac:dyDescent="0.3">
      <c r="A159" s="1218"/>
      <c r="B159" s="1220"/>
      <c r="C159" s="1222"/>
      <c r="D159" s="1212"/>
      <c r="E159" s="279"/>
      <c r="F159" s="279"/>
      <c r="G159" s="279"/>
      <c r="H159" s="279"/>
      <c r="I159" s="279"/>
      <c r="J159" s="279"/>
      <c r="K159" s="279"/>
      <c r="L159" s="279"/>
      <c r="M159" s="279"/>
      <c r="N159" s="279"/>
      <c r="O159" s="279"/>
      <c r="P159" s="279"/>
      <c r="Q159" s="279"/>
      <c r="R159" s="290"/>
      <c r="S159" s="290"/>
      <c r="T159" s="290"/>
      <c r="U159" s="290"/>
      <c r="V159" s="291">
        <f t="shared" si="47"/>
        <v>0</v>
      </c>
      <c r="W159" s="291">
        <f t="shared" si="48"/>
        <v>0</v>
      </c>
      <c r="X159" s="291">
        <f t="shared" si="49"/>
        <v>0</v>
      </c>
      <c r="Y159" s="292">
        <f t="shared" si="50"/>
        <v>0</v>
      </c>
      <c r="Z159" s="1199"/>
      <c r="AA159" s="1202"/>
      <c r="AB159" s="1202"/>
      <c r="AC159" s="1202"/>
      <c r="AD159" s="1202"/>
      <c r="AE159" s="1202"/>
      <c r="AF159" s="1202"/>
      <c r="AG159" s="1202"/>
      <c r="AH159" s="1202"/>
      <c r="AI159" s="1215"/>
      <c r="AJ159" s="1215"/>
    </row>
    <row r="160" spans="1:36" ht="18.75" x14ac:dyDescent="0.25">
      <c r="A160" s="1223">
        <v>23</v>
      </c>
      <c r="B160" s="1225" t="s">
        <v>535</v>
      </c>
      <c r="C160" s="1221">
        <v>400</v>
      </c>
      <c r="D160" s="1210">
        <f>400*0.9</f>
        <v>360</v>
      </c>
      <c r="E160" s="270" t="s">
        <v>1217</v>
      </c>
      <c r="F160" s="270">
        <v>5</v>
      </c>
      <c r="G160" s="270">
        <v>50</v>
      </c>
      <c r="H160" s="270">
        <v>9</v>
      </c>
      <c r="I160" s="270">
        <v>24</v>
      </c>
      <c r="J160" s="270">
        <v>31</v>
      </c>
      <c r="K160" s="270">
        <v>12</v>
      </c>
      <c r="L160" s="270">
        <v>0</v>
      </c>
      <c r="M160" s="270">
        <v>0</v>
      </c>
      <c r="N160" s="270">
        <v>0</v>
      </c>
      <c r="O160" s="270"/>
      <c r="P160" s="270"/>
      <c r="Q160" s="270"/>
      <c r="R160" s="301">
        <v>390</v>
      </c>
      <c r="S160" s="301">
        <v>390</v>
      </c>
      <c r="T160" s="301"/>
      <c r="U160" s="301">
        <v>401</v>
      </c>
      <c r="V160" s="283">
        <f t="shared" si="47"/>
        <v>21.333333333333332</v>
      </c>
      <c r="W160" s="283">
        <f t="shared" si="48"/>
        <v>22.333333333333332</v>
      </c>
      <c r="X160" s="283">
        <f t="shared" si="49"/>
        <v>0</v>
      </c>
      <c r="Y160" s="284">
        <f t="shared" si="50"/>
        <v>0</v>
      </c>
      <c r="Z160" s="1197">
        <f>SUM(V160:V163)</f>
        <v>64</v>
      </c>
      <c r="AA160" s="1200">
        <f>SUM(W160:W163)</f>
        <v>57.666666666666671</v>
      </c>
      <c r="AB160" s="1200">
        <f>SUM(X160:X163)</f>
        <v>43.666666666666671</v>
      </c>
      <c r="AC160" s="1200">
        <f>SUM(Y160:Y163)</f>
        <v>36</v>
      </c>
      <c r="AD160" s="1203">
        <f t="shared" ref="AD160:AG160" si="57">Z160*0.38*0.9*SQRT(3)</f>
        <v>37.911128076067584</v>
      </c>
      <c r="AE160" s="1203">
        <f t="shared" si="57"/>
        <v>34.159506026873402</v>
      </c>
      <c r="AF160" s="1203">
        <f t="shared" si="57"/>
        <v>25.866446760233615</v>
      </c>
      <c r="AG160" s="1203">
        <f t="shared" si="57"/>
        <v>21.325009542788013</v>
      </c>
      <c r="AH160" s="1200">
        <f>MAX(Z160:AC163)</f>
        <v>64</v>
      </c>
      <c r="AI160" s="1213">
        <f t="shared" ref="AI160" si="58">AH160*0.38*0.9*SQRT(3)</f>
        <v>37.911128076067584</v>
      </c>
      <c r="AJ160" s="1213">
        <f>D160-AI160</f>
        <v>322.0888719239324</v>
      </c>
    </row>
    <row r="161" spans="1:36" ht="18.75" x14ac:dyDescent="0.25">
      <c r="A161" s="1224"/>
      <c r="B161" s="1226"/>
      <c r="C161" s="1227"/>
      <c r="D161" s="1211"/>
      <c r="E161" s="273" t="s">
        <v>635</v>
      </c>
      <c r="F161" s="273">
        <v>73</v>
      </c>
      <c r="G161" s="273">
        <v>19</v>
      </c>
      <c r="H161" s="273">
        <v>36</v>
      </c>
      <c r="I161" s="273">
        <v>51</v>
      </c>
      <c r="J161" s="273">
        <v>43</v>
      </c>
      <c r="K161" s="273">
        <v>12</v>
      </c>
      <c r="L161" s="273">
        <v>62</v>
      </c>
      <c r="M161" s="273">
        <v>31</v>
      </c>
      <c r="N161" s="273">
        <v>7</v>
      </c>
      <c r="O161" s="273">
        <v>66</v>
      </c>
      <c r="P161" s="273">
        <v>33</v>
      </c>
      <c r="Q161" s="273">
        <v>9</v>
      </c>
      <c r="R161" s="300"/>
      <c r="S161" s="300"/>
      <c r="T161" s="300"/>
      <c r="U161" s="300"/>
      <c r="V161" s="285">
        <f t="shared" si="47"/>
        <v>42.666666666666664</v>
      </c>
      <c r="W161" s="285">
        <f t="shared" si="48"/>
        <v>35.333333333333336</v>
      </c>
      <c r="X161" s="285">
        <f t="shared" si="49"/>
        <v>33.333333333333336</v>
      </c>
      <c r="Y161" s="286">
        <f t="shared" si="50"/>
        <v>36</v>
      </c>
      <c r="Z161" s="1198"/>
      <c r="AA161" s="1201"/>
      <c r="AB161" s="1201"/>
      <c r="AC161" s="1201"/>
      <c r="AD161" s="1201"/>
      <c r="AE161" s="1201"/>
      <c r="AF161" s="1201"/>
      <c r="AG161" s="1201"/>
      <c r="AH161" s="1201"/>
      <c r="AI161" s="1214"/>
      <c r="AJ161" s="1214"/>
    </row>
    <row r="162" spans="1:36" ht="18.75" x14ac:dyDescent="0.25">
      <c r="A162" s="1224"/>
      <c r="B162" s="1226"/>
      <c r="C162" s="1227"/>
      <c r="D162" s="1211"/>
      <c r="E162" s="277" t="s">
        <v>1216</v>
      </c>
      <c r="F162" s="277"/>
      <c r="G162" s="277"/>
      <c r="H162" s="277"/>
      <c r="I162" s="277"/>
      <c r="J162" s="277"/>
      <c r="K162" s="277"/>
      <c r="L162" s="277">
        <v>9</v>
      </c>
      <c r="M162" s="277">
        <v>3</v>
      </c>
      <c r="N162" s="277">
        <v>19</v>
      </c>
      <c r="O162" s="277">
        <v>0</v>
      </c>
      <c r="P162" s="277">
        <v>0</v>
      </c>
      <c r="Q162" s="277">
        <v>0</v>
      </c>
      <c r="R162" s="289"/>
      <c r="S162" s="289"/>
      <c r="T162" s="289"/>
      <c r="U162" s="289"/>
      <c r="V162" s="285">
        <f t="shared" si="47"/>
        <v>0</v>
      </c>
      <c r="W162" s="285">
        <f t="shared" si="48"/>
        <v>0</v>
      </c>
      <c r="X162" s="285">
        <f t="shared" si="49"/>
        <v>10.333333333333334</v>
      </c>
      <c r="Y162" s="286">
        <f t="shared" si="50"/>
        <v>0</v>
      </c>
      <c r="Z162" s="1198"/>
      <c r="AA162" s="1201"/>
      <c r="AB162" s="1201"/>
      <c r="AC162" s="1201"/>
      <c r="AD162" s="1201"/>
      <c r="AE162" s="1201"/>
      <c r="AF162" s="1201"/>
      <c r="AG162" s="1201"/>
      <c r="AH162" s="1201"/>
      <c r="AI162" s="1214"/>
      <c r="AJ162" s="1214"/>
    </row>
    <row r="163" spans="1:36" ht="19.5" thickBot="1" x14ac:dyDescent="0.3">
      <c r="A163" s="1218"/>
      <c r="B163" s="1220"/>
      <c r="C163" s="1222"/>
      <c r="D163" s="1212"/>
      <c r="E163" s="279"/>
      <c r="F163" s="279"/>
      <c r="G163" s="279"/>
      <c r="H163" s="279"/>
      <c r="I163" s="279"/>
      <c r="J163" s="279"/>
      <c r="K163" s="279"/>
      <c r="L163" s="279"/>
      <c r="M163" s="279"/>
      <c r="N163" s="279"/>
      <c r="O163" s="279"/>
      <c r="P163" s="279"/>
      <c r="Q163" s="279"/>
      <c r="R163" s="290"/>
      <c r="S163" s="290"/>
      <c r="T163" s="290"/>
      <c r="U163" s="290"/>
      <c r="V163" s="291">
        <f t="shared" si="47"/>
        <v>0</v>
      </c>
      <c r="W163" s="291">
        <f t="shared" si="48"/>
        <v>0</v>
      </c>
      <c r="X163" s="291">
        <f t="shared" si="49"/>
        <v>0</v>
      </c>
      <c r="Y163" s="292">
        <f t="shared" si="50"/>
        <v>0</v>
      </c>
      <c r="Z163" s="1199"/>
      <c r="AA163" s="1202"/>
      <c r="AB163" s="1202"/>
      <c r="AC163" s="1202"/>
      <c r="AD163" s="1202"/>
      <c r="AE163" s="1202"/>
      <c r="AF163" s="1202"/>
      <c r="AG163" s="1202"/>
      <c r="AH163" s="1202"/>
      <c r="AI163" s="1215"/>
      <c r="AJ163" s="1215"/>
    </row>
    <row r="164" spans="1:36" ht="18.75" x14ac:dyDescent="0.25">
      <c r="A164" s="1223">
        <v>24</v>
      </c>
      <c r="B164" s="1225" t="s">
        <v>544</v>
      </c>
      <c r="C164" s="1228">
        <v>400.4</v>
      </c>
      <c r="D164" s="1210">
        <f>(400+400)*0.9</f>
        <v>720</v>
      </c>
      <c r="E164" s="270" t="s">
        <v>636</v>
      </c>
      <c r="F164" s="270">
        <v>2</v>
      </c>
      <c r="G164" s="270">
        <v>1</v>
      </c>
      <c r="H164" s="270">
        <v>11</v>
      </c>
      <c r="I164" s="270">
        <v>2</v>
      </c>
      <c r="J164" s="270">
        <v>1</v>
      </c>
      <c r="K164" s="270">
        <v>9</v>
      </c>
      <c r="L164" s="270">
        <v>2</v>
      </c>
      <c r="M164" s="270">
        <v>3</v>
      </c>
      <c r="N164" s="270">
        <v>4</v>
      </c>
      <c r="O164" s="270">
        <v>8</v>
      </c>
      <c r="P164" s="270">
        <v>7</v>
      </c>
      <c r="Q164" s="270">
        <v>4</v>
      </c>
      <c r="R164" s="270">
        <v>400</v>
      </c>
      <c r="S164" s="270">
        <v>402</v>
      </c>
      <c r="T164" s="270">
        <v>410</v>
      </c>
      <c r="U164" s="270">
        <v>405</v>
      </c>
      <c r="V164" s="283">
        <f t="shared" si="47"/>
        <v>4.666666666666667</v>
      </c>
      <c r="W164" s="283">
        <f t="shared" si="48"/>
        <v>4</v>
      </c>
      <c r="X164" s="283">
        <f t="shared" si="49"/>
        <v>3</v>
      </c>
      <c r="Y164" s="284">
        <f t="shared" si="50"/>
        <v>6.333333333333333</v>
      </c>
      <c r="Z164" s="1197">
        <f>SUM(V164:V171)</f>
        <v>105</v>
      </c>
      <c r="AA164" s="1200">
        <f>SUM(W164:W171)</f>
        <v>69.333333333333329</v>
      </c>
      <c r="AB164" s="1200">
        <f>SUM(X164:X171)</f>
        <v>146.66666666666669</v>
      </c>
      <c r="AC164" s="1200">
        <f>SUM(Y164:Y171)</f>
        <v>64.333333333333329</v>
      </c>
      <c r="AD164" s="1203">
        <f t="shared" ref="AD164:AG164" si="59">Z164*0.38*0.9*SQRT(3)</f>
        <v>62.197944499798375</v>
      </c>
      <c r="AE164" s="1203">
        <f t="shared" si="59"/>
        <v>41.070388749073217</v>
      </c>
      <c r="AF164" s="1203">
        <f t="shared" si="59"/>
        <v>86.879668507654898</v>
      </c>
      <c r="AG164" s="1203">
        <f t="shared" si="59"/>
        <v>38.108581868130436</v>
      </c>
      <c r="AH164" s="1200">
        <f>MAX(Z164:AC171)</f>
        <v>146.66666666666669</v>
      </c>
      <c r="AI164" s="1213">
        <f t="shared" ref="AI164" si="60">AH164*0.38*0.9*SQRT(3)</f>
        <v>86.879668507654898</v>
      </c>
      <c r="AJ164" s="1213">
        <f>D164-AI164</f>
        <v>633.12033149234514</v>
      </c>
    </row>
    <row r="165" spans="1:36" ht="18.75" x14ac:dyDescent="0.25">
      <c r="A165" s="1224"/>
      <c r="B165" s="1226"/>
      <c r="C165" s="1229"/>
      <c r="D165" s="1211"/>
      <c r="E165" s="273" t="s">
        <v>637</v>
      </c>
      <c r="F165" s="273">
        <v>0</v>
      </c>
      <c r="G165" s="273">
        <v>0</v>
      </c>
      <c r="H165" s="273">
        <v>0</v>
      </c>
      <c r="I165" s="273">
        <v>0</v>
      </c>
      <c r="J165" s="273">
        <v>0</v>
      </c>
      <c r="K165" s="273">
        <v>0</v>
      </c>
      <c r="L165" s="273">
        <v>0</v>
      </c>
      <c r="M165" s="273"/>
      <c r="N165" s="273"/>
      <c r="O165" s="273"/>
      <c r="P165" s="273"/>
      <c r="Q165" s="273"/>
      <c r="R165" s="300"/>
      <c r="S165" s="300"/>
      <c r="T165" s="300"/>
      <c r="U165" s="300"/>
      <c r="V165" s="285">
        <f t="shared" si="47"/>
        <v>0</v>
      </c>
      <c r="W165" s="285">
        <f t="shared" si="48"/>
        <v>0</v>
      </c>
      <c r="X165" s="285">
        <f t="shared" si="49"/>
        <v>0</v>
      </c>
      <c r="Y165" s="286">
        <f t="shared" si="50"/>
        <v>0</v>
      </c>
      <c r="Z165" s="1198"/>
      <c r="AA165" s="1201"/>
      <c r="AB165" s="1201"/>
      <c r="AC165" s="1201"/>
      <c r="AD165" s="1201"/>
      <c r="AE165" s="1201"/>
      <c r="AF165" s="1201"/>
      <c r="AG165" s="1201"/>
      <c r="AH165" s="1201"/>
      <c r="AI165" s="1214"/>
      <c r="AJ165" s="1214"/>
    </row>
    <row r="166" spans="1:36" ht="18.75" x14ac:dyDescent="0.25">
      <c r="A166" s="1224"/>
      <c r="B166" s="1226"/>
      <c r="C166" s="1229"/>
      <c r="D166" s="1211"/>
      <c r="E166" s="277" t="s">
        <v>638</v>
      </c>
      <c r="F166" s="277">
        <v>1</v>
      </c>
      <c r="G166" s="277">
        <v>1</v>
      </c>
      <c r="H166" s="277">
        <v>2</v>
      </c>
      <c r="I166" s="277">
        <v>7</v>
      </c>
      <c r="J166" s="277">
        <v>1</v>
      </c>
      <c r="K166" s="277">
        <v>5</v>
      </c>
      <c r="L166" s="277">
        <v>2</v>
      </c>
      <c r="M166" s="277">
        <v>2</v>
      </c>
      <c r="N166" s="277">
        <v>4</v>
      </c>
      <c r="O166" s="277">
        <v>1</v>
      </c>
      <c r="P166" s="277">
        <v>1</v>
      </c>
      <c r="Q166" s="277">
        <v>2</v>
      </c>
      <c r="R166" s="270"/>
      <c r="S166" s="270"/>
      <c r="T166" s="270"/>
      <c r="U166" s="270"/>
      <c r="V166" s="285">
        <f t="shared" si="47"/>
        <v>1.3333333333333333</v>
      </c>
      <c r="W166" s="285">
        <f t="shared" si="48"/>
        <v>4.333333333333333</v>
      </c>
      <c r="X166" s="285">
        <f t="shared" si="49"/>
        <v>2.6666666666666665</v>
      </c>
      <c r="Y166" s="286">
        <f t="shared" si="50"/>
        <v>1.3333333333333333</v>
      </c>
      <c r="Z166" s="1198"/>
      <c r="AA166" s="1201"/>
      <c r="AB166" s="1201"/>
      <c r="AC166" s="1201"/>
      <c r="AD166" s="1201"/>
      <c r="AE166" s="1201"/>
      <c r="AF166" s="1201"/>
      <c r="AG166" s="1201"/>
      <c r="AH166" s="1201"/>
      <c r="AI166" s="1214"/>
      <c r="AJ166" s="1214"/>
    </row>
    <row r="167" spans="1:36" ht="18.75" x14ac:dyDescent="0.25">
      <c r="A167" s="1224"/>
      <c r="B167" s="1226"/>
      <c r="C167" s="1229"/>
      <c r="D167" s="1211"/>
      <c r="E167" s="273" t="s">
        <v>639</v>
      </c>
      <c r="F167" s="273">
        <v>29</v>
      </c>
      <c r="G167" s="273">
        <v>16</v>
      </c>
      <c r="H167" s="273">
        <v>28</v>
      </c>
      <c r="I167" s="273">
        <v>8</v>
      </c>
      <c r="J167" s="273">
        <v>2</v>
      </c>
      <c r="K167" s="273">
        <v>2</v>
      </c>
      <c r="L167" s="273">
        <v>32</v>
      </c>
      <c r="M167" s="273">
        <v>5</v>
      </c>
      <c r="N167" s="273">
        <v>43</v>
      </c>
      <c r="O167" s="273">
        <v>8</v>
      </c>
      <c r="P167" s="273">
        <v>1</v>
      </c>
      <c r="Q167" s="273">
        <v>3</v>
      </c>
      <c r="R167" s="300"/>
      <c r="S167" s="300"/>
      <c r="T167" s="300"/>
      <c r="U167" s="300"/>
      <c r="V167" s="285">
        <f t="shared" si="47"/>
        <v>24.333333333333332</v>
      </c>
      <c r="W167" s="285">
        <f t="shared" si="48"/>
        <v>4</v>
      </c>
      <c r="X167" s="285">
        <f t="shared" si="49"/>
        <v>26.666666666666668</v>
      </c>
      <c r="Y167" s="286">
        <f t="shared" si="50"/>
        <v>4</v>
      </c>
      <c r="Z167" s="1198"/>
      <c r="AA167" s="1201"/>
      <c r="AB167" s="1201"/>
      <c r="AC167" s="1201"/>
      <c r="AD167" s="1201"/>
      <c r="AE167" s="1201"/>
      <c r="AF167" s="1201"/>
      <c r="AG167" s="1201"/>
      <c r="AH167" s="1201"/>
      <c r="AI167" s="1214"/>
      <c r="AJ167" s="1214"/>
    </row>
    <row r="168" spans="1:36" ht="18.75" x14ac:dyDescent="0.25">
      <c r="A168" s="1224"/>
      <c r="B168" s="1226"/>
      <c r="C168" s="1229"/>
      <c r="D168" s="1211"/>
      <c r="E168" s="277" t="s">
        <v>640</v>
      </c>
      <c r="F168" s="277">
        <v>40</v>
      </c>
      <c r="G168" s="277">
        <v>38</v>
      </c>
      <c r="H168" s="277">
        <v>59</v>
      </c>
      <c r="I168" s="277">
        <v>12</v>
      </c>
      <c r="J168" s="277">
        <v>25</v>
      </c>
      <c r="K168" s="277">
        <v>22</v>
      </c>
      <c r="L168" s="277">
        <v>43</v>
      </c>
      <c r="M168" s="277">
        <v>54</v>
      </c>
      <c r="N168" s="277">
        <v>127</v>
      </c>
      <c r="O168" s="277">
        <v>18</v>
      </c>
      <c r="P168" s="277">
        <v>28</v>
      </c>
      <c r="Q168" s="277">
        <v>35</v>
      </c>
      <c r="R168" s="289"/>
      <c r="S168" s="289"/>
      <c r="T168" s="289"/>
      <c r="U168" s="289"/>
      <c r="V168" s="285">
        <f t="shared" si="47"/>
        <v>45.666666666666664</v>
      </c>
      <c r="W168" s="285">
        <f t="shared" si="48"/>
        <v>19.666666666666668</v>
      </c>
      <c r="X168" s="285">
        <f t="shared" si="49"/>
        <v>74.666666666666671</v>
      </c>
      <c r="Y168" s="286">
        <f t="shared" si="50"/>
        <v>27</v>
      </c>
      <c r="Z168" s="1198"/>
      <c r="AA168" s="1201"/>
      <c r="AB168" s="1201"/>
      <c r="AC168" s="1201"/>
      <c r="AD168" s="1201"/>
      <c r="AE168" s="1201"/>
      <c r="AF168" s="1201"/>
      <c r="AG168" s="1201"/>
      <c r="AH168" s="1201"/>
      <c r="AI168" s="1214"/>
      <c r="AJ168" s="1214"/>
    </row>
    <row r="169" spans="1:36" ht="18.75" x14ac:dyDescent="0.25">
      <c r="A169" s="1224"/>
      <c r="B169" s="1226"/>
      <c r="C169" s="1229"/>
      <c r="D169" s="1211"/>
      <c r="E169" s="273" t="s">
        <v>641</v>
      </c>
      <c r="F169" s="273">
        <v>32</v>
      </c>
      <c r="G169" s="273">
        <v>16</v>
      </c>
      <c r="H169" s="273">
        <v>3</v>
      </c>
      <c r="I169" s="273">
        <v>14</v>
      </c>
      <c r="J169" s="273">
        <v>4</v>
      </c>
      <c r="K169" s="273">
        <v>0</v>
      </c>
      <c r="L169" s="273">
        <v>34</v>
      </c>
      <c r="M169" s="273">
        <v>33</v>
      </c>
      <c r="N169" s="273">
        <v>3</v>
      </c>
      <c r="O169" s="273">
        <v>20</v>
      </c>
      <c r="P169" s="273">
        <v>8</v>
      </c>
      <c r="Q169" s="273">
        <v>0</v>
      </c>
      <c r="R169" s="300"/>
      <c r="S169" s="300"/>
      <c r="T169" s="300"/>
      <c r="U169" s="300"/>
      <c r="V169" s="285">
        <f t="shared" si="47"/>
        <v>17</v>
      </c>
      <c r="W169" s="285">
        <f t="shared" si="48"/>
        <v>9</v>
      </c>
      <c r="X169" s="285">
        <f t="shared" si="49"/>
        <v>23.333333333333332</v>
      </c>
      <c r="Y169" s="286">
        <f t="shared" si="50"/>
        <v>14</v>
      </c>
      <c r="Z169" s="1198"/>
      <c r="AA169" s="1201"/>
      <c r="AB169" s="1201"/>
      <c r="AC169" s="1201"/>
      <c r="AD169" s="1201"/>
      <c r="AE169" s="1201"/>
      <c r="AF169" s="1201"/>
      <c r="AG169" s="1201"/>
      <c r="AH169" s="1201"/>
      <c r="AI169" s="1214"/>
      <c r="AJ169" s="1214"/>
    </row>
    <row r="170" spans="1:36" ht="18.75" x14ac:dyDescent="0.25">
      <c r="A170" s="1224"/>
      <c r="B170" s="1226"/>
      <c r="C170" s="1229"/>
      <c r="D170" s="1211"/>
      <c r="E170" s="277" t="s">
        <v>642</v>
      </c>
      <c r="F170" s="277">
        <v>24</v>
      </c>
      <c r="G170" s="277">
        <v>10</v>
      </c>
      <c r="H170" s="277">
        <v>2</v>
      </c>
      <c r="I170" s="277">
        <v>76</v>
      </c>
      <c r="J170" s="277">
        <v>7</v>
      </c>
      <c r="K170" s="277">
        <v>2</v>
      </c>
      <c r="L170" s="277">
        <v>40</v>
      </c>
      <c r="M170" s="277">
        <v>8</v>
      </c>
      <c r="N170" s="277">
        <v>1</v>
      </c>
      <c r="O170" s="277">
        <v>22</v>
      </c>
      <c r="P170" s="277">
        <v>11</v>
      </c>
      <c r="Q170" s="277">
        <v>2</v>
      </c>
      <c r="R170" s="289"/>
      <c r="S170" s="289"/>
      <c r="T170" s="289"/>
      <c r="U170" s="289"/>
      <c r="V170" s="285">
        <f t="shared" si="47"/>
        <v>12</v>
      </c>
      <c r="W170" s="285">
        <f t="shared" si="48"/>
        <v>28.333333333333332</v>
      </c>
      <c r="X170" s="285">
        <f t="shared" si="49"/>
        <v>16.333333333333332</v>
      </c>
      <c r="Y170" s="286">
        <f t="shared" si="50"/>
        <v>11.666666666666666</v>
      </c>
      <c r="Z170" s="1198"/>
      <c r="AA170" s="1201"/>
      <c r="AB170" s="1201"/>
      <c r="AC170" s="1201"/>
      <c r="AD170" s="1201"/>
      <c r="AE170" s="1201"/>
      <c r="AF170" s="1201"/>
      <c r="AG170" s="1201"/>
      <c r="AH170" s="1201"/>
      <c r="AI170" s="1214"/>
      <c r="AJ170" s="1214"/>
    </row>
    <row r="171" spans="1:36" ht="19.5" thickBot="1" x14ac:dyDescent="0.3">
      <c r="A171" s="1218"/>
      <c r="B171" s="1220"/>
      <c r="C171" s="1230"/>
      <c r="D171" s="1212"/>
      <c r="E171" s="279"/>
      <c r="F171" s="279"/>
      <c r="G171" s="279"/>
      <c r="H171" s="279"/>
      <c r="I171" s="279"/>
      <c r="J171" s="279"/>
      <c r="K171" s="279"/>
      <c r="L171" s="279"/>
      <c r="M171" s="279"/>
      <c r="N171" s="279"/>
      <c r="O171" s="279"/>
      <c r="P171" s="279"/>
      <c r="Q171" s="279"/>
      <c r="R171" s="290"/>
      <c r="S171" s="290"/>
      <c r="T171" s="290"/>
      <c r="U171" s="290"/>
      <c r="V171" s="291">
        <f t="shared" si="47"/>
        <v>0</v>
      </c>
      <c r="W171" s="291">
        <f t="shared" si="48"/>
        <v>0</v>
      </c>
      <c r="X171" s="291">
        <f t="shared" si="49"/>
        <v>0</v>
      </c>
      <c r="Y171" s="292">
        <f t="shared" si="50"/>
        <v>0</v>
      </c>
      <c r="Z171" s="1199"/>
      <c r="AA171" s="1202"/>
      <c r="AB171" s="1202"/>
      <c r="AC171" s="1202"/>
      <c r="AD171" s="1202"/>
      <c r="AE171" s="1202"/>
      <c r="AF171" s="1202"/>
      <c r="AG171" s="1202"/>
      <c r="AH171" s="1202"/>
      <c r="AI171" s="1215"/>
      <c r="AJ171" s="1215"/>
    </row>
    <row r="172" spans="1:36" x14ac:dyDescent="0.25">
      <c r="AF172" s="302">
        <f>SUM(AF12:AF171)</f>
        <v>1145.2319939645417</v>
      </c>
      <c r="AG172" s="302">
        <f>SUM(AG12:AG171)</f>
        <v>1157.9480181733891</v>
      </c>
    </row>
  </sheetData>
  <sheetProtection formatCells="0" formatColumns="0" formatRows="0" insertRows="0"/>
  <mergeCells count="390">
    <mergeCell ref="AF164:AF171"/>
    <mergeCell ref="AG164:AG171"/>
    <mergeCell ref="AH164:AH171"/>
    <mergeCell ref="AI164:AI171"/>
    <mergeCell ref="AJ164:AJ171"/>
    <mergeCell ref="AJ160:AJ163"/>
    <mergeCell ref="A164:A171"/>
    <mergeCell ref="B164:B171"/>
    <mergeCell ref="C164:C171"/>
    <mergeCell ref="D164:D171"/>
    <mergeCell ref="Z164:Z171"/>
    <mergeCell ref="AA164:AA171"/>
    <mergeCell ref="AB164:AB171"/>
    <mergeCell ref="AC164:AC171"/>
    <mergeCell ref="AD164:AD171"/>
    <mergeCell ref="AD160:AD163"/>
    <mergeCell ref="AE160:AE163"/>
    <mergeCell ref="AF160:AF163"/>
    <mergeCell ref="AG160:AG163"/>
    <mergeCell ref="AH160:AH163"/>
    <mergeCell ref="AI160:AI163"/>
    <mergeCell ref="A160:A163"/>
    <mergeCell ref="B160:B163"/>
    <mergeCell ref="C160:C163"/>
    <mergeCell ref="AA160:AA163"/>
    <mergeCell ref="AE164:AE171"/>
    <mergeCell ref="A153:A154"/>
    <mergeCell ref="B153:B154"/>
    <mergeCell ref="C153:C154"/>
    <mergeCell ref="D153:D154"/>
    <mergeCell ref="Z153:Z154"/>
    <mergeCell ref="AD155:AD159"/>
    <mergeCell ref="AE155:AE159"/>
    <mergeCell ref="AG139:AG150"/>
    <mergeCell ref="AH139:AH150"/>
    <mergeCell ref="AI139:AI150"/>
    <mergeCell ref="A139:A150"/>
    <mergeCell ref="B139:B150"/>
    <mergeCell ref="C139:C150"/>
    <mergeCell ref="AB160:AB163"/>
    <mergeCell ref="AC160:AC163"/>
    <mergeCell ref="AC155:AC159"/>
    <mergeCell ref="AH153:AH154"/>
    <mergeCell ref="AI153:AI154"/>
    <mergeCell ref="A155:A159"/>
    <mergeCell ref="B155:B159"/>
    <mergeCell ref="C155:C159"/>
    <mergeCell ref="D155:D159"/>
    <mergeCell ref="Z155:Z159"/>
    <mergeCell ref="AA155:AA159"/>
    <mergeCell ref="AB155:AB159"/>
    <mergeCell ref="AB153:AB154"/>
    <mergeCell ref="AC153:AC154"/>
    <mergeCell ref="AD153:AD154"/>
    <mergeCell ref="AE153:AE154"/>
    <mergeCell ref="D160:D163"/>
    <mergeCell ref="Z160:Z163"/>
    <mergeCell ref="A151:A152"/>
    <mergeCell ref="B151:B152"/>
    <mergeCell ref="C151:C152"/>
    <mergeCell ref="D151:D152"/>
    <mergeCell ref="Z151:Z152"/>
    <mergeCell ref="AA151:AA152"/>
    <mergeCell ref="AB151:AB152"/>
    <mergeCell ref="AC151:AC152"/>
    <mergeCell ref="AD151:AD152"/>
    <mergeCell ref="AH151:AH152"/>
    <mergeCell ref="AA153:AA154"/>
    <mergeCell ref="AI155:AI159"/>
    <mergeCell ref="AJ155:AJ159"/>
    <mergeCell ref="AI151:AI152"/>
    <mergeCell ref="AJ151:AJ152"/>
    <mergeCell ref="AJ153:AJ154"/>
    <mergeCell ref="AH155:AH159"/>
    <mergeCell ref="D139:D150"/>
    <mergeCell ref="Z139:Z150"/>
    <mergeCell ref="AA139:AA150"/>
    <mergeCell ref="AB139:AB150"/>
    <mergeCell ref="AC139:AC150"/>
    <mergeCell ref="AJ139:AJ150"/>
    <mergeCell ref="AD139:AD150"/>
    <mergeCell ref="AE139:AE150"/>
    <mergeCell ref="AF139:AF150"/>
    <mergeCell ref="AF153:AF154"/>
    <mergeCell ref="AG153:AG154"/>
    <mergeCell ref="AE151:AE152"/>
    <mergeCell ref="AF151:AF152"/>
    <mergeCell ref="AG151:AG152"/>
    <mergeCell ref="AF155:AF159"/>
    <mergeCell ref="AG155:AG159"/>
    <mergeCell ref="AH133:AH134"/>
    <mergeCell ref="AI133:AI134"/>
    <mergeCell ref="AJ133:AJ134"/>
    <mergeCell ref="AD133:AD134"/>
    <mergeCell ref="AE133:AE134"/>
    <mergeCell ref="AF133:AF134"/>
    <mergeCell ref="AG133:AG134"/>
    <mergeCell ref="AI135:AI138"/>
    <mergeCell ref="AJ135:AJ138"/>
    <mergeCell ref="AD135:AD138"/>
    <mergeCell ref="AE135:AE138"/>
    <mergeCell ref="AF135:AF138"/>
    <mergeCell ref="AG135:AG138"/>
    <mergeCell ref="AH135:AH138"/>
    <mergeCell ref="AB135:AB138"/>
    <mergeCell ref="AB133:AB134"/>
    <mergeCell ref="AC133:AC134"/>
    <mergeCell ref="A133:A134"/>
    <mergeCell ref="B133:B134"/>
    <mergeCell ref="C133:C134"/>
    <mergeCell ref="D133:D134"/>
    <mergeCell ref="Z133:Z134"/>
    <mergeCell ref="AA133:AA134"/>
    <mergeCell ref="AC135:AC138"/>
    <mergeCell ref="C115:C128"/>
    <mergeCell ref="D115:D128"/>
    <mergeCell ref="Z115:Z128"/>
    <mergeCell ref="AA115:AA128"/>
    <mergeCell ref="A135:A138"/>
    <mergeCell ref="B135:B138"/>
    <mergeCell ref="C135:C138"/>
    <mergeCell ref="D135:D138"/>
    <mergeCell ref="Z135:Z138"/>
    <mergeCell ref="AA135:AA138"/>
    <mergeCell ref="AE129:AE132"/>
    <mergeCell ref="AF129:AF132"/>
    <mergeCell ref="AG129:AG132"/>
    <mergeCell ref="AH129:AH132"/>
    <mergeCell ref="AI129:AI132"/>
    <mergeCell ref="AJ129:AJ132"/>
    <mergeCell ref="AJ115:AJ128"/>
    <mergeCell ref="A129:A132"/>
    <mergeCell ref="B129:B132"/>
    <mergeCell ref="C129:C132"/>
    <mergeCell ref="D129:D132"/>
    <mergeCell ref="Z129:Z132"/>
    <mergeCell ref="AA129:AA132"/>
    <mergeCell ref="AB129:AB132"/>
    <mergeCell ref="AC129:AC132"/>
    <mergeCell ref="AD129:AD132"/>
    <mergeCell ref="AD115:AD128"/>
    <mergeCell ref="AE115:AE128"/>
    <mergeCell ref="AF115:AF128"/>
    <mergeCell ref="AG115:AG128"/>
    <mergeCell ref="AH115:AH128"/>
    <mergeCell ref="AI115:AI128"/>
    <mergeCell ref="A115:A128"/>
    <mergeCell ref="B115:B128"/>
    <mergeCell ref="A110:A111"/>
    <mergeCell ref="B110:B111"/>
    <mergeCell ref="C110:C111"/>
    <mergeCell ref="D110:D111"/>
    <mergeCell ref="Z110:Z111"/>
    <mergeCell ref="AD112:AD114"/>
    <mergeCell ref="AE112:AE114"/>
    <mergeCell ref="AF112:AF114"/>
    <mergeCell ref="AG112:AG114"/>
    <mergeCell ref="AG101:AG106"/>
    <mergeCell ref="AH101:AH106"/>
    <mergeCell ref="AI101:AI106"/>
    <mergeCell ref="A101:A106"/>
    <mergeCell ref="B101:B106"/>
    <mergeCell ref="C101:C106"/>
    <mergeCell ref="AB115:AB128"/>
    <mergeCell ref="AC115:AC128"/>
    <mergeCell ref="AC112:AC114"/>
    <mergeCell ref="AH110:AH111"/>
    <mergeCell ref="AI110:AI111"/>
    <mergeCell ref="A112:A114"/>
    <mergeCell ref="B112:B114"/>
    <mergeCell ref="C112:C114"/>
    <mergeCell ref="D112:D114"/>
    <mergeCell ref="Z112:Z114"/>
    <mergeCell ref="AA112:AA114"/>
    <mergeCell ref="AB112:AB114"/>
    <mergeCell ref="AB110:AB111"/>
    <mergeCell ref="AC110:AC111"/>
    <mergeCell ref="AD110:AD111"/>
    <mergeCell ref="AE110:AE111"/>
    <mergeCell ref="AF110:AF111"/>
    <mergeCell ref="AG110:AG111"/>
    <mergeCell ref="A107:A109"/>
    <mergeCell ref="B107:B109"/>
    <mergeCell ref="C107:C109"/>
    <mergeCell ref="D107:D109"/>
    <mergeCell ref="Z107:Z109"/>
    <mergeCell ref="AA107:AA109"/>
    <mergeCell ref="AB107:AB109"/>
    <mergeCell ref="AC107:AC109"/>
    <mergeCell ref="AD107:AD109"/>
    <mergeCell ref="AE107:AE109"/>
    <mergeCell ref="AF107:AF109"/>
    <mergeCell ref="AG107:AG109"/>
    <mergeCell ref="AH107:AH109"/>
    <mergeCell ref="AA110:AA111"/>
    <mergeCell ref="AI112:AI114"/>
    <mergeCell ref="AJ112:AJ114"/>
    <mergeCell ref="AI107:AI109"/>
    <mergeCell ref="AJ107:AJ109"/>
    <mergeCell ref="AJ110:AJ111"/>
    <mergeCell ref="AH112:AH114"/>
    <mergeCell ref="D101:D106"/>
    <mergeCell ref="Z101:Z106"/>
    <mergeCell ref="AA101:AA106"/>
    <mergeCell ref="AB101:AB106"/>
    <mergeCell ref="AC101:AC106"/>
    <mergeCell ref="AC89:AC100"/>
    <mergeCell ref="AH83:AH88"/>
    <mergeCell ref="AI83:AI88"/>
    <mergeCell ref="AJ83:AJ88"/>
    <mergeCell ref="AD83:AD88"/>
    <mergeCell ref="AE83:AE88"/>
    <mergeCell ref="AF83:AF88"/>
    <mergeCell ref="AG83:AG88"/>
    <mergeCell ref="AI89:AI100"/>
    <mergeCell ref="AJ89:AJ100"/>
    <mergeCell ref="AD89:AD100"/>
    <mergeCell ref="AE89:AE100"/>
    <mergeCell ref="AF89:AF100"/>
    <mergeCell ref="AG89:AG100"/>
    <mergeCell ref="AH89:AH100"/>
    <mergeCell ref="AJ101:AJ106"/>
    <mergeCell ref="AD101:AD106"/>
    <mergeCell ref="AE101:AE106"/>
    <mergeCell ref="AF101:AF106"/>
    <mergeCell ref="AB89:AB100"/>
    <mergeCell ref="AB83:AB88"/>
    <mergeCell ref="AC83:AC88"/>
    <mergeCell ref="A83:A88"/>
    <mergeCell ref="B83:B88"/>
    <mergeCell ref="C83:C88"/>
    <mergeCell ref="D83:D88"/>
    <mergeCell ref="Z83:Z88"/>
    <mergeCell ref="AA83:AA88"/>
    <mergeCell ref="C71:C78"/>
    <mergeCell ref="D71:D78"/>
    <mergeCell ref="Z71:Z78"/>
    <mergeCell ref="AA71:AA78"/>
    <mergeCell ref="A89:A100"/>
    <mergeCell ref="B89:B100"/>
    <mergeCell ref="C89:C100"/>
    <mergeCell ref="D89:D100"/>
    <mergeCell ref="Z89:Z100"/>
    <mergeCell ref="AA89:AA100"/>
    <mergeCell ref="AE79:AE82"/>
    <mergeCell ref="AF79:AF82"/>
    <mergeCell ref="AG79:AG82"/>
    <mergeCell ref="AH79:AH82"/>
    <mergeCell ref="AI79:AI82"/>
    <mergeCell ref="AJ79:AJ82"/>
    <mergeCell ref="AJ71:AJ78"/>
    <mergeCell ref="A79:A82"/>
    <mergeCell ref="B79:B82"/>
    <mergeCell ref="C79:C82"/>
    <mergeCell ref="D79:D82"/>
    <mergeCell ref="Z79:Z82"/>
    <mergeCell ref="AA79:AA82"/>
    <mergeCell ref="AB79:AB82"/>
    <mergeCell ref="AC79:AC82"/>
    <mergeCell ref="AD79:AD82"/>
    <mergeCell ref="AD71:AD78"/>
    <mergeCell ref="AE71:AE78"/>
    <mergeCell ref="AF71:AF78"/>
    <mergeCell ref="AG71:AG78"/>
    <mergeCell ref="AH71:AH78"/>
    <mergeCell ref="AI71:AI78"/>
    <mergeCell ref="A71:A78"/>
    <mergeCell ref="B71:B78"/>
    <mergeCell ref="A51:A62"/>
    <mergeCell ref="B51:B62"/>
    <mergeCell ref="C51:C62"/>
    <mergeCell ref="D51:D62"/>
    <mergeCell ref="Z51:Z62"/>
    <mergeCell ref="AD63:AD70"/>
    <mergeCell ref="AE63:AE70"/>
    <mergeCell ref="AF63:AF70"/>
    <mergeCell ref="AG63:AG70"/>
    <mergeCell ref="AG44:AG48"/>
    <mergeCell ref="AH44:AH48"/>
    <mergeCell ref="AI44:AI48"/>
    <mergeCell ref="A44:A48"/>
    <mergeCell ref="B44:B48"/>
    <mergeCell ref="C44:C48"/>
    <mergeCell ref="AB71:AB78"/>
    <mergeCell ref="AC71:AC78"/>
    <mergeCell ref="AC63:AC70"/>
    <mergeCell ref="AH51:AH62"/>
    <mergeCell ref="AI51:AI62"/>
    <mergeCell ref="A63:A70"/>
    <mergeCell ref="B63:B70"/>
    <mergeCell ref="C63:C70"/>
    <mergeCell ref="D63:D70"/>
    <mergeCell ref="Z63:Z70"/>
    <mergeCell ref="AA63:AA70"/>
    <mergeCell ref="AB63:AB70"/>
    <mergeCell ref="AB51:AB62"/>
    <mergeCell ref="AC51:AC62"/>
    <mergeCell ref="AD51:AD62"/>
    <mergeCell ref="AE51:AE62"/>
    <mergeCell ref="AF51:AF62"/>
    <mergeCell ref="AG51:AG62"/>
    <mergeCell ref="A49:A50"/>
    <mergeCell ref="B49:B50"/>
    <mergeCell ref="C49:C50"/>
    <mergeCell ref="D49:D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A51:AA62"/>
    <mergeCell ref="AI63:AI70"/>
    <mergeCell ref="AJ63:AJ70"/>
    <mergeCell ref="AI49:AI50"/>
    <mergeCell ref="AJ49:AJ50"/>
    <mergeCell ref="AJ51:AJ62"/>
    <mergeCell ref="AH63:AH70"/>
    <mergeCell ref="D44:D48"/>
    <mergeCell ref="Z44:Z48"/>
    <mergeCell ref="AA44:AA48"/>
    <mergeCell ref="AB44:AB48"/>
    <mergeCell ref="AC44:AC48"/>
    <mergeCell ref="AC24:AC43"/>
    <mergeCell ref="AH12:AH23"/>
    <mergeCell ref="AI12:AI23"/>
    <mergeCell ref="AJ12:AJ23"/>
    <mergeCell ref="AD12:AD23"/>
    <mergeCell ref="AE12:AE23"/>
    <mergeCell ref="AF12:AF23"/>
    <mergeCell ref="AG12:AG23"/>
    <mergeCell ref="AI24:AI43"/>
    <mergeCell ref="AJ24:AJ43"/>
    <mergeCell ref="AD24:AD43"/>
    <mergeCell ref="AE24:AE43"/>
    <mergeCell ref="AF24:AF43"/>
    <mergeCell ref="AG24:AG43"/>
    <mergeCell ref="AH24:AH43"/>
    <mergeCell ref="AJ44:AJ48"/>
    <mergeCell ref="AD44:AD48"/>
    <mergeCell ref="AE44:AE48"/>
    <mergeCell ref="AF44:AF48"/>
    <mergeCell ref="A24:A43"/>
    <mergeCell ref="B24:B43"/>
    <mergeCell ref="C24:C43"/>
    <mergeCell ref="D24:D43"/>
    <mergeCell ref="Z24:Z43"/>
    <mergeCell ref="AA24:AA43"/>
    <mergeCell ref="AB24:AB43"/>
    <mergeCell ref="AB12:AB23"/>
    <mergeCell ref="AC12:AC23"/>
    <mergeCell ref="A12:A23"/>
    <mergeCell ref="B12:B23"/>
    <mergeCell ref="C12:C23"/>
    <mergeCell ref="D12:D23"/>
    <mergeCell ref="Z12:Z23"/>
    <mergeCell ref="AA12:AA23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Z8:AC9"/>
    <mergeCell ref="A8:A11"/>
    <mergeCell ref="B8:B11"/>
    <mergeCell ref="C8:C11"/>
    <mergeCell ref="D8:D11"/>
    <mergeCell ref="E8:E11"/>
    <mergeCell ref="F8:Q8"/>
    <mergeCell ref="R8:U9"/>
    <mergeCell ref="AD8:AG9"/>
    <mergeCell ref="AH8:AH11"/>
  </mergeCells>
  <pageMargins left="0.7" right="0.7" top="0.75" bottom="0.75" header="0.3" footer="0.3"/>
  <pageSetup paperSize="9" scale="77" orientation="portrait" r:id="rId1"/>
  <rowBreaks count="3" manualBreakCount="3">
    <brk id="50" max="16383" man="1"/>
    <brk id="100" max="16383" man="1"/>
    <brk id="150" max="16383" man="1"/>
  </rowBreaks>
  <colBreaks count="2" manualBreakCount="2">
    <brk id="4" max="1048575" man="1"/>
    <brk id="11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07"/>
  <sheetViews>
    <sheetView view="pageBreakPreview" topLeftCell="F1" zoomScale="80" zoomScaleNormal="70" zoomScaleSheetLayoutView="80" workbookViewId="0">
      <selection activeCell="AH103" sqref="AH103"/>
    </sheetView>
  </sheetViews>
  <sheetFormatPr defaultColWidth="9.140625" defaultRowHeight="15" x14ac:dyDescent="0.25"/>
  <cols>
    <col min="1" max="1" width="8" style="40" customWidth="1"/>
    <col min="2" max="2" width="20.42578125" style="40" customWidth="1"/>
    <col min="3" max="4" width="22.5703125" style="40" customWidth="1"/>
    <col min="5" max="5" width="25.140625" style="40" customWidth="1"/>
    <col min="6" max="17" width="9.140625" style="40"/>
    <col min="18" max="34" width="10.7109375" style="40" customWidth="1"/>
    <col min="35" max="35" width="11.28515625" style="40" customWidth="1"/>
    <col min="36" max="36" width="14.7109375" style="40" customWidth="1"/>
    <col min="37" max="16384" width="9.140625" style="40"/>
  </cols>
  <sheetData>
    <row r="1" spans="1:36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  <c r="V1" s="39"/>
    </row>
    <row r="2" spans="1:36" x14ac:dyDescent="0.25">
      <c r="A2" s="38"/>
      <c r="B2" s="1000" t="s">
        <v>50</v>
      </c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2"/>
      <c r="R2" s="38"/>
      <c r="S2" s="38"/>
      <c r="T2" s="38"/>
      <c r="U2" s="39"/>
      <c r="V2" s="39"/>
    </row>
    <row r="3" spans="1:36" x14ac:dyDescent="0.25">
      <c r="A3" s="38"/>
      <c r="B3" s="1003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  <c r="O3" s="1004"/>
      <c r="P3" s="1004"/>
      <c r="Q3" s="1005"/>
      <c r="R3" s="38"/>
      <c r="S3" s="38"/>
      <c r="T3" s="38"/>
      <c r="U3" s="39"/>
      <c r="V3" s="39"/>
    </row>
    <row r="4" spans="1:36" ht="20.25" x14ac:dyDescent="0.25">
      <c r="A4" s="38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8"/>
      <c r="S4" s="38"/>
      <c r="T4" s="38"/>
      <c r="U4" s="39"/>
      <c r="V4" s="39"/>
    </row>
    <row r="5" spans="1:36" ht="20.25" x14ac:dyDescent="0.25">
      <c r="A5" s="38"/>
      <c r="B5" s="41"/>
      <c r="C5" s="41"/>
      <c r="D5" s="41"/>
      <c r="E5" s="41"/>
      <c r="F5" s="1006"/>
      <c r="G5" s="1006"/>
      <c r="H5" s="1006"/>
      <c r="I5" s="1006"/>
      <c r="J5" s="1006"/>
      <c r="K5" s="1006"/>
      <c r="L5" s="1006"/>
      <c r="M5" s="1006"/>
      <c r="N5" s="1006"/>
      <c r="O5" s="1006"/>
      <c r="P5" s="1006"/>
      <c r="Q5" s="1006"/>
      <c r="R5" s="1006"/>
      <c r="S5" s="1006"/>
      <c r="T5" s="1006"/>
      <c r="U5" s="1006"/>
      <c r="V5" s="1007" t="s">
        <v>1</v>
      </c>
      <c r="W5" s="1007"/>
      <c r="X5" s="1007"/>
      <c r="Y5" s="1007"/>
      <c r="Z5" s="1007"/>
      <c r="AA5" s="1007"/>
      <c r="AB5" s="1007"/>
      <c r="AC5" s="1007"/>
      <c r="AD5" s="1007"/>
      <c r="AE5" s="1007"/>
      <c r="AF5" s="1007"/>
      <c r="AG5" s="1007"/>
      <c r="AH5" s="1007"/>
    </row>
    <row r="6" spans="1:36" ht="30" customHeight="1" x14ac:dyDescent="0.25">
      <c r="A6" s="38"/>
      <c r="B6" s="41"/>
      <c r="C6" s="41"/>
      <c r="D6" s="41"/>
      <c r="E6" s="41"/>
      <c r="F6" s="1006"/>
      <c r="G6" s="1006"/>
      <c r="H6" s="1006"/>
      <c r="I6" s="1006"/>
      <c r="J6" s="1006"/>
      <c r="K6" s="1006"/>
      <c r="L6" s="1006"/>
      <c r="M6" s="1006"/>
      <c r="N6" s="1006"/>
      <c r="O6" s="1006"/>
      <c r="P6" s="1006"/>
      <c r="Q6" s="1006"/>
      <c r="R6" s="1006"/>
      <c r="S6" s="1006"/>
      <c r="T6" s="1006"/>
      <c r="U6" s="1006"/>
      <c r="V6" s="1007"/>
      <c r="W6" s="1007"/>
      <c r="X6" s="1007"/>
      <c r="Y6" s="1007"/>
      <c r="Z6" s="1007"/>
      <c r="AA6" s="1007"/>
      <c r="AB6" s="1007"/>
      <c r="AC6" s="1007"/>
      <c r="AD6" s="1007"/>
      <c r="AE6" s="1007"/>
      <c r="AF6" s="1007"/>
      <c r="AG6" s="1007"/>
      <c r="AH6" s="1007"/>
    </row>
    <row r="7" spans="1:36" ht="15.75" thickBot="1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39"/>
    </row>
    <row r="8" spans="1:36" ht="31.5" customHeight="1" thickBot="1" x14ac:dyDescent="0.3">
      <c r="A8" s="952" t="s">
        <v>2</v>
      </c>
      <c r="B8" s="955" t="s">
        <v>3</v>
      </c>
      <c r="C8" s="958" t="s">
        <v>4</v>
      </c>
      <c r="D8" s="958" t="s">
        <v>5</v>
      </c>
      <c r="E8" s="955" t="s">
        <v>6</v>
      </c>
      <c r="F8" s="961" t="s">
        <v>7</v>
      </c>
      <c r="G8" s="962"/>
      <c r="H8" s="962"/>
      <c r="I8" s="962"/>
      <c r="J8" s="962"/>
      <c r="K8" s="962"/>
      <c r="L8" s="962"/>
      <c r="M8" s="962"/>
      <c r="N8" s="962"/>
      <c r="O8" s="962"/>
      <c r="P8" s="962"/>
      <c r="Q8" s="963"/>
      <c r="R8" s="964" t="s">
        <v>8</v>
      </c>
      <c r="S8" s="965"/>
      <c r="T8" s="965"/>
      <c r="U8" s="966"/>
      <c r="V8" s="970" t="s">
        <v>9</v>
      </c>
      <c r="W8" s="971"/>
      <c r="X8" s="971"/>
      <c r="Y8" s="972"/>
      <c r="Z8" s="970" t="s">
        <v>10</v>
      </c>
      <c r="AA8" s="971"/>
      <c r="AB8" s="971"/>
      <c r="AC8" s="972"/>
      <c r="AD8" s="970" t="s">
        <v>11</v>
      </c>
      <c r="AE8" s="971"/>
      <c r="AF8" s="971"/>
      <c r="AG8" s="972"/>
      <c r="AH8" s="989" t="s">
        <v>12</v>
      </c>
      <c r="AI8" s="995" t="s">
        <v>13</v>
      </c>
      <c r="AJ8" s="995" t="s">
        <v>14</v>
      </c>
    </row>
    <row r="9" spans="1:36" ht="33" customHeight="1" thickBot="1" x14ac:dyDescent="0.3">
      <c r="A9" s="953"/>
      <c r="B9" s="956"/>
      <c r="C9" s="959"/>
      <c r="D9" s="959"/>
      <c r="E9" s="956"/>
      <c r="F9" s="961" t="s">
        <v>15</v>
      </c>
      <c r="G9" s="962"/>
      <c r="H9" s="962"/>
      <c r="I9" s="962"/>
      <c r="J9" s="962"/>
      <c r="K9" s="963"/>
      <c r="L9" s="961" t="s">
        <v>16</v>
      </c>
      <c r="M9" s="962"/>
      <c r="N9" s="962"/>
      <c r="O9" s="962"/>
      <c r="P9" s="962"/>
      <c r="Q9" s="963"/>
      <c r="R9" s="967"/>
      <c r="S9" s="968"/>
      <c r="T9" s="968"/>
      <c r="U9" s="969"/>
      <c r="V9" s="973"/>
      <c r="W9" s="974"/>
      <c r="X9" s="974"/>
      <c r="Y9" s="975"/>
      <c r="Z9" s="973"/>
      <c r="AA9" s="974"/>
      <c r="AB9" s="974"/>
      <c r="AC9" s="975"/>
      <c r="AD9" s="973"/>
      <c r="AE9" s="974"/>
      <c r="AF9" s="974"/>
      <c r="AG9" s="975"/>
      <c r="AH9" s="990"/>
      <c r="AI9" s="996"/>
      <c r="AJ9" s="996"/>
    </row>
    <row r="10" spans="1:36" ht="16.5" thickBot="1" x14ac:dyDescent="0.3">
      <c r="A10" s="953"/>
      <c r="B10" s="956"/>
      <c r="C10" s="959"/>
      <c r="D10" s="959"/>
      <c r="E10" s="956"/>
      <c r="F10" s="1008">
        <v>1000.4166666666666</v>
      </c>
      <c r="G10" s="1009"/>
      <c r="H10" s="1010"/>
      <c r="I10" s="1008">
        <v>1000.7916666666666</v>
      </c>
      <c r="J10" s="1009"/>
      <c r="K10" s="1010"/>
      <c r="L10" s="1008">
        <v>1000.4166666666666</v>
      </c>
      <c r="M10" s="1009"/>
      <c r="N10" s="1010"/>
      <c r="O10" s="1008">
        <v>1000.7916666666666</v>
      </c>
      <c r="P10" s="1009"/>
      <c r="Q10" s="1010"/>
      <c r="R10" s="961" t="s">
        <v>15</v>
      </c>
      <c r="S10" s="963"/>
      <c r="T10" s="961" t="s">
        <v>16</v>
      </c>
      <c r="U10" s="963"/>
      <c r="V10" s="998" t="s">
        <v>15</v>
      </c>
      <c r="W10" s="999"/>
      <c r="X10" s="998" t="s">
        <v>16</v>
      </c>
      <c r="Y10" s="999"/>
      <c r="Z10" s="998" t="s">
        <v>15</v>
      </c>
      <c r="AA10" s="999"/>
      <c r="AB10" s="998" t="s">
        <v>16</v>
      </c>
      <c r="AC10" s="999"/>
      <c r="AD10" s="998" t="s">
        <v>15</v>
      </c>
      <c r="AE10" s="999"/>
      <c r="AF10" s="998" t="s">
        <v>16</v>
      </c>
      <c r="AG10" s="999"/>
      <c r="AH10" s="990"/>
      <c r="AI10" s="996"/>
      <c r="AJ10" s="996"/>
    </row>
    <row r="11" spans="1:36" ht="16.5" thickBot="1" x14ac:dyDescent="0.3">
      <c r="A11" s="954"/>
      <c r="B11" s="957"/>
      <c r="C11" s="960"/>
      <c r="D11" s="960"/>
      <c r="E11" s="957"/>
      <c r="F11" s="42" t="s">
        <v>17</v>
      </c>
      <c r="G11" s="43" t="s">
        <v>18</v>
      </c>
      <c r="H11" s="44" t="s">
        <v>19</v>
      </c>
      <c r="I11" s="42" t="s">
        <v>17</v>
      </c>
      <c r="J11" s="43" t="s">
        <v>18</v>
      </c>
      <c r="K11" s="44" t="s">
        <v>19</v>
      </c>
      <c r="L11" s="42" t="s">
        <v>17</v>
      </c>
      <c r="M11" s="43" t="s">
        <v>18</v>
      </c>
      <c r="N11" s="44" t="s">
        <v>19</v>
      </c>
      <c r="O11" s="42" t="s">
        <v>17</v>
      </c>
      <c r="P11" s="43" t="s">
        <v>18</v>
      </c>
      <c r="Q11" s="44" t="s">
        <v>19</v>
      </c>
      <c r="R11" s="45">
        <v>1000.4166666666666</v>
      </c>
      <c r="S11" s="45">
        <v>1000.7916666666666</v>
      </c>
      <c r="T11" s="45">
        <v>1000.4166666666666</v>
      </c>
      <c r="U11" s="45">
        <v>1000.7916666666666</v>
      </c>
      <c r="V11" s="46">
        <v>1000.4166666666666</v>
      </c>
      <c r="W11" s="46">
        <v>1000.7916666666666</v>
      </c>
      <c r="X11" s="47">
        <v>1000.4166666666666</v>
      </c>
      <c r="Y11" s="48">
        <v>1000.7916666666666</v>
      </c>
      <c r="Z11" s="46">
        <v>1000.4166666666666</v>
      </c>
      <c r="AA11" s="46">
        <v>1000.7916666666666</v>
      </c>
      <c r="AB11" s="46">
        <v>1000.4166666666666</v>
      </c>
      <c r="AC11" s="46">
        <v>1000.7916666666666</v>
      </c>
      <c r="AD11" s="46">
        <v>1000.4166666666666</v>
      </c>
      <c r="AE11" s="46">
        <v>1000.7916666666666</v>
      </c>
      <c r="AF11" s="46">
        <v>1000.4166666666666</v>
      </c>
      <c r="AG11" s="49">
        <v>1000.7916666666666</v>
      </c>
      <c r="AH11" s="991"/>
      <c r="AI11" s="997"/>
      <c r="AJ11" s="997"/>
    </row>
    <row r="12" spans="1:36" ht="15.75" x14ac:dyDescent="0.25">
      <c r="A12" s="1011">
        <v>1</v>
      </c>
      <c r="B12" s="1014" t="s">
        <v>51</v>
      </c>
      <c r="C12" s="944" t="s">
        <v>52</v>
      </c>
      <c r="D12" s="944">
        <f>(630+630)*0.9</f>
        <v>1134</v>
      </c>
      <c r="E12" s="50" t="s">
        <v>53</v>
      </c>
      <c r="F12" s="503">
        <v>58</v>
      </c>
      <c r="G12" s="489">
        <v>36</v>
      </c>
      <c r="H12" s="489">
        <v>39</v>
      </c>
      <c r="I12" s="489">
        <v>53</v>
      </c>
      <c r="J12" s="489">
        <v>37</v>
      </c>
      <c r="K12" s="504">
        <v>39</v>
      </c>
      <c r="L12" s="50"/>
      <c r="M12" s="50"/>
      <c r="N12" s="50"/>
      <c r="O12" s="50"/>
      <c r="P12" s="50"/>
      <c r="Q12" s="50"/>
      <c r="R12" s="50">
        <v>395</v>
      </c>
      <c r="S12" s="50">
        <v>385</v>
      </c>
      <c r="T12" s="50">
        <v>415</v>
      </c>
      <c r="U12" s="50">
        <v>410</v>
      </c>
      <c r="V12" s="51">
        <f t="shared" ref="V12:V75" si="0">IF(AND(F12=0,G12=0,H12=0),0,IF(AND(F12=0,G12=0),H12,IF(AND(F12=0,H12=0),G12,IF(AND(G12=0,H12=0),F12,IF(F12=0,(G12+H12)/2,IF(G12=0,(F12+H12)/2,IF(H12=0,(F12+G12)/2,(F12+G12+H12)/3)))))))</f>
        <v>44.333333333333336</v>
      </c>
      <c r="W12" s="51">
        <f t="shared" ref="W12:W75" si="1">IF(AND(I12=0,J12=0,K12=0),0,IF(AND(I12=0,J12=0),K12,IF(AND(I12=0,K12=0),J12,IF(AND(J12=0,K12=0),I12,IF(I12=0,(J12+K12)/2,IF(J12=0,(I12+K12)/2,IF(K12=0,(I12+J12)/2,(I12+J12+K12)/3)))))))</f>
        <v>43</v>
      </c>
      <c r="X12" s="51">
        <f t="shared" ref="X12:X75" si="2">IF(AND(L12=0,M12=0,N12=0),0,IF(AND(L12=0,M12=0),N12,IF(AND(L12=0,N12=0),M12,IF(AND(M12=0,N12=0),L12,IF(L12=0,(M12+N12)/2,IF(M12=0,(L12+N12)/2,IF(N12=0,(L12+M12)/2,(L12+M12+N12)/3)))))))</f>
        <v>0</v>
      </c>
      <c r="Y12" s="52">
        <f t="shared" ref="Y12:Y75" si="3">IF(AND(O12=0,P12=0,Q12=0),0,IF(AND(O12=0,P12=0),Q12,IF(AND(O12=0,Q12=0),P12,IF(AND(P12=0,Q12=0),O12,IF(O12=0,(P12+Q12)/2,IF(P12=0,(O12+Q12)/2,IF(Q12=0,(O12+P12)/2,(O12+P12+Q12)/3)))))))</f>
        <v>0</v>
      </c>
      <c r="Z12" s="986">
        <f>SUM(V12:V20)</f>
        <v>265.33333333333337</v>
      </c>
      <c r="AA12" s="976">
        <f>SUM(W12:W20)</f>
        <v>262.33333333333331</v>
      </c>
      <c r="AB12" s="976">
        <f>SUM(X12:X20)</f>
        <v>0</v>
      </c>
      <c r="AC12" s="976">
        <f>SUM(Y12:Y20)</f>
        <v>0</v>
      </c>
      <c r="AD12" s="979">
        <f t="shared" ref="AD12:AG36" si="4">Z12*0.38*0.9*SQRT(3)</f>
        <v>157.17321848203022</v>
      </c>
      <c r="AE12" s="979">
        <f t="shared" si="4"/>
        <v>155.39613435346453</v>
      </c>
      <c r="AF12" s="979">
        <f t="shared" si="4"/>
        <v>0</v>
      </c>
      <c r="AG12" s="979">
        <f t="shared" si="4"/>
        <v>0</v>
      </c>
      <c r="AH12" s="976">
        <f>MAX(Z12:AC20)</f>
        <v>265.33333333333337</v>
      </c>
      <c r="AI12" s="992">
        <f t="shared" ref="AI12" si="5">AH12*0.38*0.9*SQRT(3)</f>
        <v>157.17321848203022</v>
      </c>
      <c r="AJ12" s="992">
        <f>D12-AI12</f>
        <v>976.82678151796972</v>
      </c>
    </row>
    <row r="13" spans="1:36" ht="31.5" x14ac:dyDescent="0.25">
      <c r="A13" s="1012"/>
      <c r="B13" s="1015"/>
      <c r="C13" s="950"/>
      <c r="D13" s="950"/>
      <c r="E13" s="53" t="s">
        <v>54</v>
      </c>
      <c r="F13" s="505">
        <v>83</v>
      </c>
      <c r="G13" s="490">
        <v>78</v>
      </c>
      <c r="H13" s="490">
        <v>85</v>
      </c>
      <c r="I13" s="490">
        <v>85</v>
      </c>
      <c r="J13" s="490">
        <v>79</v>
      </c>
      <c r="K13" s="506">
        <v>89</v>
      </c>
      <c r="L13" s="53"/>
      <c r="M13" s="53"/>
      <c r="N13" s="53"/>
      <c r="O13" s="53"/>
      <c r="P13" s="53"/>
      <c r="Q13" s="53"/>
      <c r="R13" s="54">
        <v>395</v>
      </c>
      <c r="S13" s="54">
        <v>385</v>
      </c>
      <c r="T13" s="54">
        <v>415</v>
      </c>
      <c r="U13" s="54">
        <v>410</v>
      </c>
      <c r="V13" s="55">
        <f t="shared" si="0"/>
        <v>82</v>
      </c>
      <c r="W13" s="55">
        <f t="shared" si="1"/>
        <v>84.333333333333329</v>
      </c>
      <c r="X13" s="55">
        <f t="shared" si="2"/>
        <v>0</v>
      </c>
      <c r="Y13" s="56">
        <f t="shared" si="3"/>
        <v>0</v>
      </c>
      <c r="Z13" s="987"/>
      <c r="AA13" s="977"/>
      <c r="AB13" s="977"/>
      <c r="AC13" s="977"/>
      <c r="AD13" s="977"/>
      <c r="AE13" s="977"/>
      <c r="AF13" s="977"/>
      <c r="AG13" s="977"/>
      <c r="AH13" s="977"/>
      <c r="AI13" s="993"/>
      <c r="AJ13" s="993"/>
    </row>
    <row r="14" spans="1:36" ht="15.75" x14ac:dyDescent="0.25">
      <c r="A14" s="1012"/>
      <c r="B14" s="1015"/>
      <c r="C14" s="950"/>
      <c r="D14" s="950"/>
      <c r="E14" s="57" t="s">
        <v>55</v>
      </c>
      <c r="F14" s="507">
        <v>9</v>
      </c>
      <c r="G14" s="491">
        <v>3</v>
      </c>
      <c r="H14" s="491">
        <v>10</v>
      </c>
      <c r="I14" s="508">
        <v>8</v>
      </c>
      <c r="J14" s="491">
        <v>3</v>
      </c>
      <c r="K14" s="509">
        <v>3</v>
      </c>
      <c r="L14" s="57"/>
      <c r="M14" s="57"/>
      <c r="N14" s="57"/>
      <c r="O14" s="57"/>
      <c r="P14" s="57"/>
      <c r="Q14" s="57"/>
      <c r="R14" s="57">
        <v>395</v>
      </c>
      <c r="S14" s="57">
        <v>385</v>
      </c>
      <c r="T14" s="57">
        <v>415</v>
      </c>
      <c r="U14" s="57">
        <v>410</v>
      </c>
      <c r="V14" s="55">
        <f t="shared" si="0"/>
        <v>7.333333333333333</v>
      </c>
      <c r="W14" s="55">
        <f t="shared" si="1"/>
        <v>4.666666666666667</v>
      </c>
      <c r="X14" s="55">
        <f t="shared" si="2"/>
        <v>0</v>
      </c>
      <c r="Y14" s="56">
        <f t="shared" si="3"/>
        <v>0</v>
      </c>
      <c r="Z14" s="987"/>
      <c r="AA14" s="977"/>
      <c r="AB14" s="977"/>
      <c r="AC14" s="977"/>
      <c r="AD14" s="977"/>
      <c r="AE14" s="977"/>
      <c r="AF14" s="977"/>
      <c r="AG14" s="977"/>
      <c r="AH14" s="977"/>
      <c r="AI14" s="993"/>
      <c r="AJ14" s="993"/>
    </row>
    <row r="15" spans="1:36" ht="47.25" x14ac:dyDescent="0.25">
      <c r="A15" s="1012"/>
      <c r="B15" s="1015"/>
      <c r="C15" s="950"/>
      <c r="D15" s="950"/>
      <c r="E15" s="53" t="s">
        <v>56</v>
      </c>
      <c r="F15" s="505">
        <v>50</v>
      </c>
      <c r="G15" s="490">
        <v>49</v>
      </c>
      <c r="H15" s="490">
        <v>28</v>
      </c>
      <c r="I15" s="490">
        <v>41</v>
      </c>
      <c r="J15" s="490">
        <v>48</v>
      </c>
      <c r="K15" s="506">
        <v>25</v>
      </c>
      <c r="L15" s="53"/>
      <c r="M15" s="53"/>
      <c r="N15" s="53"/>
      <c r="O15" s="53"/>
      <c r="P15" s="53"/>
      <c r="Q15" s="53"/>
      <c r="R15" s="54">
        <v>395</v>
      </c>
      <c r="S15" s="54">
        <v>385</v>
      </c>
      <c r="T15" s="54">
        <v>415</v>
      </c>
      <c r="U15" s="54">
        <v>410</v>
      </c>
      <c r="V15" s="55">
        <f t="shared" si="0"/>
        <v>42.333333333333336</v>
      </c>
      <c r="W15" s="55">
        <f t="shared" si="1"/>
        <v>38</v>
      </c>
      <c r="X15" s="55">
        <f t="shared" si="2"/>
        <v>0</v>
      </c>
      <c r="Y15" s="56">
        <f t="shared" si="3"/>
        <v>0</v>
      </c>
      <c r="Z15" s="987"/>
      <c r="AA15" s="977"/>
      <c r="AB15" s="977"/>
      <c r="AC15" s="977"/>
      <c r="AD15" s="977"/>
      <c r="AE15" s="977"/>
      <c r="AF15" s="977"/>
      <c r="AG15" s="977"/>
      <c r="AH15" s="977"/>
      <c r="AI15" s="993"/>
      <c r="AJ15" s="993"/>
    </row>
    <row r="16" spans="1:36" ht="47.25" x14ac:dyDescent="0.25">
      <c r="A16" s="1012"/>
      <c r="B16" s="1015"/>
      <c r="C16" s="950"/>
      <c r="D16" s="950"/>
      <c r="E16" s="57" t="s">
        <v>57</v>
      </c>
      <c r="F16" s="507">
        <v>75</v>
      </c>
      <c r="G16" s="491">
        <v>70</v>
      </c>
      <c r="H16" s="491">
        <v>52</v>
      </c>
      <c r="I16" s="491">
        <v>75</v>
      </c>
      <c r="J16" s="491">
        <v>70</v>
      </c>
      <c r="K16" s="509">
        <v>60</v>
      </c>
      <c r="L16" s="57"/>
      <c r="M16" s="57"/>
      <c r="N16" s="57"/>
      <c r="O16" s="57"/>
      <c r="P16" s="57"/>
      <c r="Q16" s="57"/>
      <c r="R16" s="57">
        <v>395</v>
      </c>
      <c r="S16" s="57">
        <v>385</v>
      </c>
      <c r="T16" s="57">
        <v>415</v>
      </c>
      <c r="U16" s="57">
        <v>410</v>
      </c>
      <c r="V16" s="55">
        <f t="shared" si="0"/>
        <v>65.666666666666671</v>
      </c>
      <c r="W16" s="55">
        <f t="shared" si="1"/>
        <v>68.333333333333329</v>
      </c>
      <c r="X16" s="55">
        <f t="shared" si="2"/>
        <v>0</v>
      </c>
      <c r="Y16" s="56">
        <f t="shared" si="3"/>
        <v>0</v>
      </c>
      <c r="Z16" s="987"/>
      <c r="AA16" s="977"/>
      <c r="AB16" s="977"/>
      <c r="AC16" s="977"/>
      <c r="AD16" s="977"/>
      <c r="AE16" s="977"/>
      <c r="AF16" s="977"/>
      <c r="AG16" s="977"/>
      <c r="AH16" s="977"/>
      <c r="AI16" s="993"/>
      <c r="AJ16" s="993"/>
    </row>
    <row r="17" spans="1:36" ht="31.5" x14ac:dyDescent="0.25">
      <c r="A17" s="1012"/>
      <c r="B17" s="1015"/>
      <c r="C17" s="950"/>
      <c r="D17" s="950"/>
      <c r="E17" s="53" t="s">
        <v>58</v>
      </c>
      <c r="F17" s="505">
        <v>16</v>
      </c>
      <c r="G17" s="490">
        <v>14</v>
      </c>
      <c r="H17" s="490">
        <v>41</v>
      </c>
      <c r="I17" s="490">
        <v>17</v>
      </c>
      <c r="J17" s="490">
        <v>13</v>
      </c>
      <c r="K17" s="506">
        <v>42</v>
      </c>
      <c r="L17" s="53"/>
      <c r="M17" s="53"/>
      <c r="N17" s="53"/>
      <c r="O17" s="53"/>
      <c r="P17" s="53"/>
      <c r="Q17" s="53"/>
      <c r="R17" s="54">
        <v>395</v>
      </c>
      <c r="S17" s="54">
        <v>385</v>
      </c>
      <c r="T17" s="54">
        <v>415</v>
      </c>
      <c r="U17" s="54">
        <v>410</v>
      </c>
      <c r="V17" s="55">
        <f t="shared" si="0"/>
        <v>23.666666666666668</v>
      </c>
      <c r="W17" s="55">
        <f t="shared" si="1"/>
        <v>24</v>
      </c>
      <c r="X17" s="55">
        <f t="shared" si="2"/>
        <v>0</v>
      </c>
      <c r="Y17" s="56">
        <f t="shared" si="3"/>
        <v>0</v>
      </c>
      <c r="Z17" s="987"/>
      <c r="AA17" s="977"/>
      <c r="AB17" s="977"/>
      <c r="AC17" s="977"/>
      <c r="AD17" s="977"/>
      <c r="AE17" s="977"/>
      <c r="AF17" s="977"/>
      <c r="AG17" s="977"/>
      <c r="AH17" s="977"/>
      <c r="AI17" s="993"/>
      <c r="AJ17" s="993"/>
    </row>
    <row r="18" spans="1:36" ht="15.75" x14ac:dyDescent="0.25">
      <c r="A18" s="1012"/>
      <c r="B18" s="1015"/>
      <c r="C18" s="950"/>
      <c r="D18" s="950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8"/>
      <c r="T18" s="58"/>
      <c r="U18" s="58"/>
      <c r="V18" s="55">
        <f t="shared" si="0"/>
        <v>0</v>
      </c>
      <c r="W18" s="55">
        <f t="shared" si="1"/>
        <v>0</v>
      </c>
      <c r="X18" s="55">
        <f t="shared" si="2"/>
        <v>0</v>
      </c>
      <c r="Y18" s="56">
        <f t="shared" si="3"/>
        <v>0</v>
      </c>
      <c r="Z18" s="987"/>
      <c r="AA18" s="977"/>
      <c r="AB18" s="977"/>
      <c r="AC18" s="977"/>
      <c r="AD18" s="977"/>
      <c r="AE18" s="977"/>
      <c r="AF18" s="977"/>
      <c r="AG18" s="977"/>
      <c r="AH18" s="977"/>
      <c r="AI18" s="993"/>
      <c r="AJ18" s="993"/>
    </row>
    <row r="19" spans="1:36" ht="15.75" x14ac:dyDescent="0.25">
      <c r="A19" s="1012"/>
      <c r="B19" s="1015"/>
      <c r="C19" s="950"/>
      <c r="D19" s="950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8"/>
      <c r="T19" s="58"/>
      <c r="U19" s="58"/>
      <c r="V19" s="55"/>
      <c r="W19" s="55"/>
      <c r="X19" s="55"/>
      <c r="Y19" s="56"/>
      <c r="Z19" s="987"/>
      <c r="AA19" s="977"/>
      <c r="AB19" s="977"/>
      <c r="AC19" s="977"/>
      <c r="AD19" s="977"/>
      <c r="AE19" s="977"/>
      <c r="AF19" s="977"/>
      <c r="AG19" s="977"/>
      <c r="AH19" s="977"/>
      <c r="AI19" s="993"/>
      <c r="AJ19" s="993"/>
    </row>
    <row r="20" spans="1:36" ht="16.5" thickBot="1" x14ac:dyDescent="0.3">
      <c r="A20" s="1013"/>
      <c r="B20" s="1016"/>
      <c r="C20" s="945"/>
      <c r="D20" s="945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0"/>
      <c r="S20" s="60"/>
      <c r="T20" s="60"/>
      <c r="U20" s="60"/>
      <c r="V20" s="61">
        <f t="shared" si="0"/>
        <v>0</v>
      </c>
      <c r="W20" s="61">
        <f t="shared" si="1"/>
        <v>0</v>
      </c>
      <c r="X20" s="61">
        <f t="shared" si="2"/>
        <v>0</v>
      </c>
      <c r="Y20" s="62">
        <f t="shared" si="3"/>
        <v>0</v>
      </c>
      <c r="Z20" s="988"/>
      <c r="AA20" s="978"/>
      <c r="AB20" s="978"/>
      <c r="AC20" s="978"/>
      <c r="AD20" s="978"/>
      <c r="AE20" s="978"/>
      <c r="AF20" s="978"/>
      <c r="AG20" s="978"/>
      <c r="AH20" s="978"/>
      <c r="AI20" s="994"/>
      <c r="AJ20" s="994"/>
    </row>
    <row r="21" spans="1:36" ht="31.5" x14ac:dyDescent="0.25">
      <c r="A21" s="1020">
        <v>2</v>
      </c>
      <c r="B21" s="980" t="s">
        <v>59</v>
      </c>
      <c r="C21" s="983" t="s">
        <v>60</v>
      </c>
      <c r="D21" s="983">
        <f>400*0.9</f>
        <v>360</v>
      </c>
      <c r="E21" s="50" t="s">
        <v>61</v>
      </c>
      <c r="F21" s="503">
        <v>12</v>
      </c>
      <c r="G21" s="489">
        <v>14</v>
      </c>
      <c r="H21" s="489">
        <v>32</v>
      </c>
      <c r="I21" s="489">
        <v>12</v>
      </c>
      <c r="J21" s="489">
        <v>14</v>
      </c>
      <c r="K21" s="510">
        <v>31</v>
      </c>
      <c r="L21" s="50"/>
      <c r="M21" s="50"/>
      <c r="N21" s="50"/>
      <c r="O21" s="50"/>
      <c r="P21" s="50"/>
      <c r="Q21" s="50"/>
      <c r="R21" s="50">
        <v>385</v>
      </c>
      <c r="S21" s="50">
        <v>385</v>
      </c>
      <c r="T21" s="50">
        <v>418</v>
      </c>
      <c r="U21" s="50">
        <v>418</v>
      </c>
      <c r="V21" s="51">
        <f t="shared" si="0"/>
        <v>19.333333333333332</v>
      </c>
      <c r="W21" s="51">
        <f t="shared" si="1"/>
        <v>19</v>
      </c>
      <c r="X21" s="51">
        <f t="shared" si="2"/>
        <v>0</v>
      </c>
      <c r="Y21" s="52">
        <f t="shared" si="3"/>
        <v>0</v>
      </c>
      <c r="Z21" s="986">
        <f>SUM(V21:V27)</f>
        <v>87.333333333333329</v>
      </c>
      <c r="AA21" s="976">
        <f>SUM(W21:W27)</f>
        <v>79.63333333333334</v>
      </c>
      <c r="AB21" s="976">
        <f>SUM(X21:X27)</f>
        <v>0</v>
      </c>
      <c r="AC21" s="976">
        <f>SUM(Y21:Y27)</f>
        <v>0</v>
      </c>
      <c r="AD21" s="979">
        <f t="shared" ref="AD21" si="6">Z21*0.38*0.9*SQRT(3)</f>
        <v>51.732893520467229</v>
      </c>
      <c r="AE21" s="979">
        <f t="shared" si="4"/>
        <v>47.171710923815347</v>
      </c>
      <c r="AF21" s="979">
        <f t="shared" si="4"/>
        <v>0</v>
      </c>
      <c r="AG21" s="979">
        <f t="shared" si="4"/>
        <v>0</v>
      </c>
      <c r="AH21" s="976">
        <f>MAX(Z21:AC27)</f>
        <v>87.333333333333329</v>
      </c>
      <c r="AI21" s="992">
        <f t="shared" ref="AI21" si="7">AH21*0.38*0.9*SQRT(3)</f>
        <v>51.732893520467229</v>
      </c>
      <c r="AJ21" s="992">
        <f>D21-AI21</f>
        <v>308.2671064795328</v>
      </c>
    </row>
    <row r="22" spans="1:36" ht="31.5" x14ac:dyDescent="0.25">
      <c r="A22" s="1021"/>
      <c r="B22" s="981"/>
      <c r="C22" s="984"/>
      <c r="D22" s="984"/>
      <c r="E22" s="53" t="s">
        <v>62</v>
      </c>
      <c r="F22" s="505">
        <v>10</v>
      </c>
      <c r="G22" s="490">
        <v>40</v>
      </c>
      <c r="H22" s="490">
        <v>45</v>
      </c>
      <c r="I22" s="490">
        <v>12</v>
      </c>
      <c r="J22" s="490">
        <v>41</v>
      </c>
      <c r="K22" s="511">
        <v>46</v>
      </c>
      <c r="L22" s="53"/>
      <c r="M22" s="53"/>
      <c r="N22" s="53"/>
      <c r="O22" s="53"/>
      <c r="P22" s="53"/>
      <c r="Q22" s="53"/>
      <c r="R22" s="54">
        <v>385</v>
      </c>
      <c r="S22" s="54">
        <v>385</v>
      </c>
      <c r="T22" s="54">
        <v>418</v>
      </c>
      <c r="U22" s="54">
        <v>418</v>
      </c>
      <c r="V22" s="55">
        <f t="shared" si="0"/>
        <v>31.666666666666668</v>
      </c>
      <c r="W22" s="55">
        <f t="shared" si="1"/>
        <v>33</v>
      </c>
      <c r="X22" s="55">
        <f t="shared" si="2"/>
        <v>0</v>
      </c>
      <c r="Y22" s="56">
        <f t="shared" si="3"/>
        <v>0</v>
      </c>
      <c r="Z22" s="987"/>
      <c r="AA22" s="977"/>
      <c r="AB22" s="977"/>
      <c r="AC22" s="977"/>
      <c r="AD22" s="977"/>
      <c r="AE22" s="977"/>
      <c r="AF22" s="977"/>
      <c r="AG22" s="977"/>
      <c r="AH22" s="977"/>
      <c r="AI22" s="993"/>
      <c r="AJ22" s="993"/>
    </row>
    <row r="23" spans="1:36" ht="31.5" x14ac:dyDescent="0.25">
      <c r="A23" s="1021"/>
      <c r="B23" s="981"/>
      <c r="C23" s="984"/>
      <c r="D23" s="984"/>
      <c r="E23" s="57" t="s">
        <v>63</v>
      </c>
      <c r="F23" s="507">
        <v>30</v>
      </c>
      <c r="G23" s="491">
        <v>15</v>
      </c>
      <c r="H23" s="491">
        <v>10</v>
      </c>
      <c r="I23" s="491">
        <v>28</v>
      </c>
      <c r="J23" s="491">
        <v>4</v>
      </c>
      <c r="K23" s="512">
        <v>9</v>
      </c>
      <c r="L23" s="57"/>
      <c r="M23" s="57"/>
      <c r="N23" s="57"/>
      <c r="O23" s="57"/>
      <c r="P23" s="57"/>
      <c r="Q23" s="57"/>
      <c r="R23" s="57">
        <v>385</v>
      </c>
      <c r="S23" s="57">
        <v>385</v>
      </c>
      <c r="T23" s="57">
        <v>418</v>
      </c>
      <c r="U23" s="57">
        <v>418</v>
      </c>
      <c r="V23" s="55">
        <f t="shared" si="0"/>
        <v>18.333333333333332</v>
      </c>
      <c r="W23" s="55">
        <f t="shared" si="1"/>
        <v>13.666666666666666</v>
      </c>
      <c r="X23" s="55">
        <f t="shared" si="2"/>
        <v>0</v>
      </c>
      <c r="Y23" s="56">
        <f t="shared" si="3"/>
        <v>0</v>
      </c>
      <c r="Z23" s="987"/>
      <c r="AA23" s="977"/>
      <c r="AB23" s="977"/>
      <c r="AC23" s="977"/>
      <c r="AD23" s="977"/>
      <c r="AE23" s="977"/>
      <c r="AF23" s="977"/>
      <c r="AG23" s="977"/>
      <c r="AH23" s="977"/>
      <c r="AI23" s="993"/>
      <c r="AJ23" s="993"/>
    </row>
    <row r="24" spans="1:36" ht="15.75" x14ac:dyDescent="0.25">
      <c r="A24" s="1021"/>
      <c r="B24" s="981"/>
      <c r="C24" s="984"/>
      <c r="D24" s="984"/>
      <c r="E24" s="53" t="s">
        <v>64</v>
      </c>
      <c r="F24" s="505">
        <v>12</v>
      </c>
      <c r="G24" s="490">
        <v>7</v>
      </c>
      <c r="H24" s="490">
        <v>22</v>
      </c>
      <c r="I24" s="490">
        <v>9</v>
      </c>
      <c r="J24" s="490">
        <v>6</v>
      </c>
      <c r="K24" s="511">
        <v>19</v>
      </c>
      <c r="L24" s="53"/>
      <c r="M24" s="53"/>
      <c r="N24" s="53"/>
      <c r="O24" s="53"/>
      <c r="P24" s="53"/>
      <c r="Q24" s="53"/>
      <c r="R24" s="54">
        <v>385</v>
      </c>
      <c r="S24" s="54">
        <v>385</v>
      </c>
      <c r="T24" s="54">
        <v>418</v>
      </c>
      <c r="U24" s="54">
        <v>418</v>
      </c>
      <c r="V24" s="55">
        <f t="shared" si="0"/>
        <v>13.666666666666666</v>
      </c>
      <c r="W24" s="55">
        <f t="shared" si="1"/>
        <v>11.333333333333334</v>
      </c>
      <c r="X24" s="55">
        <f t="shared" si="2"/>
        <v>0</v>
      </c>
      <c r="Y24" s="56">
        <f t="shared" si="3"/>
        <v>0</v>
      </c>
      <c r="Z24" s="987"/>
      <c r="AA24" s="977"/>
      <c r="AB24" s="977"/>
      <c r="AC24" s="977"/>
      <c r="AD24" s="977"/>
      <c r="AE24" s="977"/>
      <c r="AF24" s="977"/>
      <c r="AG24" s="977"/>
      <c r="AH24" s="977"/>
      <c r="AI24" s="993"/>
      <c r="AJ24" s="993"/>
    </row>
    <row r="25" spans="1:36" ht="31.5" x14ac:dyDescent="0.25">
      <c r="A25" s="1021"/>
      <c r="B25" s="981"/>
      <c r="C25" s="984"/>
      <c r="D25" s="984"/>
      <c r="E25" s="53" t="s">
        <v>65</v>
      </c>
      <c r="F25" s="507">
        <v>2</v>
      </c>
      <c r="G25" s="491">
        <v>0</v>
      </c>
      <c r="H25" s="491">
        <v>0</v>
      </c>
      <c r="I25" s="491">
        <v>1</v>
      </c>
      <c r="J25" s="491">
        <v>0</v>
      </c>
      <c r="K25" s="512">
        <v>0</v>
      </c>
      <c r="L25" s="53"/>
      <c r="M25" s="53"/>
      <c r="N25" s="53"/>
      <c r="O25" s="53"/>
      <c r="P25" s="53"/>
      <c r="Q25" s="53"/>
      <c r="R25" s="54">
        <v>385</v>
      </c>
      <c r="S25" s="54">
        <v>385</v>
      </c>
      <c r="T25" s="54">
        <v>418</v>
      </c>
      <c r="U25" s="54">
        <v>418</v>
      </c>
      <c r="V25" s="55">
        <f t="shared" si="0"/>
        <v>2</v>
      </c>
      <c r="W25" s="55">
        <f t="shared" si="1"/>
        <v>1</v>
      </c>
      <c r="X25" s="55">
        <f t="shared" si="2"/>
        <v>0</v>
      </c>
      <c r="Y25" s="56">
        <f t="shared" si="3"/>
        <v>0</v>
      </c>
      <c r="Z25" s="987"/>
      <c r="AA25" s="977"/>
      <c r="AB25" s="977"/>
      <c r="AC25" s="977"/>
      <c r="AD25" s="977"/>
      <c r="AE25" s="977"/>
      <c r="AF25" s="977"/>
      <c r="AG25" s="977"/>
      <c r="AH25" s="977"/>
      <c r="AI25" s="993"/>
      <c r="AJ25" s="993"/>
    </row>
    <row r="26" spans="1:36" ht="15.75" x14ac:dyDescent="0.25">
      <c r="A26" s="1021"/>
      <c r="B26" s="981"/>
      <c r="C26" s="984"/>
      <c r="D26" s="984"/>
      <c r="E26" s="57" t="s">
        <v>124</v>
      </c>
      <c r="F26" s="505">
        <v>2</v>
      </c>
      <c r="G26" s="490">
        <v>2</v>
      </c>
      <c r="H26" s="490">
        <v>3</v>
      </c>
      <c r="I26" s="490">
        <v>1</v>
      </c>
      <c r="J26" s="490">
        <v>1</v>
      </c>
      <c r="K26" s="506">
        <v>2.9</v>
      </c>
      <c r="L26" s="57"/>
      <c r="M26" s="57"/>
      <c r="N26" s="57"/>
      <c r="O26" s="57"/>
      <c r="P26" s="57"/>
      <c r="Q26" s="57"/>
      <c r="R26" s="58">
        <v>385</v>
      </c>
      <c r="S26" s="58">
        <v>385</v>
      </c>
      <c r="T26" s="58">
        <v>418</v>
      </c>
      <c r="U26" s="58">
        <v>418</v>
      </c>
      <c r="V26" s="55">
        <f t="shared" si="0"/>
        <v>2.3333333333333335</v>
      </c>
      <c r="W26" s="55">
        <f t="shared" si="1"/>
        <v>1.6333333333333335</v>
      </c>
      <c r="X26" s="55">
        <f t="shared" si="2"/>
        <v>0</v>
      </c>
      <c r="Y26" s="56">
        <f t="shared" si="3"/>
        <v>0</v>
      </c>
      <c r="Z26" s="987"/>
      <c r="AA26" s="977"/>
      <c r="AB26" s="977"/>
      <c r="AC26" s="977"/>
      <c r="AD26" s="977"/>
      <c r="AE26" s="977"/>
      <c r="AF26" s="977"/>
      <c r="AG26" s="977"/>
      <c r="AH26" s="977"/>
      <c r="AI26" s="993"/>
      <c r="AJ26" s="993"/>
    </row>
    <row r="27" spans="1:36" ht="16.5" thickBot="1" x14ac:dyDescent="0.3">
      <c r="A27" s="1022"/>
      <c r="B27" s="982"/>
      <c r="C27" s="985"/>
      <c r="D27" s="98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60"/>
      <c r="S27" s="60"/>
      <c r="T27" s="60"/>
      <c r="U27" s="60"/>
      <c r="V27" s="61">
        <f t="shared" si="0"/>
        <v>0</v>
      </c>
      <c r="W27" s="61">
        <f t="shared" si="1"/>
        <v>0</v>
      </c>
      <c r="X27" s="61">
        <f t="shared" si="2"/>
        <v>0</v>
      </c>
      <c r="Y27" s="62">
        <f t="shared" si="3"/>
        <v>0</v>
      </c>
      <c r="Z27" s="988"/>
      <c r="AA27" s="978"/>
      <c r="AB27" s="978"/>
      <c r="AC27" s="978"/>
      <c r="AD27" s="978"/>
      <c r="AE27" s="978"/>
      <c r="AF27" s="978"/>
      <c r="AG27" s="978"/>
      <c r="AH27" s="978"/>
      <c r="AI27" s="994"/>
      <c r="AJ27" s="994"/>
    </row>
    <row r="28" spans="1:36" ht="18.75" x14ac:dyDescent="0.25">
      <c r="A28" s="1020">
        <v>3</v>
      </c>
      <c r="B28" s="980" t="s">
        <v>28</v>
      </c>
      <c r="C28" s="944" t="s">
        <v>66</v>
      </c>
      <c r="D28" s="944">
        <f>(400+400)*0.9</f>
        <v>720</v>
      </c>
      <c r="E28" s="50" t="s">
        <v>67</v>
      </c>
      <c r="F28" s="503">
        <v>19</v>
      </c>
      <c r="G28" s="489">
        <v>14</v>
      </c>
      <c r="H28" s="489">
        <v>20</v>
      </c>
      <c r="I28" s="489">
        <v>23</v>
      </c>
      <c r="J28" s="489">
        <v>6</v>
      </c>
      <c r="K28" s="510">
        <v>9</v>
      </c>
      <c r="L28" s="50"/>
      <c r="M28" s="50"/>
      <c r="N28" s="50"/>
      <c r="O28" s="50"/>
      <c r="P28" s="50"/>
      <c r="Q28" s="50"/>
      <c r="R28" s="50">
        <v>382</v>
      </c>
      <c r="S28" s="50">
        <v>380</v>
      </c>
      <c r="T28" s="50">
        <v>392</v>
      </c>
      <c r="U28" s="50">
        <v>392</v>
      </c>
      <c r="V28" s="63">
        <f t="shared" si="0"/>
        <v>17.666666666666668</v>
      </c>
      <c r="W28" s="63">
        <f t="shared" si="1"/>
        <v>12.666666666666666</v>
      </c>
      <c r="X28" s="63">
        <f t="shared" si="2"/>
        <v>0</v>
      </c>
      <c r="Y28" s="64">
        <f t="shared" si="3"/>
        <v>0</v>
      </c>
      <c r="Z28" s="814">
        <f>SUM(V28:V35)</f>
        <v>237.66666666666666</v>
      </c>
      <c r="AA28" s="810">
        <f>SUM(W28:W35)</f>
        <v>234.73333333333338</v>
      </c>
      <c r="AB28" s="810">
        <f>SUM(X28:X35)</f>
        <v>0</v>
      </c>
      <c r="AC28" s="810">
        <f>SUM(Y28:Y35)</f>
        <v>0</v>
      </c>
      <c r="AD28" s="747">
        <f t="shared" ref="AD28:AG28" si="8">Z28*0.38*0.9*SQRT(3)</f>
        <v>140.78455374081346</v>
      </c>
      <c r="AE28" s="747">
        <f t="shared" si="8"/>
        <v>139.0469603706604</v>
      </c>
      <c r="AF28" s="747">
        <f t="shared" si="8"/>
        <v>0</v>
      </c>
      <c r="AG28" s="747">
        <f t="shared" si="8"/>
        <v>0</v>
      </c>
      <c r="AH28" s="810">
        <f>MAX(Z28:AC35)</f>
        <v>237.66666666666666</v>
      </c>
      <c r="AI28" s="1232">
        <f t="shared" ref="AI28" si="9">AH28*0.38*0.9*SQRT(3)</f>
        <v>140.78455374081346</v>
      </c>
      <c r="AJ28" s="1232">
        <f>D28-AI28</f>
        <v>579.21544625918659</v>
      </c>
    </row>
    <row r="29" spans="1:36" ht="47.25" x14ac:dyDescent="0.25">
      <c r="A29" s="1021"/>
      <c r="B29" s="981"/>
      <c r="C29" s="950"/>
      <c r="D29" s="950"/>
      <c r="E29" s="53" t="s">
        <v>68</v>
      </c>
      <c r="F29" s="505">
        <v>11</v>
      </c>
      <c r="G29" s="490">
        <v>8</v>
      </c>
      <c r="H29" s="490">
        <v>6</v>
      </c>
      <c r="I29" s="490">
        <v>8</v>
      </c>
      <c r="J29" s="490">
        <v>8</v>
      </c>
      <c r="K29" s="511">
        <v>18</v>
      </c>
      <c r="L29" s="53"/>
      <c r="M29" s="53"/>
      <c r="N29" s="53"/>
      <c r="O29" s="53"/>
      <c r="P29" s="53"/>
      <c r="Q29" s="53"/>
      <c r="R29" s="65">
        <v>382</v>
      </c>
      <c r="S29" s="65">
        <v>380</v>
      </c>
      <c r="T29" s="65">
        <v>392</v>
      </c>
      <c r="U29" s="65">
        <v>392</v>
      </c>
      <c r="V29" s="66">
        <f t="shared" si="0"/>
        <v>8.3333333333333339</v>
      </c>
      <c r="W29" s="66">
        <f t="shared" si="1"/>
        <v>11.333333333333334</v>
      </c>
      <c r="X29" s="66">
        <f t="shared" si="2"/>
        <v>0</v>
      </c>
      <c r="Y29" s="67">
        <f t="shared" si="3"/>
        <v>0</v>
      </c>
      <c r="Z29" s="784"/>
      <c r="AA29" s="748"/>
      <c r="AB29" s="748"/>
      <c r="AC29" s="748"/>
      <c r="AD29" s="748"/>
      <c r="AE29" s="748"/>
      <c r="AF29" s="748"/>
      <c r="AG29" s="748"/>
      <c r="AH29" s="748"/>
      <c r="AI29" s="1233"/>
      <c r="AJ29" s="1233"/>
    </row>
    <row r="30" spans="1:36" ht="18.75" x14ac:dyDescent="0.25">
      <c r="A30" s="1021"/>
      <c r="B30" s="981"/>
      <c r="C30" s="950"/>
      <c r="D30" s="950"/>
      <c r="E30" s="57" t="s">
        <v>69</v>
      </c>
      <c r="F30" s="507">
        <v>6</v>
      </c>
      <c r="G30" s="491">
        <v>35</v>
      </c>
      <c r="H30" s="491">
        <v>34.799999999999997</v>
      </c>
      <c r="I30" s="491">
        <v>18</v>
      </c>
      <c r="J30" s="491">
        <v>34</v>
      </c>
      <c r="K30" s="512">
        <v>34</v>
      </c>
      <c r="L30" s="57"/>
      <c r="M30" s="57"/>
      <c r="N30" s="57"/>
      <c r="O30" s="57"/>
      <c r="P30" s="57"/>
      <c r="Q30" s="57"/>
      <c r="R30" s="68">
        <v>382</v>
      </c>
      <c r="S30" s="68">
        <v>380</v>
      </c>
      <c r="T30" s="68">
        <v>392</v>
      </c>
      <c r="U30" s="68">
        <v>392</v>
      </c>
      <c r="V30" s="66">
        <f t="shared" si="0"/>
        <v>25.266666666666666</v>
      </c>
      <c r="W30" s="66">
        <f t="shared" si="1"/>
        <v>28.666666666666668</v>
      </c>
      <c r="X30" s="66">
        <f t="shared" si="2"/>
        <v>0</v>
      </c>
      <c r="Y30" s="67">
        <f t="shared" si="3"/>
        <v>0</v>
      </c>
      <c r="Z30" s="784"/>
      <c r="AA30" s="748"/>
      <c r="AB30" s="748"/>
      <c r="AC30" s="748"/>
      <c r="AD30" s="748"/>
      <c r="AE30" s="748"/>
      <c r="AF30" s="748"/>
      <c r="AG30" s="748"/>
      <c r="AH30" s="748"/>
      <c r="AI30" s="1233"/>
      <c r="AJ30" s="1233"/>
    </row>
    <row r="31" spans="1:36" ht="18.75" x14ac:dyDescent="0.25">
      <c r="A31" s="1021"/>
      <c r="B31" s="981"/>
      <c r="C31" s="950"/>
      <c r="D31" s="950"/>
      <c r="E31" s="53" t="s">
        <v>70</v>
      </c>
      <c r="F31" s="505">
        <v>96</v>
      </c>
      <c r="G31" s="490">
        <v>87</v>
      </c>
      <c r="H31" s="490">
        <v>87</v>
      </c>
      <c r="I31" s="490">
        <v>91</v>
      </c>
      <c r="J31" s="490">
        <v>88</v>
      </c>
      <c r="K31" s="511">
        <v>85</v>
      </c>
      <c r="L31" s="53"/>
      <c r="M31" s="53"/>
      <c r="N31" s="53"/>
      <c r="O31" s="53"/>
      <c r="P31" s="53"/>
      <c r="Q31" s="53"/>
      <c r="R31" s="65">
        <v>382</v>
      </c>
      <c r="S31" s="65">
        <v>380</v>
      </c>
      <c r="T31" s="65">
        <v>392</v>
      </c>
      <c r="U31" s="65">
        <v>392</v>
      </c>
      <c r="V31" s="66">
        <f t="shared" si="0"/>
        <v>90</v>
      </c>
      <c r="W31" s="66">
        <f t="shared" si="1"/>
        <v>88</v>
      </c>
      <c r="X31" s="66">
        <f t="shared" si="2"/>
        <v>0</v>
      </c>
      <c r="Y31" s="67">
        <f t="shared" si="3"/>
        <v>0</v>
      </c>
      <c r="Z31" s="784"/>
      <c r="AA31" s="748"/>
      <c r="AB31" s="748"/>
      <c r="AC31" s="748"/>
      <c r="AD31" s="748"/>
      <c r="AE31" s="748"/>
      <c r="AF31" s="748"/>
      <c r="AG31" s="748"/>
      <c r="AH31" s="748"/>
      <c r="AI31" s="1233"/>
      <c r="AJ31" s="1233"/>
    </row>
    <row r="32" spans="1:36" ht="18.75" x14ac:dyDescent="0.25">
      <c r="A32" s="1021"/>
      <c r="B32" s="981"/>
      <c r="C32" s="950"/>
      <c r="D32" s="950"/>
      <c r="E32" s="57" t="s">
        <v>71</v>
      </c>
      <c r="F32" s="507">
        <v>97</v>
      </c>
      <c r="G32" s="491">
        <v>95</v>
      </c>
      <c r="H32" s="491">
        <v>95</v>
      </c>
      <c r="I32" s="491">
        <v>92</v>
      </c>
      <c r="J32" s="491">
        <v>95</v>
      </c>
      <c r="K32" s="512">
        <v>94</v>
      </c>
      <c r="L32" s="57"/>
      <c r="M32" s="57"/>
      <c r="N32" s="57"/>
      <c r="O32" s="57"/>
      <c r="P32" s="57"/>
      <c r="Q32" s="57"/>
      <c r="R32" s="68">
        <v>382</v>
      </c>
      <c r="S32" s="68">
        <v>380</v>
      </c>
      <c r="T32" s="68">
        <v>392</v>
      </c>
      <c r="U32" s="68">
        <v>392</v>
      </c>
      <c r="V32" s="66">
        <f t="shared" si="0"/>
        <v>95.666666666666671</v>
      </c>
      <c r="W32" s="66">
        <f t="shared" si="1"/>
        <v>93.666666666666671</v>
      </c>
      <c r="X32" s="66">
        <f t="shared" si="2"/>
        <v>0</v>
      </c>
      <c r="Y32" s="67">
        <f t="shared" si="3"/>
        <v>0</v>
      </c>
      <c r="Z32" s="784"/>
      <c r="AA32" s="748"/>
      <c r="AB32" s="748"/>
      <c r="AC32" s="748"/>
      <c r="AD32" s="748"/>
      <c r="AE32" s="748"/>
      <c r="AF32" s="748"/>
      <c r="AG32" s="748"/>
      <c r="AH32" s="748"/>
      <c r="AI32" s="1233"/>
      <c r="AJ32" s="1233"/>
    </row>
    <row r="33" spans="1:36" ht="18.75" x14ac:dyDescent="0.25">
      <c r="A33" s="1021"/>
      <c r="B33" s="981"/>
      <c r="C33" s="950"/>
      <c r="D33" s="950"/>
      <c r="E33" s="53" t="s">
        <v>72</v>
      </c>
      <c r="F33" s="513">
        <v>0.1</v>
      </c>
      <c r="G33" s="514">
        <v>0.2</v>
      </c>
      <c r="H33" s="514">
        <v>1.9</v>
      </c>
      <c r="I33" s="514">
        <v>0.2</v>
      </c>
      <c r="J33" s="514">
        <v>0.1</v>
      </c>
      <c r="K33" s="515">
        <v>0.9</v>
      </c>
      <c r="L33" s="53"/>
      <c r="M33" s="53"/>
      <c r="N33" s="53"/>
      <c r="O33" s="53"/>
      <c r="P33" s="53"/>
      <c r="Q33" s="53"/>
      <c r="R33" s="65">
        <v>382</v>
      </c>
      <c r="S33" s="65">
        <v>380</v>
      </c>
      <c r="T33" s="65">
        <v>392</v>
      </c>
      <c r="U33" s="65">
        <v>392</v>
      </c>
      <c r="V33" s="66">
        <f t="shared" si="0"/>
        <v>0.73333333333333339</v>
      </c>
      <c r="W33" s="66">
        <f t="shared" si="1"/>
        <v>0.40000000000000008</v>
      </c>
      <c r="X33" s="66">
        <f t="shared" si="2"/>
        <v>0</v>
      </c>
      <c r="Y33" s="67">
        <f t="shared" si="3"/>
        <v>0</v>
      </c>
      <c r="Z33" s="784"/>
      <c r="AA33" s="748"/>
      <c r="AB33" s="748"/>
      <c r="AC33" s="748"/>
      <c r="AD33" s="748"/>
      <c r="AE33" s="748"/>
      <c r="AF33" s="748"/>
      <c r="AG33" s="748"/>
      <c r="AH33" s="748"/>
      <c r="AI33" s="1233"/>
      <c r="AJ33" s="1233"/>
    </row>
    <row r="34" spans="1:36" ht="18.75" x14ac:dyDescent="0.25">
      <c r="A34" s="1021"/>
      <c r="B34" s="981"/>
      <c r="C34" s="950"/>
      <c r="D34" s="950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68"/>
      <c r="S34" s="68"/>
      <c r="T34" s="68"/>
      <c r="U34" s="68"/>
      <c r="V34" s="66">
        <f t="shared" si="0"/>
        <v>0</v>
      </c>
      <c r="W34" s="66">
        <f t="shared" si="1"/>
        <v>0</v>
      </c>
      <c r="X34" s="66">
        <f t="shared" si="2"/>
        <v>0</v>
      </c>
      <c r="Y34" s="67">
        <f t="shared" si="3"/>
        <v>0</v>
      </c>
      <c r="Z34" s="784"/>
      <c r="AA34" s="748"/>
      <c r="AB34" s="748"/>
      <c r="AC34" s="748"/>
      <c r="AD34" s="748"/>
      <c r="AE34" s="748"/>
      <c r="AF34" s="748"/>
      <c r="AG34" s="748"/>
      <c r="AH34" s="748"/>
      <c r="AI34" s="1233"/>
      <c r="AJ34" s="1233"/>
    </row>
    <row r="35" spans="1:36" ht="19.5" thickBot="1" x14ac:dyDescent="0.3">
      <c r="A35" s="1022"/>
      <c r="B35" s="982"/>
      <c r="C35" s="945"/>
      <c r="D35" s="94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9"/>
      <c r="S35" s="69"/>
      <c r="T35" s="69"/>
      <c r="U35" s="69"/>
      <c r="V35" s="70">
        <f t="shared" si="0"/>
        <v>0</v>
      </c>
      <c r="W35" s="70">
        <f t="shared" si="1"/>
        <v>0</v>
      </c>
      <c r="X35" s="70">
        <f t="shared" si="2"/>
        <v>0</v>
      </c>
      <c r="Y35" s="71">
        <f t="shared" si="3"/>
        <v>0</v>
      </c>
      <c r="Z35" s="785"/>
      <c r="AA35" s="749"/>
      <c r="AB35" s="749"/>
      <c r="AC35" s="749"/>
      <c r="AD35" s="749"/>
      <c r="AE35" s="749"/>
      <c r="AF35" s="749"/>
      <c r="AG35" s="749"/>
      <c r="AH35" s="749"/>
      <c r="AI35" s="1234"/>
      <c r="AJ35" s="1234"/>
    </row>
    <row r="36" spans="1:36" ht="47.25" x14ac:dyDescent="0.25">
      <c r="A36" s="1020">
        <v>4</v>
      </c>
      <c r="B36" s="980" t="s">
        <v>73</v>
      </c>
      <c r="C36" s="944" t="s">
        <v>74</v>
      </c>
      <c r="D36" s="944">
        <f>250*0.9</f>
        <v>225</v>
      </c>
      <c r="E36" s="50" t="s">
        <v>75</v>
      </c>
      <c r="F36" s="503">
        <v>44</v>
      </c>
      <c r="G36" s="489">
        <v>55</v>
      </c>
      <c r="H36" s="510">
        <v>28</v>
      </c>
      <c r="I36" s="503">
        <v>43</v>
      </c>
      <c r="J36" s="489">
        <v>64</v>
      </c>
      <c r="K36" s="510">
        <v>28</v>
      </c>
      <c r="L36" s="50"/>
      <c r="M36" s="50"/>
      <c r="N36" s="50"/>
      <c r="O36" s="50"/>
      <c r="P36" s="50"/>
      <c r="Q36" s="50"/>
      <c r="R36" s="50">
        <v>379</v>
      </c>
      <c r="S36" s="50">
        <v>380</v>
      </c>
      <c r="T36" s="50">
        <v>402</v>
      </c>
      <c r="U36" s="50">
        <v>402</v>
      </c>
      <c r="V36" s="51">
        <f t="shared" si="0"/>
        <v>42.333333333333336</v>
      </c>
      <c r="W36" s="51">
        <f t="shared" si="1"/>
        <v>45</v>
      </c>
      <c r="X36" s="51">
        <f t="shared" si="2"/>
        <v>0</v>
      </c>
      <c r="Y36" s="52">
        <f t="shared" si="3"/>
        <v>0</v>
      </c>
      <c r="Z36" s="986">
        <f>SUM(V36:V40)</f>
        <v>61.333333333333336</v>
      </c>
      <c r="AA36" s="976">
        <f>SUM(W36:W40)</f>
        <v>67.666666666666671</v>
      </c>
      <c r="AB36" s="976">
        <f>SUM(X36:X40)</f>
        <v>0</v>
      </c>
      <c r="AC36" s="976">
        <f>SUM(Y36:Y40)</f>
        <v>0</v>
      </c>
      <c r="AD36" s="979">
        <f t="shared" ref="AD36" si="10">Z36*0.38*0.9*SQRT(3)</f>
        <v>36.331497739564774</v>
      </c>
      <c r="AE36" s="979">
        <f t="shared" si="4"/>
        <v>40.083119788758964</v>
      </c>
      <c r="AF36" s="979">
        <f t="shared" si="4"/>
        <v>0</v>
      </c>
      <c r="AG36" s="979">
        <f t="shared" si="4"/>
        <v>0</v>
      </c>
      <c r="AH36" s="976">
        <f>MAX(Z36:AC40)</f>
        <v>67.666666666666671</v>
      </c>
      <c r="AI36" s="992">
        <f t="shared" ref="AI36" si="11">AH36*0.38*0.9*SQRT(3)</f>
        <v>40.083119788758964</v>
      </c>
      <c r="AJ36" s="992">
        <f>D36-AI36</f>
        <v>184.91688021124105</v>
      </c>
    </row>
    <row r="37" spans="1:36" ht="15.75" x14ac:dyDescent="0.25">
      <c r="A37" s="1021"/>
      <c r="B37" s="981"/>
      <c r="C37" s="950"/>
      <c r="D37" s="950"/>
      <c r="E37" s="53" t="s">
        <v>76</v>
      </c>
      <c r="F37" s="505">
        <v>6.6</v>
      </c>
      <c r="G37" s="490">
        <v>4.4000000000000004</v>
      </c>
      <c r="H37" s="511">
        <v>18</v>
      </c>
      <c r="I37" s="505">
        <v>5</v>
      </c>
      <c r="J37" s="490">
        <v>4</v>
      </c>
      <c r="K37" s="511">
        <v>16</v>
      </c>
      <c r="L37" s="53"/>
      <c r="M37" s="53"/>
      <c r="N37" s="53"/>
      <c r="O37" s="53"/>
      <c r="P37" s="53"/>
      <c r="Q37" s="53"/>
      <c r="R37" s="54">
        <v>379</v>
      </c>
      <c r="S37" s="54">
        <v>380</v>
      </c>
      <c r="T37" s="54">
        <v>402</v>
      </c>
      <c r="U37" s="54">
        <v>402</v>
      </c>
      <c r="V37" s="55">
        <f t="shared" si="0"/>
        <v>9.6666666666666661</v>
      </c>
      <c r="W37" s="55">
        <f t="shared" si="1"/>
        <v>8.3333333333333339</v>
      </c>
      <c r="X37" s="55">
        <f t="shared" si="2"/>
        <v>0</v>
      </c>
      <c r="Y37" s="56">
        <f t="shared" si="3"/>
        <v>0</v>
      </c>
      <c r="Z37" s="987"/>
      <c r="AA37" s="977"/>
      <c r="AB37" s="977"/>
      <c r="AC37" s="977"/>
      <c r="AD37" s="977"/>
      <c r="AE37" s="977"/>
      <c r="AF37" s="977"/>
      <c r="AG37" s="977"/>
      <c r="AH37" s="977"/>
      <c r="AI37" s="993"/>
      <c r="AJ37" s="993"/>
    </row>
    <row r="38" spans="1:36" ht="31.5" x14ac:dyDescent="0.25">
      <c r="A38" s="1021"/>
      <c r="B38" s="981"/>
      <c r="C38" s="950"/>
      <c r="D38" s="950"/>
      <c r="E38" s="57" t="s">
        <v>77</v>
      </c>
      <c r="F38" s="507">
        <v>9</v>
      </c>
      <c r="G38" s="491">
        <v>8</v>
      </c>
      <c r="H38" s="512">
        <v>11</v>
      </c>
      <c r="I38" s="507">
        <v>11</v>
      </c>
      <c r="J38" s="491">
        <v>5</v>
      </c>
      <c r="K38" s="512">
        <v>27</v>
      </c>
      <c r="L38" s="57"/>
      <c r="M38" s="57"/>
      <c r="N38" s="57"/>
      <c r="O38" s="57"/>
      <c r="P38" s="57"/>
      <c r="Q38" s="57"/>
      <c r="R38" s="57">
        <v>379</v>
      </c>
      <c r="S38" s="57">
        <v>380</v>
      </c>
      <c r="T38" s="57">
        <v>402</v>
      </c>
      <c r="U38" s="57">
        <v>402</v>
      </c>
      <c r="V38" s="55">
        <f t="shared" si="0"/>
        <v>9.3333333333333339</v>
      </c>
      <c r="W38" s="55">
        <f t="shared" si="1"/>
        <v>14.333333333333334</v>
      </c>
      <c r="X38" s="55">
        <f t="shared" si="2"/>
        <v>0</v>
      </c>
      <c r="Y38" s="56">
        <f t="shared" si="3"/>
        <v>0</v>
      </c>
      <c r="Z38" s="987"/>
      <c r="AA38" s="977"/>
      <c r="AB38" s="977"/>
      <c r="AC38" s="977"/>
      <c r="AD38" s="977"/>
      <c r="AE38" s="977"/>
      <c r="AF38" s="977"/>
      <c r="AG38" s="977"/>
      <c r="AH38" s="977"/>
      <c r="AI38" s="993"/>
      <c r="AJ38" s="993"/>
    </row>
    <row r="39" spans="1:36" ht="31.5" x14ac:dyDescent="0.25">
      <c r="A39" s="1021"/>
      <c r="B39" s="981"/>
      <c r="C39" s="950"/>
      <c r="D39" s="950"/>
      <c r="E39" s="53" t="s">
        <v>78</v>
      </c>
      <c r="F39" s="505">
        <v>0</v>
      </c>
      <c r="G39" s="490"/>
      <c r="H39" s="511"/>
      <c r="I39" s="505">
        <v>0</v>
      </c>
      <c r="J39" s="490"/>
      <c r="K39" s="511"/>
      <c r="L39" s="53"/>
      <c r="M39" s="53"/>
      <c r="N39" s="53"/>
      <c r="O39" s="53"/>
      <c r="P39" s="53"/>
      <c r="Q39" s="53"/>
      <c r="R39" s="54">
        <v>379</v>
      </c>
      <c r="S39" s="54">
        <v>380</v>
      </c>
      <c r="T39" s="54">
        <v>402</v>
      </c>
      <c r="U39" s="54">
        <v>402</v>
      </c>
      <c r="V39" s="55">
        <f t="shared" si="0"/>
        <v>0</v>
      </c>
      <c r="W39" s="55">
        <f t="shared" si="1"/>
        <v>0</v>
      </c>
      <c r="X39" s="55">
        <f t="shared" si="2"/>
        <v>0</v>
      </c>
      <c r="Y39" s="56">
        <f t="shared" si="3"/>
        <v>0</v>
      </c>
      <c r="Z39" s="987"/>
      <c r="AA39" s="977"/>
      <c r="AB39" s="977"/>
      <c r="AC39" s="977"/>
      <c r="AD39" s="977"/>
      <c r="AE39" s="977"/>
      <c r="AF39" s="977"/>
      <c r="AG39" s="977"/>
      <c r="AH39" s="977"/>
      <c r="AI39" s="993"/>
      <c r="AJ39" s="993"/>
    </row>
    <row r="40" spans="1:36" ht="16.5" thickBot="1" x14ac:dyDescent="0.3">
      <c r="A40" s="1022"/>
      <c r="B40" s="982"/>
      <c r="C40" s="945"/>
      <c r="D40" s="945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60"/>
      <c r="S40" s="60"/>
      <c r="T40" s="60"/>
      <c r="U40" s="60"/>
      <c r="V40" s="61">
        <f t="shared" si="0"/>
        <v>0</v>
      </c>
      <c r="W40" s="61">
        <f t="shared" si="1"/>
        <v>0</v>
      </c>
      <c r="X40" s="61">
        <f t="shared" si="2"/>
        <v>0</v>
      </c>
      <c r="Y40" s="62">
        <f t="shared" si="3"/>
        <v>0</v>
      </c>
      <c r="Z40" s="988"/>
      <c r="AA40" s="978"/>
      <c r="AB40" s="978"/>
      <c r="AC40" s="978"/>
      <c r="AD40" s="978"/>
      <c r="AE40" s="978"/>
      <c r="AF40" s="978"/>
      <c r="AG40" s="978"/>
      <c r="AH40" s="978"/>
      <c r="AI40" s="994"/>
      <c r="AJ40" s="994"/>
    </row>
    <row r="41" spans="1:36" ht="15.75" x14ac:dyDescent="0.25">
      <c r="A41" s="1020">
        <v>5</v>
      </c>
      <c r="B41" s="980" t="s">
        <v>79</v>
      </c>
      <c r="C41" s="944" t="s">
        <v>80</v>
      </c>
      <c r="D41" s="944">
        <f>(400+160)*0.9</f>
        <v>504</v>
      </c>
      <c r="E41" s="50" t="s">
        <v>81</v>
      </c>
      <c r="F41" s="503">
        <v>10</v>
      </c>
      <c r="G41" s="489">
        <v>8</v>
      </c>
      <c r="H41" s="510">
        <v>15</v>
      </c>
      <c r="I41" s="503">
        <v>5</v>
      </c>
      <c r="J41" s="489">
        <v>8</v>
      </c>
      <c r="K41" s="510">
        <v>18</v>
      </c>
      <c r="L41" s="50"/>
      <c r="M41" s="50"/>
      <c r="N41" s="50"/>
      <c r="O41" s="50"/>
      <c r="P41" s="50"/>
      <c r="Q41" s="50"/>
      <c r="R41" s="50">
        <v>411</v>
      </c>
      <c r="S41" s="50">
        <v>410</v>
      </c>
      <c r="T41" s="50">
        <v>420</v>
      </c>
      <c r="U41" s="50">
        <v>420</v>
      </c>
      <c r="V41" s="51">
        <f t="shared" si="0"/>
        <v>11</v>
      </c>
      <c r="W41" s="51">
        <f t="shared" si="1"/>
        <v>10.333333333333334</v>
      </c>
      <c r="X41" s="51">
        <f t="shared" si="2"/>
        <v>0</v>
      </c>
      <c r="Y41" s="52">
        <f t="shared" si="3"/>
        <v>0</v>
      </c>
      <c r="Z41" s="986">
        <f>SUM(V41:V45)</f>
        <v>132.66666666666666</v>
      </c>
      <c r="AA41" s="976">
        <f>SUM(W41:W45)</f>
        <v>125.71666666666665</v>
      </c>
      <c r="AB41" s="976">
        <f>SUM(X41:X45)</f>
        <v>0</v>
      </c>
      <c r="AC41" s="976">
        <f>SUM(Y41:Y45)</f>
        <v>0</v>
      </c>
      <c r="AD41" s="979">
        <f t="shared" ref="AD41:AG49" si="12">Z41*0.38*0.9*SQRT(3)</f>
        <v>78.586609241015083</v>
      </c>
      <c r="AE41" s="979">
        <f t="shared" si="12"/>
        <v>74.469697676504623</v>
      </c>
      <c r="AF41" s="979">
        <f t="shared" si="12"/>
        <v>0</v>
      </c>
      <c r="AG41" s="979">
        <f t="shared" si="12"/>
        <v>0</v>
      </c>
      <c r="AH41" s="976">
        <f>MAX(Z41:AC45)</f>
        <v>132.66666666666666</v>
      </c>
      <c r="AI41" s="992">
        <f t="shared" ref="AI41" si="13">AH41*0.38*0.9*SQRT(3)</f>
        <v>78.586609241015083</v>
      </c>
      <c r="AJ41" s="992">
        <f>D41-AI41</f>
        <v>425.41339075898492</v>
      </c>
    </row>
    <row r="42" spans="1:36" ht="31.5" x14ac:dyDescent="0.25">
      <c r="A42" s="1021"/>
      <c r="B42" s="981"/>
      <c r="C42" s="950"/>
      <c r="D42" s="950"/>
      <c r="E42" s="53" t="s">
        <v>82</v>
      </c>
      <c r="F42" s="505">
        <v>35</v>
      </c>
      <c r="G42" s="490">
        <v>40</v>
      </c>
      <c r="H42" s="511">
        <v>33</v>
      </c>
      <c r="I42" s="505">
        <v>35</v>
      </c>
      <c r="J42" s="490">
        <v>20</v>
      </c>
      <c r="K42" s="511">
        <v>33</v>
      </c>
      <c r="L42" s="53"/>
      <c r="M42" s="53"/>
      <c r="N42" s="53"/>
      <c r="O42" s="53"/>
      <c r="P42" s="53"/>
      <c r="Q42" s="53"/>
      <c r="R42" s="54">
        <v>411</v>
      </c>
      <c r="S42" s="54">
        <v>410</v>
      </c>
      <c r="T42" s="54">
        <v>420</v>
      </c>
      <c r="U42" s="54">
        <v>420</v>
      </c>
      <c r="V42" s="55">
        <f t="shared" si="0"/>
        <v>36</v>
      </c>
      <c r="W42" s="55">
        <f t="shared" si="1"/>
        <v>29.333333333333332</v>
      </c>
      <c r="X42" s="55">
        <f t="shared" si="2"/>
        <v>0</v>
      </c>
      <c r="Y42" s="56">
        <f t="shared" si="3"/>
        <v>0</v>
      </c>
      <c r="Z42" s="987"/>
      <c r="AA42" s="977"/>
      <c r="AB42" s="977"/>
      <c r="AC42" s="977"/>
      <c r="AD42" s="977"/>
      <c r="AE42" s="977"/>
      <c r="AF42" s="977"/>
      <c r="AG42" s="977"/>
      <c r="AH42" s="977"/>
      <c r="AI42" s="993"/>
      <c r="AJ42" s="993"/>
    </row>
    <row r="43" spans="1:36" ht="15.75" x14ac:dyDescent="0.25">
      <c r="A43" s="1021"/>
      <c r="B43" s="981"/>
      <c r="C43" s="950"/>
      <c r="D43" s="950"/>
      <c r="E43" s="57" t="s">
        <v>83</v>
      </c>
      <c r="F43" s="507">
        <v>3</v>
      </c>
      <c r="G43" s="491">
        <v>4</v>
      </c>
      <c r="H43" s="512">
        <v>4</v>
      </c>
      <c r="I43" s="507">
        <v>2</v>
      </c>
      <c r="J43" s="491">
        <v>3</v>
      </c>
      <c r="K43" s="512">
        <v>3</v>
      </c>
      <c r="L43" s="57"/>
      <c r="M43" s="57"/>
      <c r="N43" s="57"/>
      <c r="O43" s="57"/>
      <c r="P43" s="57"/>
      <c r="Q43" s="57"/>
      <c r="R43" s="58">
        <v>411</v>
      </c>
      <c r="S43" s="58">
        <v>410</v>
      </c>
      <c r="T43" s="58">
        <v>420</v>
      </c>
      <c r="U43" s="58">
        <v>420</v>
      </c>
      <c r="V43" s="55">
        <f t="shared" si="0"/>
        <v>3.6666666666666665</v>
      </c>
      <c r="W43" s="55">
        <f t="shared" si="1"/>
        <v>2.6666666666666665</v>
      </c>
      <c r="X43" s="55">
        <f t="shared" si="2"/>
        <v>0</v>
      </c>
      <c r="Y43" s="56">
        <f t="shared" si="3"/>
        <v>0</v>
      </c>
      <c r="Z43" s="987"/>
      <c r="AA43" s="977"/>
      <c r="AB43" s="977"/>
      <c r="AC43" s="977"/>
      <c r="AD43" s="977"/>
      <c r="AE43" s="977"/>
      <c r="AF43" s="977"/>
      <c r="AG43" s="977"/>
      <c r="AH43" s="977"/>
      <c r="AI43" s="993"/>
      <c r="AJ43" s="993"/>
    </row>
    <row r="44" spans="1:36" ht="15.75" x14ac:dyDescent="0.25">
      <c r="A44" s="1021"/>
      <c r="B44" s="981"/>
      <c r="C44" s="950"/>
      <c r="D44" s="950"/>
      <c r="E44" s="53" t="s">
        <v>84</v>
      </c>
      <c r="F44" s="505">
        <v>6</v>
      </c>
      <c r="G44" s="490">
        <v>4</v>
      </c>
      <c r="H44" s="511">
        <v>0</v>
      </c>
      <c r="I44" s="505">
        <v>5.0999999999999996</v>
      </c>
      <c r="J44" s="490">
        <v>1</v>
      </c>
      <c r="K44" s="511">
        <v>0</v>
      </c>
      <c r="L44" s="53"/>
      <c r="M44" s="53"/>
      <c r="N44" s="53"/>
      <c r="O44" s="53"/>
      <c r="P44" s="53"/>
      <c r="Q44" s="53"/>
      <c r="R44" s="54">
        <v>411</v>
      </c>
      <c r="S44" s="54">
        <v>410</v>
      </c>
      <c r="T44" s="54">
        <v>420</v>
      </c>
      <c r="U44" s="54">
        <v>420</v>
      </c>
      <c r="V44" s="55">
        <f t="shared" si="0"/>
        <v>5</v>
      </c>
      <c r="W44" s="55">
        <f t="shared" si="1"/>
        <v>3.05</v>
      </c>
      <c r="X44" s="55">
        <f t="shared" si="2"/>
        <v>0</v>
      </c>
      <c r="Y44" s="56">
        <f t="shared" si="3"/>
        <v>0</v>
      </c>
      <c r="Z44" s="987"/>
      <c r="AA44" s="977"/>
      <c r="AB44" s="977"/>
      <c r="AC44" s="977"/>
      <c r="AD44" s="977"/>
      <c r="AE44" s="977"/>
      <c r="AF44" s="977"/>
      <c r="AG44" s="977"/>
      <c r="AH44" s="977"/>
      <c r="AI44" s="993"/>
      <c r="AJ44" s="993"/>
    </row>
    <row r="45" spans="1:36" ht="32.25" thickBot="1" x14ac:dyDescent="0.3">
      <c r="A45" s="1021"/>
      <c r="B45" s="981"/>
      <c r="C45" s="950"/>
      <c r="D45" s="950"/>
      <c r="E45" s="57" t="s">
        <v>85</v>
      </c>
      <c r="F45" s="507">
        <v>81</v>
      </c>
      <c r="G45" s="491">
        <v>69</v>
      </c>
      <c r="H45" s="512">
        <v>81</v>
      </c>
      <c r="I45" s="507">
        <v>81</v>
      </c>
      <c r="J45" s="491">
        <v>70</v>
      </c>
      <c r="K45" s="512">
        <v>90</v>
      </c>
      <c r="L45" s="57"/>
      <c r="M45" s="57"/>
      <c r="N45" s="57"/>
      <c r="O45" s="57"/>
      <c r="P45" s="57"/>
      <c r="Q45" s="57"/>
      <c r="R45" s="58">
        <v>411</v>
      </c>
      <c r="S45" s="58">
        <v>410</v>
      </c>
      <c r="T45" s="58">
        <v>420</v>
      </c>
      <c r="U45" s="58">
        <v>420</v>
      </c>
      <c r="V45" s="55">
        <f t="shared" si="0"/>
        <v>77</v>
      </c>
      <c r="W45" s="55">
        <f t="shared" si="1"/>
        <v>80.333333333333329</v>
      </c>
      <c r="X45" s="55">
        <f t="shared" si="2"/>
        <v>0</v>
      </c>
      <c r="Y45" s="56">
        <f t="shared" si="3"/>
        <v>0</v>
      </c>
      <c r="Z45" s="987"/>
      <c r="AA45" s="977"/>
      <c r="AB45" s="977"/>
      <c r="AC45" s="977"/>
      <c r="AD45" s="977"/>
      <c r="AE45" s="977"/>
      <c r="AF45" s="977"/>
      <c r="AG45" s="977"/>
      <c r="AH45" s="977"/>
      <c r="AI45" s="993"/>
      <c r="AJ45" s="993"/>
    </row>
    <row r="46" spans="1:36" ht="31.5" x14ac:dyDescent="0.25">
      <c r="A46" s="1020">
        <v>6</v>
      </c>
      <c r="B46" s="980" t="s">
        <v>86</v>
      </c>
      <c r="C46" s="944" t="s">
        <v>87</v>
      </c>
      <c r="D46" s="950"/>
      <c r="E46" s="50" t="s">
        <v>88</v>
      </c>
      <c r="F46" s="503">
        <v>33</v>
      </c>
      <c r="G46" s="489">
        <v>18</v>
      </c>
      <c r="H46" s="510">
        <v>33</v>
      </c>
      <c r="I46" s="503">
        <v>33</v>
      </c>
      <c r="J46" s="489">
        <v>15</v>
      </c>
      <c r="K46" s="504">
        <v>30</v>
      </c>
      <c r="L46" s="50"/>
      <c r="M46" s="50"/>
      <c r="N46" s="50"/>
      <c r="O46" s="50"/>
      <c r="P46" s="50"/>
      <c r="Q46" s="50"/>
      <c r="R46" s="50">
        <v>408</v>
      </c>
      <c r="S46" s="50">
        <v>408</v>
      </c>
      <c r="T46" s="50">
        <v>400</v>
      </c>
      <c r="U46" s="50">
        <v>400</v>
      </c>
      <c r="V46" s="51">
        <f t="shared" si="0"/>
        <v>28</v>
      </c>
      <c r="W46" s="51">
        <f t="shared" si="1"/>
        <v>26</v>
      </c>
      <c r="X46" s="51">
        <f t="shared" si="2"/>
        <v>0</v>
      </c>
      <c r="Y46" s="52">
        <f t="shared" si="3"/>
        <v>0</v>
      </c>
      <c r="Z46" s="986">
        <f>SUM(V46:V48)</f>
        <v>61.1</v>
      </c>
      <c r="AA46" s="976">
        <f>SUM(W46:W48)</f>
        <v>59.333333333333336</v>
      </c>
      <c r="AB46" s="976">
        <f>SUM(X46:X48)</f>
        <v>0</v>
      </c>
      <c r="AC46" s="976">
        <f>SUM(Y46:Y48)</f>
        <v>0</v>
      </c>
      <c r="AD46" s="979">
        <f t="shared" ref="AD46" si="14">Z46*0.38*0.9*SQRT(3)</f>
        <v>36.193280085120769</v>
      </c>
      <c r="AE46" s="979">
        <f t="shared" si="12"/>
        <v>35.146774987187662</v>
      </c>
      <c r="AF46" s="979">
        <f t="shared" si="12"/>
        <v>0</v>
      </c>
      <c r="AG46" s="979">
        <f t="shared" si="12"/>
        <v>0</v>
      </c>
      <c r="AH46" s="976">
        <f>MAX(Z46:AC48)</f>
        <v>61.1</v>
      </c>
      <c r="AI46" s="992">
        <f t="shared" ref="AI46" si="15">AH46*0.38*0.9*SQRT(3)</f>
        <v>36.193280085120769</v>
      </c>
      <c r="AJ46" s="992">
        <f>D46-AI46</f>
        <v>-36.193280085120769</v>
      </c>
    </row>
    <row r="47" spans="1:36" ht="31.5" x14ac:dyDescent="0.25">
      <c r="A47" s="1021"/>
      <c r="B47" s="981"/>
      <c r="C47" s="950"/>
      <c r="D47" s="950"/>
      <c r="E47" s="57" t="s">
        <v>89</v>
      </c>
      <c r="F47" s="505">
        <v>3.2</v>
      </c>
      <c r="G47" s="490">
        <v>2.1</v>
      </c>
      <c r="H47" s="511">
        <v>25</v>
      </c>
      <c r="I47" s="505">
        <v>3</v>
      </c>
      <c r="J47" s="490">
        <v>3</v>
      </c>
      <c r="K47" s="506">
        <v>25</v>
      </c>
      <c r="L47" s="57"/>
      <c r="M47" s="57"/>
      <c r="N47" s="57"/>
      <c r="O47" s="57"/>
      <c r="P47" s="57"/>
      <c r="Q47" s="57"/>
      <c r="R47" s="58">
        <v>408</v>
      </c>
      <c r="S47" s="58">
        <v>408</v>
      </c>
      <c r="T47" s="58">
        <v>400</v>
      </c>
      <c r="U47" s="58">
        <v>400</v>
      </c>
      <c r="V47" s="55">
        <f t="shared" si="0"/>
        <v>10.1</v>
      </c>
      <c r="W47" s="55">
        <f t="shared" si="1"/>
        <v>10.333333333333334</v>
      </c>
      <c r="X47" s="55">
        <f t="shared" si="2"/>
        <v>0</v>
      </c>
      <c r="Y47" s="56">
        <f t="shared" si="3"/>
        <v>0</v>
      </c>
      <c r="Z47" s="987"/>
      <c r="AA47" s="977"/>
      <c r="AB47" s="977"/>
      <c r="AC47" s="977"/>
      <c r="AD47" s="977"/>
      <c r="AE47" s="977"/>
      <c r="AF47" s="977"/>
      <c r="AG47" s="977"/>
      <c r="AH47" s="977"/>
      <c r="AI47" s="993"/>
      <c r="AJ47" s="993"/>
    </row>
    <row r="48" spans="1:36" ht="32.25" thickBot="1" x14ac:dyDescent="0.3">
      <c r="A48" s="1022"/>
      <c r="B48" s="982"/>
      <c r="C48" s="945"/>
      <c r="D48" s="945"/>
      <c r="E48" s="59" t="s">
        <v>90</v>
      </c>
      <c r="F48" s="507">
        <v>23</v>
      </c>
      <c r="G48" s="491">
        <v>24</v>
      </c>
      <c r="H48" s="512">
        <v>22</v>
      </c>
      <c r="I48" s="507">
        <v>25</v>
      </c>
      <c r="J48" s="491">
        <v>23</v>
      </c>
      <c r="K48" s="509">
        <v>21</v>
      </c>
      <c r="L48" s="59"/>
      <c r="M48" s="59"/>
      <c r="N48" s="59"/>
      <c r="O48" s="59"/>
      <c r="P48" s="59"/>
      <c r="Q48" s="59"/>
      <c r="R48" s="60">
        <v>408</v>
      </c>
      <c r="S48" s="60">
        <v>408</v>
      </c>
      <c r="T48" s="60">
        <v>400</v>
      </c>
      <c r="U48" s="60">
        <v>400</v>
      </c>
      <c r="V48" s="61">
        <f t="shared" si="0"/>
        <v>23</v>
      </c>
      <c r="W48" s="61">
        <f t="shared" si="1"/>
        <v>23</v>
      </c>
      <c r="X48" s="61">
        <f t="shared" si="2"/>
        <v>0</v>
      </c>
      <c r="Y48" s="62">
        <f t="shared" si="3"/>
        <v>0</v>
      </c>
      <c r="Z48" s="988"/>
      <c r="AA48" s="978"/>
      <c r="AB48" s="978"/>
      <c r="AC48" s="978"/>
      <c r="AD48" s="978"/>
      <c r="AE48" s="978"/>
      <c r="AF48" s="978"/>
      <c r="AG48" s="978"/>
      <c r="AH48" s="978"/>
      <c r="AI48" s="994"/>
      <c r="AJ48" s="994"/>
    </row>
    <row r="49" spans="1:36" ht="31.5" x14ac:dyDescent="0.25">
      <c r="A49" s="1020">
        <v>7</v>
      </c>
      <c r="B49" s="980" t="s">
        <v>91</v>
      </c>
      <c r="C49" s="1231" t="s">
        <v>1046</v>
      </c>
      <c r="D49" s="983">
        <f>200*0.9</f>
        <v>180</v>
      </c>
      <c r="E49" s="50" t="s">
        <v>93</v>
      </c>
      <c r="F49" s="516">
        <v>5</v>
      </c>
      <c r="G49" s="494">
        <v>14</v>
      </c>
      <c r="H49" s="494">
        <v>37</v>
      </c>
      <c r="I49" s="494">
        <v>4.7</v>
      </c>
      <c r="J49" s="494">
        <v>15</v>
      </c>
      <c r="K49" s="517">
        <v>35</v>
      </c>
      <c r="L49" s="50"/>
      <c r="M49" s="50"/>
      <c r="N49" s="50"/>
      <c r="O49" s="50"/>
      <c r="P49" s="50"/>
      <c r="Q49" s="50"/>
      <c r="R49" s="50">
        <v>410</v>
      </c>
      <c r="S49" s="50">
        <v>410</v>
      </c>
      <c r="T49" s="50">
        <v>385</v>
      </c>
      <c r="U49" s="50">
        <v>385</v>
      </c>
      <c r="V49" s="51">
        <f t="shared" si="0"/>
        <v>18.666666666666668</v>
      </c>
      <c r="W49" s="51">
        <f t="shared" si="1"/>
        <v>18.233333333333334</v>
      </c>
      <c r="X49" s="51">
        <f t="shared" si="2"/>
        <v>0</v>
      </c>
      <c r="Y49" s="52">
        <f t="shared" si="3"/>
        <v>0</v>
      </c>
      <c r="Z49" s="986">
        <f>SUM(V49:V54)</f>
        <v>39</v>
      </c>
      <c r="AA49" s="976">
        <f>SUM(W49:W54)</f>
        <v>38.9</v>
      </c>
      <c r="AB49" s="976">
        <f>SUM(X49:X54)</f>
        <v>0</v>
      </c>
      <c r="AC49" s="976">
        <f>SUM(Y49:Y54)</f>
        <v>0</v>
      </c>
      <c r="AD49" s="979">
        <f t="shared" ref="AD49" si="16">Z49*0.38*0.9*SQRT(3)</f>
        <v>23.102093671353686</v>
      </c>
      <c r="AE49" s="979">
        <f t="shared" si="12"/>
        <v>23.042857533734828</v>
      </c>
      <c r="AF49" s="979">
        <f t="shared" si="12"/>
        <v>0</v>
      </c>
      <c r="AG49" s="979">
        <f t="shared" si="12"/>
        <v>0</v>
      </c>
      <c r="AH49" s="976">
        <f>MAX(Z49:AC54)</f>
        <v>39</v>
      </c>
      <c r="AI49" s="992">
        <f t="shared" ref="AI49" si="17">AH49*0.38*0.9*SQRT(3)</f>
        <v>23.102093671353686</v>
      </c>
      <c r="AJ49" s="992">
        <f>D49-AI49</f>
        <v>156.89790632864631</v>
      </c>
    </row>
    <row r="50" spans="1:36" ht="15.75" x14ac:dyDescent="0.25">
      <c r="A50" s="1021"/>
      <c r="B50" s="981"/>
      <c r="C50" s="1024"/>
      <c r="D50" s="984"/>
      <c r="E50" s="53" t="s">
        <v>94</v>
      </c>
      <c r="F50" s="518">
        <v>4</v>
      </c>
      <c r="G50" s="470">
        <v>11</v>
      </c>
      <c r="H50" s="470">
        <v>12</v>
      </c>
      <c r="I50" s="470">
        <v>5</v>
      </c>
      <c r="J50" s="470">
        <v>10</v>
      </c>
      <c r="K50" s="519">
        <v>12</v>
      </c>
      <c r="L50" s="53"/>
      <c r="M50" s="53"/>
      <c r="N50" s="53"/>
      <c r="O50" s="53"/>
      <c r="P50" s="53"/>
      <c r="Q50" s="53"/>
      <c r="R50" s="54">
        <v>410</v>
      </c>
      <c r="S50" s="54">
        <v>410</v>
      </c>
      <c r="T50" s="54">
        <v>385</v>
      </c>
      <c r="U50" s="54">
        <v>385</v>
      </c>
      <c r="V50" s="55">
        <f t="shared" si="0"/>
        <v>9</v>
      </c>
      <c r="W50" s="55">
        <f t="shared" si="1"/>
        <v>9</v>
      </c>
      <c r="X50" s="55">
        <f t="shared" si="2"/>
        <v>0</v>
      </c>
      <c r="Y50" s="56">
        <f t="shared" si="3"/>
        <v>0</v>
      </c>
      <c r="Z50" s="987"/>
      <c r="AA50" s="977"/>
      <c r="AB50" s="977"/>
      <c r="AC50" s="977"/>
      <c r="AD50" s="977"/>
      <c r="AE50" s="977"/>
      <c r="AF50" s="977"/>
      <c r="AG50" s="977"/>
      <c r="AH50" s="977"/>
      <c r="AI50" s="993"/>
      <c r="AJ50" s="993"/>
    </row>
    <row r="51" spans="1:36" ht="15.75" x14ac:dyDescent="0.25">
      <c r="A51" s="1021"/>
      <c r="B51" s="981"/>
      <c r="C51" s="1024"/>
      <c r="D51" s="984"/>
      <c r="E51" s="57" t="s">
        <v>95</v>
      </c>
      <c r="F51" s="507">
        <v>13</v>
      </c>
      <c r="G51" s="491">
        <v>9</v>
      </c>
      <c r="H51" s="491">
        <v>12</v>
      </c>
      <c r="I51" s="491">
        <v>13</v>
      </c>
      <c r="J51" s="491">
        <v>10</v>
      </c>
      <c r="K51" s="509">
        <v>12</v>
      </c>
      <c r="L51" s="57"/>
      <c r="M51" s="57"/>
      <c r="N51" s="57"/>
      <c r="O51" s="57"/>
      <c r="P51" s="57"/>
      <c r="Q51" s="57"/>
      <c r="R51" s="58">
        <v>410</v>
      </c>
      <c r="S51" s="58">
        <v>410</v>
      </c>
      <c r="T51" s="58">
        <v>385</v>
      </c>
      <c r="U51" s="58">
        <v>385</v>
      </c>
      <c r="V51" s="55">
        <f t="shared" si="0"/>
        <v>11.333333333333334</v>
      </c>
      <c r="W51" s="55">
        <f t="shared" si="1"/>
        <v>11.666666666666666</v>
      </c>
      <c r="X51" s="55">
        <f t="shared" si="2"/>
        <v>0</v>
      </c>
      <c r="Y51" s="56">
        <f t="shared" si="3"/>
        <v>0</v>
      </c>
      <c r="Z51" s="987"/>
      <c r="AA51" s="977"/>
      <c r="AB51" s="977"/>
      <c r="AC51" s="977"/>
      <c r="AD51" s="977"/>
      <c r="AE51" s="977"/>
      <c r="AF51" s="977"/>
      <c r="AG51" s="977"/>
      <c r="AH51" s="977"/>
      <c r="AI51" s="993"/>
      <c r="AJ51" s="993"/>
    </row>
    <row r="52" spans="1:36" ht="15.75" x14ac:dyDescent="0.25">
      <c r="A52" s="1021"/>
      <c r="B52" s="981"/>
      <c r="C52" s="1024"/>
      <c r="D52" s="984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4"/>
      <c r="S52" s="54"/>
      <c r="T52" s="54"/>
      <c r="U52" s="54"/>
      <c r="V52" s="55">
        <f t="shared" si="0"/>
        <v>0</v>
      </c>
      <c r="W52" s="55">
        <f t="shared" si="1"/>
        <v>0</v>
      </c>
      <c r="X52" s="55">
        <f t="shared" si="2"/>
        <v>0</v>
      </c>
      <c r="Y52" s="56">
        <f t="shared" si="3"/>
        <v>0</v>
      </c>
      <c r="Z52" s="987"/>
      <c r="AA52" s="977"/>
      <c r="AB52" s="977"/>
      <c r="AC52" s="977"/>
      <c r="AD52" s="977"/>
      <c r="AE52" s="977"/>
      <c r="AF52" s="977"/>
      <c r="AG52" s="977"/>
      <c r="AH52" s="977"/>
      <c r="AI52" s="993"/>
      <c r="AJ52" s="993"/>
    </row>
    <row r="53" spans="1:36" ht="15.75" x14ac:dyDescent="0.25">
      <c r="A53" s="1021"/>
      <c r="B53" s="981"/>
      <c r="C53" s="1024"/>
      <c r="D53" s="984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8"/>
      <c r="S53" s="58"/>
      <c r="T53" s="58"/>
      <c r="U53" s="58"/>
      <c r="V53" s="55">
        <f t="shared" si="0"/>
        <v>0</v>
      </c>
      <c r="W53" s="55">
        <f t="shared" si="1"/>
        <v>0</v>
      </c>
      <c r="X53" s="55">
        <f t="shared" si="2"/>
        <v>0</v>
      </c>
      <c r="Y53" s="56">
        <f t="shared" si="3"/>
        <v>0</v>
      </c>
      <c r="Z53" s="987"/>
      <c r="AA53" s="977"/>
      <c r="AB53" s="977"/>
      <c r="AC53" s="977"/>
      <c r="AD53" s="977"/>
      <c r="AE53" s="977"/>
      <c r="AF53" s="977"/>
      <c r="AG53" s="977"/>
      <c r="AH53" s="977"/>
      <c r="AI53" s="993"/>
      <c r="AJ53" s="993"/>
    </row>
    <row r="54" spans="1:36" ht="16.5" thickBot="1" x14ac:dyDescent="0.3">
      <c r="A54" s="1022"/>
      <c r="B54" s="982"/>
      <c r="C54" s="1025"/>
      <c r="D54" s="985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60"/>
      <c r="S54" s="60"/>
      <c r="T54" s="60"/>
      <c r="U54" s="60"/>
      <c r="V54" s="61">
        <f t="shared" si="0"/>
        <v>0</v>
      </c>
      <c r="W54" s="61">
        <f t="shared" si="1"/>
        <v>0</v>
      </c>
      <c r="X54" s="61">
        <f t="shared" si="2"/>
        <v>0</v>
      </c>
      <c r="Y54" s="62">
        <f t="shared" si="3"/>
        <v>0</v>
      </c>
      <c r="Z54" s="988"/>
      <c r="AA54" s="978"/>
      <c r="AB54" s="978"/>
      <c r="AC54" s="978"/>
      <c r="AD54" s="978"/>
      <c r="AE54" s="978"/>
      <c r="AF54" s="978"/>
      <c r="AG54" s="978"/>
      <c r="AH54" s="978"/>
      <c r="AI54" s="994"/>
      <c r="AJ54" s="994"/>
    </row>
    <row r="55" spans="1:36" ht="15.75" x14ac:dyDescent="0.25">
      <c r="A55" s="1020">
        <v>8</v>
      </c>
      <c r="B55" s="980" t="s">
        <v>96</v>
      </c>
      <c r="C55" s="944" t="s">
        <v>60</v>
      </c>
      <c r="D55" s="944">
        <f>400*0.9</f>
        <v>360</v>
      </c>
      <c r="E55" s="50" t="s">
        <v>97</v>
      </c>
      <c r="F55" s="516">
        <v>18</v>
      </c>
      <c r="G55" s="494">
        <v>14</v>
      </c>
      <c r="H55" s="494">
        <v>10</v>
      </c>
      <c r="I55" s="494">
        <v>12</v>
      </c>
      <c r="J55" s="494">
        <v>10</v>
      </c>
      <c r="K55" s="517">
        <v>2</v>
      </c>
      <c r="L55" s="50"/>
      <c r="M55" s="50"/>
      <c r="N55" s="50"/>
      <c r="O55" s="50"/>
      <c r="P55" s="50"/>
      <c r="Q55" s="50"/>
      <c r="R55" s="50">
        <v>425</v>
      </c>
      <c r="S55" s="50">
        <v>425</v>
      </c>
      <c r="T55" s="50">
        <v>390</v>
      </c>
      <c r="U55" s="50">
        <v>390</v>
      </c>
      <c r="V55" s="51">
        <f t="shared" si="0"/>
        <v>14</v>
      </c>
      <c r="W55" s="51">
        <f t="shared" si="1"/>
        <v>8</v>
      </c>
      <c r="X55" s="51">
        <f t="shared" si="2"/>
        <v>0</v>
      </c>
      <c r="Y55" s="52">
        <f t="shared" si="3"/>
        <v>0</v>
      </c>
      <c r="Z55" s="986">
        <f>SUM(V55:V60)</f>
        <v>18.833333333333332</v>
      </c>
      <c r="AA55" s="976">
        <f>SUM(W55:W60)</f>
        <v>14.333333333333332</v>
      </c>
      <c r="AB55" s="976">
        <f>SUM(X55:X60)</f>
        <v>0</v>
      </c>
      <c r="AC55" s="976">
        <f>SUM(Y55:Y60)</f>
        <v>0</v>
      </c>
      <c r="AD55" s="979">
        <f t="shared" ref="AD55:AG55" si="18">Z55*0.38*0.9*SQRT(3)</f>
        <v>11.156139251551137</v>
      </c>
      <c r="AE55" s="979">
        <f t="shared" si="18"/>
        <v>8.4905130587026356</v>
      </c>
      <c r="AF55" s="979">
        <f t="shared" si="18"/>
        <v>0</v>
      </c>
      <c r="AG55" s="979">
        <f t="shared" si="18"/>
        <v>0</v>
      </c>
      <c r="AH55" s="976">
        <f>MAX(Z55:AC60)</f>
        <v>18.833333333333332</v>
      </c>
      <c r="AI55" s="992">
        <f t="shared" ref="AI55" si="19">AH55*0.38*0.9*SQRT(3)</f>
        <v>11.156139251551137</v>
      </c>
      <c r="AJ55" s="992">
        <f>D55-AI55</f>
        <v>348.84386074844889</v>
      </c>
    </row>
    <row r="56" spans="1:36" ht="31.5" x14ac:dyDescent="0.25">
      <c r="A56" s="1021"/>
      <c r="B56" s="981"/>
      <c r="C56" s="950"/>
      <c r="D56" s="950"/>
      <c r="E56" s="53" t="s">
        <v>98</v>
      </c>
      <c r="F56" s="518">
        <v>3</v>
      </c>
      <c r="G56" s="470">
        <v>6</v>
      </c>
      <c r="H56" s="470">
        <v>2.5</v>
      </c>
      <c r="I56" s="470">
        <v>5</v>
      </c>
      <c r="J56" s="470">
        <v>10</v>
      </c>
      <c r="K56" s="519">
        <v>1</v>
      </c>
      <c r="L56" s="53"/>
      <c r="M56" s="53"/>
      <c r="N56" s="53"/>
      <c r="O56" s="53"/>
      <c r="P56" s="53"/>
      <c r="Q56" s="53"/>
      <c r="R56" s="54">
        <v>425</v>
      </c>
      <c r="S56" s="54">
        <v>425</v>
      </c>
      <c r="T56" s="54">
        <v>390</v>
      </c>
      <c r="U56" s="54">
        <v>390</v>
      </c>
      <c r="V56" s="55">
        <f t="shared" si="0"/>
        <v>3.8333333333333335</v>
      </c>
      <c r="W56" s="55">
        <f t="shared" si="1"/>
        <v>5.333333333333333</v>
      </c>
      <c r="X56" s="55">
        <f t="shared" si="2"/>
        <v>0</v>
      </c>
      <c r="Y56" s="56">
        <f t="shared" si="3"/>
        <v>0</v>
      </c>
      <c r="Z56" s="987"/>
      <c r="AA56" s="977"/>
      <c r="AB56" s="977"/>
      <c r="AC56" s="977"/>
      <c r="AD56" s="977"/>
      <c r="AE56" s="977"/>
      <c r="AF56" s="977"/>
      <c r="AG56" s="977"/>
      <c r="AH56" s="977"/>
      <c r="AI56" s="993"/>
      <c r="AJ56" s="993"/>
    </row>
    <row r="57" spans="1:36" ht="15.75" x14ac:dyDescent="0.25">
      <c r="A57" s="1021"/>
      <c r="B57" s="981"/>
      <c r="C57" s="950"/>
      <c r="D57" s="950"/>
      <c r="E57" s="57" t="s">
        <v>99</v>
      </c>
      <c r="F57" s="507">
        <v>1</v>
      </c>
      <c r="G57" s="491">
        <v>1</v>
      </c>
      <c r="H57" s="491">
        <v>0</v>
      </c>
      <c r="I57" s="491">
        <v>1</v>
      </c>
      <c r="J57" s="491">
        <v>0</v>
      </c>
      <c r="K57" s="509">
        <v>0</v>
      </c>
      <c r="L57" s="57"/>
      <c r="M57" s="57"/>
      <c r="N57" s="57"/>
      <c r="O57" s="57"/>
      <c r="P57" s="57"/>
      <c r="Q57" s="57"/>
      <c r="R57" s="58">
        <v>425</v>
      </c>
      <c r="S57" s="58">
        <v>425</v>
      </c>
      <c r="T57" s="58">
        <v>390</v>
      </c>
      <c r="U57" s="58">
        <v>390</v>
      </c>
      <c r="V57" s="55">
        <f t="shared" si="0"/>
        <v>1</v>
      </c>
      <c r="W57" s="55">
        <f t="shared" si="1"/>
        <v>1</v>
      </c>
      <c r="X57" s="55">
        <f t="shared" si="2"/>
        <v>0</v>
      </c>
      <c r="Y57" s="56">
        <f t="shared" si="3"/>
        <v>0</v>
      </c>
      <c r="Z57" s="987"/>
      <c r="AA57" s="977"/>
      <c r="AB57" s="977"/>
      <c r="AC57" s="977"/>
      <c r="AD57" s="977"/>
      <c r="AE57" s="977"/>
      <c r="AF57" s="977"/>
      <c r="AG57" s="977"/>
      <c r="AH57" s="977"/>
      <c r="AI57" s="993"/>
      <c r="AJ57" s="993"/>
    </row>
    <row r="58" spans="1:36" ht="15.75" x14ac:dyDescent="0.25">
      <c r="A58" s="1021"/>
      <c r="B58" s="981"/>
      <c r="C58" s="950"/>
      <c r="D58" s="950"/>
      <c r="E58" s="53" t="s">
        <v>100</v>
      </c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/>
      <c r="S58" s="54">
        <v>412</v>
      </c>
      <c r="T58" s="54">
        <v>382</v>
      </c>
      <c r="U58" s="54">
        <v>385</v>
      </c>
      <c r="V58" s="55">
        <f t="shared" si="0"/>
        <v>0</v>
      </c>
      <c r="W58" s="55">
        <f t="shared" si="1"/>
        <v>0</v>
      </c>
      <c r="X58" s="55">
        <f t="shared" si="2"/>
        <v>0</v>
      </c>
      <c r="Y58" s="56">
        <f t="shared" si="3"/>
        <v>0</v>
      </c>
      <c r="Z58" s="987"/>
      <c r="AA58" s="977"/>
      <c r="AB58" s="977"/>
      <c r="AC58" s="977"/>
      <c r="AD58" s="977"/>
      <c r="AE58" s="977"/>
      <c r="AF58" s="977"/>
      <c r="AG58" s="977"/>
      <c r="AH58" s="977"/>
      <c r="AI58" s="993"/>
      <c r="AJ58" s="993"/>
    </row>
    <row r="59" spans="1:36" ht="15.75" x14ac:dyDescent="0.25">
      <c r="A59" s="1021"/>
      <c r="B59" s="981"/>
      <c r="C59" s="950"/>
      <c r="D59" s="950"/>
      <c r="E59" s="57" t="s">
        <v>101</v>
      </c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8">
        <v>413</v>
      </c>
      <c r="S59" s="58">
        <v>412</v>
      </c>
      <c r="T59" s="58">
        <v>382</v>
      </c>
      <c r="U59" s="58">
        <v>385</v>
      </c>
      <c r="V59" s="55">
        <f t="shared" si="0"/>
        <v>0</v>
      </c>
      <c r="W59" s="55">
        <f t="shared" si="1"/>
        <v>0</v>
      </c>
      <c r="X59" s="55">
        <f t="shared" si="2"/>
        <v>0</v>
      </c>
      <c r="Y59" s="56">
        <f t="shared" si="3"/>
        <v>0</v>
      </c>
      <c r="Z59" s="987"/>
      <c r="AA59" s="977"/>
      <c r="AB59" s="977"/>
      <c r="AC59" s="977"/>
      <c r="AD59" s="977"/>
      <c r="AE59" s="977"/>
      <c r="AF59" s="977"/>
      <c r="AG59" s="977"/>
      <c r="AH59" s="977"/>
      <c r="AI59" s="993"/>
      <c r="AJ59" s="993"/>
    </row>
    <row r="60" spans="1:36" ht="16.5" thickBot="1" x14ac:dyDescent="0.3">
      <c r="A60" s="1022"/>
      <c r="B60" s="982"/>
      <c r="C60" s="945"/>
      <c r="D60" s="945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60"/>
      <c r="S60" s="60"/>
      <c r="T60" s="60"/>
      <c r="U60" s="60"/>
      <c r="V60" s="61">
        <f t="shared" si="0"/>
        <v>0</v>
      </c>
      <c r="W60" s="61">
        <f t="shared" si="1"/>
        <v>0</v>
      </c>
      <c r="X60" s="61">
        <f t="shared" si="2"/>
        <v>0</v>
      </c>
      <c r="Y60" s="62">
        <f t="shared" si="3"/>
        <v>0</v>
      </c>
      <c r="Z60" s="988"/>
      <c r="AA60" s="978"/>
      <c r="AB60" s="978"/>
      <c r="AC60" s="978"/>
      <c r="AD60" s="978"/>
      <c r="AE60" s="978"/>
      <c r="AF60" s="978"/>
      <c r="AG60" s="978"/>
      <c r="AH60" s="978"/>
      <c r="AI60" s="994"/>
      <c r="AJ60" s="994"/>
    </row>
    <row r="61" spans="1:36" ht="15.75" x14ac:dyDescent="0.25">
      <c r="A61" s="1020">
        <v>9</v>
      </c>
      <c r="B61" s="980" t="s">
        <v>102</v>
      </c>
      <c r="C61" s="944" t="s">
        <v>103</v>
      </c>
      <c r="D61" s="944">
        <f>250*0.9</f>
        <v>225</v>
      </c>
      <c r="E61" s="50" t="s">
        <v>104</v>
      </c>
      <c r="F61" s="503">
        <v>40</v>
      </c>
      <c r="G61" s="489">
        <v>15</v>
      </c>
      <c r="H61" s="504">
        <v>25</v>
      </c>
      <c r="I61" s="520">
        <v>35</v>
      </c>
      <c r="J61" s="489">
        <v>12</v>
      </c>
      <c r="K61" s="504">
        <v>22</v>
      </c>
      <c r="L61" s="50"/>
      <c r="M61" s="50"/>
      <c r="N61" s="50"/>
      <c r="O61" s="50"/>
      <c r="P61" s="50"/>
      <c r="Q61" s="50"/>
      <c r="R61" s="50">
        <v>390</v>
      </c>
      <c r="S61" s="50">
        <v>390</v>
      </c>
      <c r="T61" s="50">
        <v>410</v>
      </c>
      <c r="U61" s="50">
        <v>410</v>
      </c>
      <c r="V61" s="51">
        <f t="shared" si="0"/>
        <v>26.666666666666668</v>
      </c>
      <c r="W61" s="51">
        <f t="shared" si="1"/>
        <v>23</v>
      </c>
      <c r="X61" s="51">
        <f t="shared" si="2"/>
        <v>0</v>
      </c>
      <c r="Y61" s="52">
        <f t="shared" si="3"/>
        <v>0</v>
      </c>
      <c r="Z61" s="986">
        <f>SUM(V61:V62)</f>
        <v>26.666666666666668</v>
      </c>
      <c r="AA61" s="976">
        <f>SUM(W61:W62)</f>
        <v>23</v>
      </c>
      <c r="AB61" s="976">
        <f>SUM(X61:X62)</f>
        <v>0</v>
      </c>
      <c r="AC61" s="976">
        <f>SUM(Y61:Y62)</f>
        <v>0</v>
      </c>
      <c r="AD61" s="979">
        <f t="shared" ref="AD61:AG63" si="20">Z61*0.38*0.9*SQRT(3)</f>
        <v>15.796303365028162</v>
      </c>
      <c r="AE61" s="979">
        <f t="shared" si="20"/>
        <v>13.62431165233679</v>
      </c>
      <c r="AF61" s="979">
        <f t="shared" si="20"/>
        <v>0</v>
      </c>
      <c r="AG61" s="979">
        <f t="shared" si="20"/>
        <v>0</v>
      </c>
      <c r="AH61" s="976">
        <f>MAX(Z61:AC62)</f>
        <v>26.666666666666668</v>
      </c>
      <c r="AI61" s="992">
        <f t="shared" ref="AI61" si="21">AH61*0.38*0.9*SQRT(3)</f>
        <v>15.796303365028162</v>
      </c>
      <c r="AJ61" s="992">
        <f>D61-AI61</f>
        <v>209.20369663497183</v>
      </c>
    </row>
    <row r="62" spans="1:36" ht="16.5" thickBot="1" x14ac:dyDescent="0.3">
      <c r="A62" s="1022"/>
      <c r="B62" s="982"/>
      <c r="C62" s="945"/>
      <c r="D62" s="945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0"/>
      <c r="S62" s="60"/>
      <c r="T62" s="60"/>
      <c r="U62" s="60"/>
      <c r="V62" s="61">
        <f t="shared" si="0"/>
        <v>0</v>
      </c>
      <c r="W62" s="61">
        <f t="shared" si="1"/>
        <v>0</v>
      </c>
      <c r="X62" s="61">
        <f t="shared" si="2"/>
        <v>0</v>
      </c>
      <c r="Y62" s="62">
        <f t="shared" si="3"/>
        <v>0</v>
      </c>
      <c r="Z62" s="988"/>
      <c r="AA62" s="978"/>
      <c r="AB62" s="978"/>
      <c r="AC62" s="978"/>
      <c r="AD62" s="978"/>
      <c r="AE62" s="978"/>
      <c r="AF62" s="978"/>
      <c r="AG62" s="978"/>
      <c r="AH62" s="978"/>
      <c r="AI62" s="994"/>
      <c r="AJ62" s="994"/>
    </row>
    <row r="63" spans="1:36" ht="15.75" x14ac:dyDescent="0.25">
      <c r="A63" s="1020">
        <v>10</v>
      </c>
      <c r="B63" s="980" t="s">
        <v>105</v>
      </c>
      <c r="C63" s="983" t="s">
        <v>92</v>
      </c>
      <c r="D63" s="983">
        <f>100*0.9</f>
        <v>90</v>
      </c>
      <c r="E63" s="50" t="s">
        <v>106</v>
      </c>
      <c r="F63" s="503">
        <v>12.2</v>
      </c>
      <c r="G63" s="489">
        <v>10.3</v>
      </c>
      <c r="H63" s="504">
        <v>5.2</v>
      </c>
      <c r="I63" s="520">
        <v>10.5</v>
      </c>
      <c r="J63" s="489">
        <v>10</v>
      </c>
      <c r="K63" s="504">
        <v>4</v>
      </c>
      <c r="L63" s="50"/>
      <c r="M63" s="50"/>
      <c r="N63" s="50"/>
      <c r="O63" s="50"/>
      <c r="P63" s="50"/>
      <c r="Q63" s="50"/>
      <c r="R63" s="50">
        <v>380</v>
      </c>
      <c r="S63" s="50">
        <v>380</v>
      </c>
      <c r="T63" s="50">
        <v>390</v>
      </c>
      <c r="U63" s="50">
        <v>390</v>
      </c>
      <c r="V63" s="51">
        <f t="shared" si="0"/>
        <v>9.2333333333333325</v>
      </c>
      <c r="W63" s="51">
        <f t="shared" si="1"/>
        <v>8.1666666666666661</v>
      </c>
      <c r="X63" s="51">
        <f t="shared" si="2"/>
        <v>0</v>
      </c>
      <c r="Y63" s="52">
        <f t="shared" si="3"/>
        <v>0</v>
      </c>
      <c r="Z63" s="986">
        <f>SUM(V63:V64)</f>
        <v>9.2333333333333325</v>
      </c>
      <c r="AA63" s="976">
        <f>SUM(W63:W64)</f>
        <v>8.1666666666666661</v>
      </c>
      <c r="AB63" s="976">
        <f>SUM(X63:X64)</f>
        <v>0</v>
      </c>
      <c r="AC63" s="976">
        <f>SUM(Y63:Y64)</f>
        <v>0</v>
      </c>
      <c r="AD63" s="979">
        <f t="shared" ref="AD63" si="22">Z63*0.38*0.9*SQRT(3)</f>
        <v>5.4694700401410001</v>
      </c>
      <c r="AE63" s="979">
        <f t="shared" si="20"/>
        <v>4.8376179055398731</v>
      </c>
      <c r="AF63" s="979">
        <f t="shared" si="20"/>
        <v>0</v>
      </c>
      <c r="AG63" s="979">
        <f t="shared" si="20"/>
        <v>0</v>
      </c>
      <c r="AH63" s="976">
        <f>MAX(Z63:AC64)</f>
        <v>9.2333333333333325</v>
      </c>
      <c r="AI63" s="992">
        <f t="shared" ref="AI63" si="23">AH63*0.38*0.9*SQRT(3)</f>
        <v>5.4694700401410001</v>
      </c>
      <c r="AJ63" s="992">
        <f>D63-AI63</f>
        <v>84.530529959858995</v>
      </c>
    </row>
    <row r="64" spans="1:36" ht="16.5" thickBot="1" x14ac:dyDescent="0.3">
      <c r="A64" s="1022"/>
      <c r="B64" s="982"/>
      <c r="C64" s="985"/>
      <c r="D64" s="985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60"/>
      <c r="S64" s="60"/>
      <c r="T64" s="60"/>
      <c r="U64" s="60"/>
      <c r="V64" s="61">
        <f t="shared" si="0"/>
        <v>0</v>
      </c>
      <c r="W64" s="61">
        <f t="shared" si="1"/>
        <v>0</v>
      </c>
      <c r="X64" s="61">
        <f t="shared" si="2"/>
        <v>0</v>
      </c>
      <c r="Y64" s="62">
        <f t="shared" si="3"/>
        <v>0</v>
      </c>
      <c r="Z64" s="988"/>
      <c r="AA64" s="978"/>
      <c r="AB64" s="978"/>
      <c r="AC64" s="978"/>
      <c r="AD64" s="978"/>
      <c r="AE64" s="978"/>
      <c r="AF64" s="978"/>
      <c r="AG64" s="978"/>
      <c r="AH64" s="978"/>
      <c r="AI64" s="994"/>
      <c r="AJ64" s="994"/>
    </row>
    <row r="65" spans="1:36" ht="15.75" x14ac:dyDescent="0.25">
      <c r="A65" s="1020">
        <v>11</v>
      </c>
      <c r="B65" s="980" t="s">
        <v>107</v>
      </c>
      <c r="C65" s="944" t="s">
        <v>92</v>
      </c>
      <c r="D65" s="944">
        <f>100*0.9</f>
        <v>90</v>
      </c>
      <c r="E65" s="50" t="s">
        <v>108</v>
      </c>
      <c r="F65" s="503">
        <v>2</v>
      </c>
      <c r="G65" s="489">
        <v>1</v>
      </c>
      <c r="H65" s="504">
        <v>1.6</v>
      </c>
      <c r="I65" s="520">
        <v>0.7</v>
      </c>
      <c r="J65" s="489">
        <v>3</v>
      </c>
      <c r="K65" s="504">
        <v>0.4</v>
      </c>
      <c r="L65" s="50"/>
      <c r="M65" s="50"/>
      <c r="N65" s="50"/>
      <c r="O65" s="50"/>
      <c r="P65" s="50"/>
      <c r="Q65" s="50"/>
      <c r="R65" s="50">
        <v>380</v>
      </c>
      <c r="S65" s="50">
        <v>380</v>
      </c>
      <c r="T65" s="50">
        <v>410</v>
      </c>
      <c r="U65" s="50">
        <v>410</v>
      </c>
      <c r="V65" s="51">
        <f t="shared" si="0"/>
        <v>1.5333333333333332</v>
      </c>
      <c r="W65" s="51">
        <f t="shared" si="1"/>
        <v>1.3666666666666669</v>
      </c>
      <c r="X65" s="51">
        <f t="shared" si="2"/>
        <v>0</v>
      </c>
      <c r="Y65" s="52">
        <f t="shared" si="3"/>
        <v>0</v>
      </c>
      <c r="Z65" s="986">
        <f>SUM(V65:V68)</f>
        <v>3.2</v>
      </c>
      <c r="AA65" s="976">
        <f>SUM(W65:W68)</f>
        <v>3.8666666666666671</v>
      </c>
      <c r="AB65" s="976">
        <f>SUM(X65:X68)</f>
        <v>0</v>
      </c>
      <c r="AC65" s="976">
        <f>SUM(Y65:Y68)</f>
        <v>0</v>
      </c>
      <c r="AD65" s="979">
        <f t="shared" ref="AD65:AG69" si="24">Z65*0.38*0.9*SQRT(3)</f>
        <v>1.8955564038033796</v>
      </c>
      <c r="AE65" s="979">
        <f t="shared" si="24"/>
        <v>2.2904639879290838</v>
      </c>
      <c r="AF65" s="979">
        <f t="shared" si="24"/>
        <v>0</v>
      </c>
      <c r="AG65" s="979">
        <f t="shared" si="24"/>
        <v>0</v>
      </c>
      <c r="AH65" s="976">
        <f>MAX(Z65:AC68)</f>
        <v>3.8666666666666671</v>
      </c>
      <c r="AI65" s="992">
        <f t="shared" ref="AI65" si="25">AH65*0.38*0.9*SQRT(3)</f>
        <v>2.2904639879290838</v>
      </c>
      <c r="AJ65" s="992">
        <f>D65-AI65</f>
        <v>87.709536012070913</v>
      </c>
    </row>
    <row r="66" spans="1:36" ht="15.75" x14ac:dyDescent="0.25">
      <c r="A66" s="1021"/>
      <c r="B66" s="981"/>
      <c r="C66" s="950"/>
      <c r="D66" s="950"/>
      <c r="E66" s="53" t="s">
        <v>109</v>
      </c>
      <c r="F66" s="505">
        <v>3</v>
      </c>
      <c r="G66" s="490">
        <v>1</v>
      </c>
      <c r="H66" s="506">
        <v>1</v>
      </c>
      <c r="I66" s="521">
        <v>2.5</v>
      </c>
      <c r="J66" s="490">
        <v>0</v>
      </c>
      <c r="K66" s="506">
        <v>0</v>
      </c>
      <c r="L66" s="53"/>
      <c r="M66" s="53"/>
      <c r="N66" s="53"/>
      <c r="O66" s="53"/>
      <c r="P66" s="53"/>
      <c r="Q66" s="53"/>
      <c r="R66" s="54">
        <v>380</v>
      </c>
      <c r="S66" s="54">
        <v>380</v>
      </c>
      <c r="T66" s="54">
        <v>410</v>
      </c>
      <c r="U66" s="54">
        <v>410</v>
      </c>
      <c r="V66" s="55">
        <f t="shared" si="0"/>
        <v>1.6666666666666667</v>
      </c>
      <c r="W66" s="55">
        <f t="shared" si="1"/>
        <v>2.5</v>
      </c>
      <c r="X66" s="55">
        <f t="shared" si="2"/>
        <v>0</v>
      </c>
      <c r="Y66" s="56">
        <f t="shared" si="3"/>
        <v>0</v>
      </c>
      <c r="Z66" s="987"/>
      <c r="AA66" s="977"/>
      <c r="AB66" s="977"/>
      <c r="AC66" s="977"/>
      <c r="AD66" s="977"/>
      <c r="AE66" s="977"/>
      <c r="AF66" s="977"/>
      <c r="AG66" s="977"/>
      <c r="AH66" s="977"/>
      <c r="AI66" s="993"/>
      <c r="AJ66" s="993"/>
    </row>
    <row r="67" spans="1:36" ht="15.75" x14ac:dyDescent="0.25">
      <c r="A67" s="1021"/>
      <c r="B67" s="981"/>
      <c r="C67" s="950"/>
      <c r="D67" s="950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  <c r="S67" s="58"/>
      <c r="T67" s="58"/>
      <c r="U67" s="58"/>
      <c r="V67" s="55">
        <f t="shared" si="0"/>
        <v>0</v>
      </c>
      <c r="W67" s="55">
        <f t="shared" si="1"/>
        <v>0</v>
      </c>
      <c r="X67" s="55">
        <f t="shared" si="2"/>
        <v>0</v>
      </c>
      <c r="Y67" s="56">
        <f t="shared" si="3"/>
        <v>0</v>
      </c>
      <c r="Z67" s="987"/>
      <c r="AA67" s="977"/>
      <c r="AB67" s="977"/>
      <c r="AC67" s="977"/>
      <c r="AD67" s="977"/>
      <c r="AE67" s="977"/>
      <c r="AF67" s="977"/>
      <c r="AG67" s="977"/>
      <c r="AH67" s="977"/>
      <c r="AI67" s="993"/>
      <c r="AJ67" s="993"/>
    </row>
    <row r="68" spans="1:36" ht="16.5" thickBot="1" x14ac:dyDescent="0.3">
      <c r="A68" s="1022"/>
      <c r="B68" s="982"/>
      <c r="C68" s="945"/>
      <c r="D68" s="945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60"/>
      <c r="S68" s="60"/>
      <c r="T68" s="60"/>
      <c r="U68" s="60"/>
      <c r="V68" s="61">
        <f t="shared" si="0"/>
        <v>0</v>
      </c>
      <c r="W68" s="61">
        <f t="shared" si="1"/>
        <v>0</v>
      </c>
      <c r="X68" s="61">
        <f t="shared" si="2"/>
        <v>0</v>
      </c>
      <c r="Y68" s="62">
        <f t="shared" si="3"/>
        <v>0</v>
      </c>
      <c r="Z68" s="988"/>
      <c r="AA68" s="978"/>
      <c r="AB68" s="978"/>
      <c r="AC68" s="978"/>
      <c r="AD68" s="978"/>
      <c r="AE68" s="978"/>
      <c r="AF68" s="978"/>
      <c r="AG68" s="978"/>
      <c r="AH68" s="978"/>
      <c r="AI68" s="994"/>
      <c r="AJ68" s="994"/>
    </row>
    <row r="69" spans="1:36" ht="15.75" x14ac:dyDescent="0.25">
      <c r="A69" s="1020">
        <v>12</v>
      </c>
      <c r="B69" s="980" t="s">
        <v>110</v>
      </c>
      <c r="C69" s="944" t="s">
        <v>92</v>
      </c>
      <c r="D69" s="944">
        <f>100*0.9</f>
        <v>90</v>
      </c>
      <c r="E69" s="522" t="s">
        <v>1047</v>
      </c>
      <c r="F69" s="518">
        <v>53</v>
      </c>
      <c r="G69" s="470">
        <v>48</v>
      </c>
      <c r="H69" s="470">
        <v>49</v>
      </c>
      <c r="I69" s="470">
        <v>40</v>
      </c>
      <c r="J69" s="470">
        <v>44</v>
      </c>
      <c r="K69" s="519">
        <v>41</v>
      </c>
      <c r="L69" s="50"/>
      <c r="M69" s="50"/>
      <c r="N69" s="50"/>
      <c r="O69" s="50"/>
      <c r="P69" s="50"/>
      <c r="Q69" s="50"/>
      <c r="R69" s="50">
        <v>380</v>
      </c>
      <c r="S69" s="50">
        <v>380</v>
      </c>
      <c r="T69" s="50">
        <v>405</v>
      </c>
      <c r="U69" s="50">
        <v>405</v>
      </c>
      <c r="V69" s="51">
        <f t="shared" si="0"/>
        <v>50</v>
      </c>
      <c r="W69" s="51">
        <f t="shared" si="1"/>
        <v>41.666666666666664</v>
      </c>
      <c r="X69" s="51">
        <f t="shared" si="2"/>
        <v>0</v>
      </c>
      <c r="Y69" s="52">
        <f t="shared" si="3"/>
        <v>0</v>
      </c>
      <c r="Z69" s="986">
        <f>SUM(V69:V72)</f>
        <v>50</v>
      </c>
      <c r="AA69" s="976">
        <f>SUM(W69:W72)</f>
        <v>41.666666666666664</v>
      </c>
      <c r="AB69" s="976">
        <f>SUM(X69:X72)</f>
        <v>0</v>
      </c>
      <c r="AC69" s="976">
        <f>SUM(Y69:Y72)</f>
        <v>0</v>
      </c>
      <c r="AD69" s="979">
        <f t="shared" ref="AD69" si="26">Z69*0.38*0.9*SQRT(3)</f>
        <v>29.618068809427804</v>
      </c>
      <c r="AE69" s="979">
        <f t="shared" si="24"/>
        <v>24.681724007856499</v>
      </c>
      <c r="AF69" s="979">
        <f t="shared" si="24"/>
        <v>0</v>
      </c>
      <c r="AG69" s="979">
        <f t="shared" si="24"/>
        <v>0</v>
      </c>
      <c r="AH69" s="976">
        <f>MAX(Z69:AC72)</f>
        <v>50</v>
      </c>
      <c r="AI69" s="992">
        <f t="shared" ref="AI69" si="27">AH69*0.38*0.9*SQRT(3)</f>
        <v>29.618068809427804</v>
      </c>
      <c r="AJ69" s="992">
        <f>D69-AI69</f>
        <v>60.381931190572196</v>
      </c>
    </row>
    <row r="70" spans="1:36" ht="15.75" x14ac:dyDescent="0.25">
      <c r="A70" s="1021"/>
      <c r="B70" s="981"/>
      <c r="C70" s="950"/>
      <c r="D70" s="950"/>
      <c r="E70" s="523" t="s">
        <v>111</v>
      </c>
      <c r="F70" s="507">
        <v>0</v>
      </c>
      <c r="G70" s="491">
        <v>0</v>
      </c>
      <c r="H70" s="491">
        <v>0</v>
      </c>
      <c r="I70" s="491">
        <v>0</v>
      </c>
      <c r="J70" s="491">
        <v>0</v>
      </c>
      <c r="K70" s="509">
        <v>0</v>
      </c>
      <c r="L70" s="53"/>
      <c r="M70" s="53"/>
      <c r="N70" s="53"/>
      <c r="O70" s="53"/>
      <c r="P70" s="53"/>
      <c r="Q70" s="53"/>
      <c r="R70" s="54">
        <v>380</v>
      </c>
      <c r="S70" s="54">
        <v>380</v>
      </c>
      <c r="T70" s="54">
        <v>405</v>
      </c>
      <c r="U70" s="54">
        <v>405</v>
      </c>
      <c r="V70" s="55">
        <f t="shared" si="0"/>
        <v>0</v>
      </c>
      <c r="W70" s="55">
        <f t="shared" si="1"/>
        <v>0</v>
      </c>
      <c r="X70" s="55">
        <f t="shared" si="2"/>
        <v>0</v>
      </c>
      <c r="Y70" s="56">
        <f t="shared" si="3"/>
        <v>0</v>
      </c>
      <c r="Z70" s="987"/>
      <c r="AA70" s="977"/>
      <c r="AB70" s="977"/>
      <c r="AC70" s="977"/>
      <c r="AD70" s="977"/>
      <c r="AE70" s="977"/>
      <c r="AF70" s="977"/>
      <c r="AG70" s="977"/>
      <c r="AH70" s="977"/>
      <c r="AI70" s="993"/>
      <c r="AJ70" s="993"/>
    </row>
    <row r="71" spans="1:36" ht="15.75" x14ac:dyDescent="0.25">
      <c r="A71" s="1021"/>
      <c r="B71" s="981"/>
      <c r="C71" s="950"/>
      <c r="D71" s="950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>
        <v>380</v>
      </c>
      <c r="U71" s="57">
        <v>380</v>
      </c>
      <c r="V71" s="55">
        <f t="shared" si="0"/>
        <v>0</v>
      </c>
      <c r="W71" s="55">
        <f t="shared" si="1"/>
        <v>0</v>
      </c>
      <c r="X71" s="55">
        <f t="shared" si="2"/>
        <v>0</v>
      </c>
      <c r="Y71" s="56">
        <f t="shared" si="3"/>
        <v>0</v>
      </c>
      <c r="Z71" s="987"/>
      <c r="AA71" s="977"/>
      <c r="AB71" s="977"/>
      <c r="AC71" s="977"/>
      <c r="AD71" s="977"/>
      <c r="AE71" s="977"/>
      <c r="AF71" s="977"/>
      <c r="AG71" s="977"/>
      <c r="AH71" s="977"/>
      <c r="AI71" s="993"/>
      <c r="AJ71" s="993"/>
    </row>
    <row r="72" spans="1:36" ht="16.5" thickBot="1" x14ac:dyDescent="0.3">
      <c r="A72" s="1022"/>
      <c r="B72" s="982"/>
      <c r="C72" s="945"/>
      <c r="D72" s="945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60"/>
      <c r="S72" s="60"/>
      <c r="T72" s="60"/>
      <c r="U72" s="60"/>
      <c r="V72" s="61">
        <f t="shared" si="0"/>
        <v>0</v>
      </c>
      <c r="W72" s="61">
        <f t="shared" si="1"/>
        <v>0</v>
      </c>
      <c r="X72" s="61">
        <f t="shared" si="2"/>
        <v>0</v>
      </c>
      <c r="Y72" s="62">
        <f t="shared" si="3"/>
        <v>0</v>
      </c>
      <c r="Z72" s="988"/>
      <c r="AA72" s="978"/>
      <c r="AB72" s="978"/>
      <c r="AC72" s="978"/>
      <c r="AD72" s="978"/>
      <c r="AE72" s="978"/>
      <c r="AF72" s="978"/>
      <c r="AG72" s="978"/>
      <c r="AH72" s="978"/>
      <c r="AI72" s="994"/>
      <c r="AJ72" s="994"/>
    </row>
    <row r="73" spans="1:36" ht="31.5" x14ac:dyDescent="0.25">
      <c r="A73" s="1020">
        <v>13</v>
      </c>
      <c r="B73" s="980" t="s">
        <v>112</v>
      </c>
      <c r="C73" s="944" t="s">
        <v>60</v>
      </c>
      <c r="D73" s="944">
        <f>400*0.9</f>
        <v>360</v>
      </c>
      <c r="E73" s="50" t="s">
        <v>113</v>
      </c>
      <c r="F73" s="503">
        <v>8</v>
      </c>
      <c r="G73" s="489">
        <v>19</v>
      </c>
      <c r="H73" s="510">
        <v>27</v>
      </c>
      <c r="I73" s="503">
        <v>12</v>
      </c>
      <c r="J73" s="489">
        <v>15</v>
      </c>
      <c r="K73" s="504">
        <v>23</v>
      </c>
      <c r="L73" s="50"/>
      <c r="M73" s="50"/>
      <c r="N73" s="50"/>
      <c r="O73" s="50"/>
      <c r="P73" s="50"/>
      <c r="Q73" s="50"/>
      <c r="R73" s="50">
        <v>381</v>
      </c>
      <c r="S73" s="50">
        <v>380</v>
      </c>
      <c r="T73" s="50">
        <v>415</v>
      </c>
      <c r="U73" s="50">
        <v>415</v>
      </c>
      <c r="V73" s="51">
        <f t="shared" si="0"/>
        <v>18</v>
      </c>
      <c r="W73" s="51">
        <f t="shared" si="1"/>
        <v>16.666666666666668</v>
      </c>
      <c r="X73" s="51">
        <f t="shared" si="2"/>
        <v>0</v>
      </c>
      <c r="Y73" s="52">
        <f t="shared" si="3"/>
        <v>0</v>
      </c>
      <c r="Z73" s="986">
        <f>SUM(V73:V80)</f>
        <v>46.1</v>
      </c>
      <c r="AA73" s="976">
        <f>SUM(W73:W80)</f>
        <v>48</v>
      </c>
      <c r="AB73" s="976">
        <f>SUM(X73:X80)</f>
        <v>0</v>
      </c>
      <c r="AC73" s="976">
        <f>SUM(Y73:Y80)</f>
        <v>0</v>
      </c>
      <c r="AD73" s="979">
        <f t="shared" ref="AD73:AG73" si="28">Z73*0.38*0.9*SQRT(3)</f>
        <v>27.307859442292433</v>
      </c>
      <c r="AE73" s="979">
        <f t="shared" si="28"/>
        <v>28.433346057050695</v>
      </c>
      <c r="AF73" s="979">
        <f t="shared" si="28"/>
        <v>0</v>
      </c>
      <c r="AG73" s="979">
        <f t="shared" si="28"/>
        <v>0</v>
      </c>
      <c r="AH73" s="976">
        <f>MAX(Z73:AC80)</f>
        <v>48</v>
      </c>
      <c r="AI73" s="992">
        <f t="shared" ref="AI73" si="29">AH73*0.38*0.9*SQRT(3)</f>
        <v>28.433346057050695</v>
      </c>
      <c r="AJ73" s="992">
        <f>D73-AI73</f>
        <v>331.5666539429493</v>
      </c>
    </row>
    <row r="74" spans="1:36" ht="15.75" x14ac:dyDescent="0.25">
      <c r="A74" s="1021"/>
      <c r="B74" s="981"/>
      <c r="C74" s="950"/>
      <c r="D74" s="950"/>
      <c r="E74" s="53" t="s">
        <v>114</v>
      </c>
      <c r="F74" s="505">
        <v>3</v>
      </c>
      <c r="G74" s="490">
        <v>0</v>
      </c>
      <c r="H74" s="511">
        <v>0</v>
      </c>
      <c r="I74" s="505">
        <v>7</v>
      </c>
      <c r="J74" s="490">
        <v>0</v>
      </c>
      <c r="K74" s="506">
        <v>0</v>
      </c>
      <c r="L74" s="53"/>
      <c r="M74" s="53"/>
      <c r="N74" s="53"/>
      <c r="O74" s="53"/>
      <c r="P74" s="53"/>
      <c r="Q74" s="53"/>
      <c r="R74" s="54">
        <v>381</v>
      </c>
      <c r="S74" s="54">
        <v>380</v>
      </c>
      <c r="T74" s="54">
        <v>415</v>
      </c>
      <c r="U74" s="54">
        <v>415</v>
      </c>
      <c r="V74" s="55">
        <f t="shared" si="0"/>
        <v>3</v>
      </c>
      <c r="W74" s="55">
        <f t="shared" si="1"/>
        <v>7</v>
      </c>
      <c r="X74" s="55">
        <f t="shared" si="2"/>
        <v>0</v>
      </c>
      <c r="Y74" s="56">
        <f t="shared" si="3"/>
        <v>0</v>
      </c>
      <c r="Z74" s="987"/>
      <c r="AA74" s="977"/>
      <c r="AB74" s="977"/>
      <c r="AC74" s="977"/>
      <c r="AD74" s="977"/>
      <c r="AE74" s="977"/>
      <c r="AF74" s="977"/>
      <c r="AG74" s="977"/>
      <c r="AH74" s="977"/>
      <c r="AI74" s="993"/>
      <c r="AJ74" s="993"/>
    </row>
    <row r="75" spans="1:36" ht="15.75" x14ac:dyDescent="0.25">
      <c r="A75" s="1021"/>
      <c r="B75" s="981"/>
      <c r="C75" s="950"/>
      <c r="D75" s="950"/>
      <c r="E75" s="57" t="s">
        <v>115</v>
      </c>
      <c r="F75" s="507">
        <v>5.3</v>
      </c>
      <c r="G75" s="491">
        <v>5</v>
      </c>
      <c r="H75" s="512">
        <v>14</v>
      </c>
      <c r="I75" s="507">
        <v>4</v>
      </c>
      <c r="J75" s="491">
        <v>3</v>
      </c>
      <c r="K75" s="509">
        <v>9</v>
      </c>
      <c r="L75" s="57"/>
      <c r="M75" s="57"/>
      <c r="N75" s="57"/>
      <c r="O75" s="57"/>
      <c r="P75" s="57"/>
      <c r="Q75" s="57"/>
      <c r="R75" s="57">
        <v>381</v>
      </c>
      <c r="S75" s="57">
        <v>380</v>
      </c>
      <c r="T75" s="57">
        <v>415</v>
      </c>
      <c r="U75" s="57">
        <v>415</v>
      </c>
      <c r="V75" s="55">
        <f t="shared" si="0"/>
        <v>8.1</v>
      </c>
      <c r="W75" s="55">
        <f t="shared" si="1"/>
        <v>5.333333333333333</v>
      </c>
      <c r="X75" s="55">
        <f t="shared" si="2"/>
        <v>0</v>
      </c>
      <c r="Y75" s="56">
        <f t="shared" si="3"/>
        <v>0</v>
      </c>
      <c r="Z75" s="987"/>
      <c r="AA75" s="977"/>
      <c r="AB75" s="977"/>
      <c r="AC75" s="977"/>
      <c r="AD75" s="977"/>
      <c r="AE75" s="977"/>
      <c r="AF75" s="977"/>
      <c r="AG75" s="977"/>
      <c r="AH75" s="977"/>
      <c r="AI75" s="993"/>
      <c r="AJ75" s="993"/>
    </row>
    <row r="76" spans="1:36" ht="15.75" x14ac:dyDescent="0.25">
      <c r="A76" s="1021"/>
      <c r="B76" s="981"/>
      <c r="C76" s="950"/>
      <c r="D76" s="950"/>
      <c r="E76" s="53" t="s">
        <v>116</v>
      </c>
      <c r="F76" s="505">
        <v>10</v>
      </c>
      <c r="G76" s="490">
        <v>5</v>
      </c>
      <c r="H76" s="511">
        <v>9</v>
      </c>
      <c r="I76" s="505">
        <v>9</v>
      </c>
      <c r="J76" s="490">
        <v>6</v>
      </c>
      <c r="K76" s="506">
        <v>9</v>
      </c>
      <c r="L76" s="53"/>
      <c r="M76" s="53"/>
      <c r="N76" s="53"/>
      <c r="O76" s="53"/>
      <c r="P76" s="53"/>
      <c r="Q76" s="53"/>
      <c r="R76" s="54">
        <v>381</v>
      </c>
      <c r="S76" s="54">
        <v>380</v>
      </c>
      <c r="T76" s="54">
        <v>415</v>
      </c>
      <c r="U76" s="54">
        <v>415</v>
      </c>
      <c r="V76" s="55">
        <f t="shared" ref="V76:V84" si="30">IF(AND(F76=0,G76=0,H76=0),0,IF(AND(F76=0,G76=0),H76,IF(AND(F76=0,H76=0),G76,IF(AND(G76=0,H76=0),F76,IF(F76=0,(G76+H76)/2,IF(G76=0,(F76+H76)/2,IF(H76=0,(F76+G76)/2,(F76+G76+H76)/3)))))))</f>
        <v>8</v>
      </c>
      <c r="W76" s="55">
        <f t="shared" ref="W76:W84" si="31">IF(AND(I76=0,J76=0,K76=0),0,IF(AND(I76=0,J76=0),K76,IF(AND(I76=0,K76=0),J76,IF(AND(J76=0,K76=0),I76,IF(I76=0,(J76+K76)/2,IF(J76=0,(I76+K76)/2,IF(K76=0,(I76+J76)/2,(I76+J76+K76)/3)))))))</f>
        <v>8</v>
      </c>
      <c r="X76" s="55">
        <f t="shared" ref="X76:X84" si="32">IF(AND(L76=0,M76=0,N76=0),0,IF(AND(L76=0,M76=0),N76,IF(AND(L76=0,N76=0),M76,IF(AND(M76=0,N76=0),L76,IF(L76=0,(M76+N76)/2,IF(M76=0,(L76+N76)/2,IF(N76=0,(L76+M76)/2,(L76+M76+N76)/3)))))))</f>
        <v>0</v>
      </c>
      <c r="Y76" s="56">
        <f t="shared" ref="Y76:Y84" si="33">IF(AND(O76=0,P76=0,Q76=0),0,IF(AND(O76=0,P76=0),Q76,IF(AND(O76=0,Q76=0),P76,IF(AND(P76=0,Q76=0),O76,IF(O76=0,(P76+Q76)/2,IF(P76=0,(O76+Q76)/2,IF(Q76=0,(O76+P76)/2,(O76+P76+Q76)/3)))))))</f>
        <v>0</v>
      </c>
      <c r="Z76" s="987"/>
      <c r="AA76" s="977"/>
      <c r="AB76" s="977"/>
      <c r="AC76" s="977"/>
      <c r="AD76" s="977"/>
      <c r="AE76" s="977"/>
      <c r="AF76" s="977"/>
      <c r="AG76" s="977"/>
      <c r="AH76" s="977"/>
      <c r="AI76" s="993"/>
      <c r="AJ76" s="993"/>
    </row>
    <row r="77" spans="1:36" ht="15.75" x14ac:dyDescent="0.25">
      <c r="A77" s="1021"/>
      <c r="B77" s="981"/>
      <c r="C77" s="950"/>
      <c r="D77" s="950"/>
      <c r="E77" s="57" t="s">
        <v>117</v>
      </c>
      <c r="F77" s="507">
        <v>16</v>
      </c>
      <c r="G77" s="491">
        <v>5</v>
      </c>
      <c r="H77" s="512">
        <v>6</v>
      </c>
      <c r="I77" s="507">
        <v>12</v>
      </c>
      <c r="J77" s="491">
        <v>17</v>
      </c>
      <c r="K77" s="509">
        <v>4</v>
      </c>
      <c r="L77" s="57"/>
      <c r="M77" s="57"/>
      <c r="N77" s="57"/>
      <c r="O77" s="57"/>
      <c r="P77" s="57"/>
      <c r="Q77" s="57"/>
      <c r="R77" s="58">
        <v>381</v>
      </c>
      <c r="S77" s="58">
        <v>380</v>
      </c>
      <c r="T77" s="58">
        <v>415</v>
      </c>
      <c r="U77" s="58">
        <v>415</v>
      </c>
      <c r="V77" s="55">
        <f t="shared" si="30"/>
        <v>9</v>
      </c>
      <c r="W77" s="55">
        <f t="shared" si="31"/>
        <v>11</v>
      </c>
      <c r="X77" s="55">
        <f t="shared" si="32"/>
        <v>0</v>
      </c>
      <c r="Y77" s="56">
        <f t="shared" si="33"/>
        <v>0</v>
      </c>
      <c r="Z77" s="987"/>
      <c r="AA77" s="977"/>
      <c r="AB77" s="977"/>
      <c r="AC77" s="977"/>
      <c r="AD77" s="977"/>
      <c r="AE77" s="977"/>
      <c r="AF77" s="977"/>
      <c r="AG77" s="977"/>
      <c r="AH77" s="977"/>
      <c r="AI77" s="993"/>
      <c r="AJ77" s="993"/>
    </row>
    <row r="78" spans="1:36" ht="15.75" x14ac:dyDescent="0.25">
      <c r="A78" s="1021"/>
      <c r="B78" s="981"/>
      <c r="C78" s="950"/>
      <c r="D78" s="950"/>
      <c r="E78" s="53" t="s">
        <v>118</v>
      </c>
      <c r="F78" s="505">
        <v>0</v>
      </c>
      <c r="G78" s="490">
        <v>0</v>
      </c>
      <c r="H78" s="511">
        <v>0</v>
      </c>
      <c r="I78" s="505">
        <v>0</v>
      </c>
      <c r="J78" s="490">
        <v>0</v>
      </c>
      <c r="K78" s="506">
        <v>0</v>
      </c>
      <c r="L78" s="53"/>
      <c r="M78" s="53"/>
      <c r="N78" s="53"/>
      <c r="O78" s="53"/>
      <c r="P78" s="53"/>
      <c r="Q78" s="53"/>
      <c r="R78" s="54">
        <v>381</v>
      </c>
      <c r="S78" s="54">
        <v>380</v>
      </c>
      <c r="T78" s="54">
        <v>415</v>
      </c>
      <c r="U78" s="54">
        <v>415</v>
      </c>
      <c r="V78" s="55">
        <f t="shared" si="30"/>
        <v>0</v>
      </c>
      <c r="W78" s="55">
        <f t="shared" si="31"/>
        <v>0</v>
      </c>
      <c r="X78" s="55">
        <f t="shared" si="32"/>
        <v>0</v>
      </c>
      <c r="Y78" s="56">
        <f t="shared" si="33"/>
        <v>0</v>
      </c>
      <c r="Z78" s="987"/>
      <c r="AA78" s="977"/>
      <c r="AB78" s="977"/>
      <c r="AC78" s="977"/>
      <c r="AD78" s="977"/>
      <c r="AE78" s="977"/>
      <c r="AF78" s="977"/>
      <c r="AG78" s="977"/>
      <c r="AH78" s="977"/>
      <c r="AI78" s="993"/>
      <c r="AJ78" s="993"/>
    </row>
    <row r="79" spans="1:36" ht="15.75" x14ac:dyDescent="0.25">
      <c r="A79" s="1021"/>
      <c r="B79" s="981"/>
      <c r="C79" s="950"/>
      <c r="D79" s="950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8"/>
      <c r="S79" s="58"/>
      <c r="T79" s="58"/>
      <c r="U79" s="58"/>
      <c r="V79" s="55">
        <f t="shared" si="30"/>
        <v>0</v>
      </c>
      <c r="W79" s="55">
        <f t="shared" si="31"/>
        <v>0</v>
      </c>
      <c r="X79" s="55">
        <f t="shared" si="32"/>
        <v>0</v>
      </c>
      <c r="Y79" s="56">
        <f t="shared" si="33"/>
        <v>0</v>
      </c>
      <c r="Z79" s="987"/>
      <c r="AA79" s="977"/>
      <c r="AB79" s="977"/>
      <c r="AC79" s="977"/>
      <c r="AD79" s="977"/>
      <c r="AE79" s="977"/>
      <c r="AF79" s="977"/>
      <c r="AG79" s="977"/>
      <c r="AH79" s="977"/>
      <c r="AI79" s="993"/>
      <c r="AJ79" s="993"/>
    </row>
    <row r="80" spans="1:36" ht="16.5" thickBot="1" x14ac:dyDescent="0.3">
      <c r="A80" s="1022"/>
      <c r="B80" s="982"/>
      <c r="C80" s="945"/>
      <c r="D80" s="945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60"/>
      <c r="S80" s="60"/>
      <c r="T80" s="60"/>
      <c r="U80" s="60"/>
      <c r="V80" s="61">
        <f t="shared" si="30"/>
        <v>0</v>
      </c>
      <c r="W80" s="61">
        <f t="shared" si="31"/>
        <v>0</v>
      </c>
      <c r="X80" s="61">
        <f t="shared" si="32"/>
        <v>0</v>
      </c>
      <c r="Y80" s="62">
        <f t="shared" si="33"/>
        <v>0</v>
      </c>
      <c r="Z80" s="988"/>
      <c r="AA80" s="978"/>
      <c r="AB80" s="978"/>
      <c r="AC80" s="978"/>
      <c r="AD80" s="978"/>
      <c r="AE80" s="978"/>
      <c r="AF80" s="978"/>
      <c r="AG80" s="978"/>
      <c r="AH80" s="978"/>
      <c r="AI80" s="994"/>
      <c r="AJ80" s="994"/>
    </row>
    <row r="81" spans="1:37" ht="18.75" customHeight="1" x14ac:dyDescent="0.25">
      <c r="A81" s="940">
        <v>14</v>
      </c>
      <c r="B81" s="942" t="s">
        <v>119</v>
      </c>
      <c r="C81" s="944" t="s">
        <v>120</v>
      </c>
      <c r="D81" s="944">
        <f>400*0.9</f>
        <v>360</v>
      </c>
      <c r="E81" s="50" t="s">
        <v>121</v>
      </c>
      <c r="F81" s="503">
        <v>12</v>
      </c>
      <c r="G81" s="489">
        <v>15</v>
      </c>
      <c r="H81" s="504">
        <v>10</v>
      </c>
      <c r="I81" s="520">
        <v>8</v>
      </c>
      <c r="J81" s="489">
        <v>7</v>
      </c>
      <c r="K81" s="504">
        <v>10</v>
      </c>
      <c r="L81" s="50"/>
      <c r="M81" s="50"/>
      <c r="N81" s="50"/>
      <c r="O81" s="50"/>
      <c r="P81" s="50"/>
      <c r="Q81" s="50"/>
      <c r="R81" s="72">
        <v>395</v>
      </c>
      <c r="S81" s="72">
        <v>395</v>
      </c>
      <c r="T81" s="72">
        <v>395</v>
      </c>
      <c r="U81" s="72">
        <v>395</v>
      </c>
      <c r="V81" s="51">
        <f t="shared" si="30"/>
        <v>12.333333333333334</v>
      </c>
      <c r="W81" s="51">
        <f t="shared" si="31"/>
        <v>8.3333333333333339</v>
      </c>
      <c r="X81" s="51">
        <f t="shared" si="32"/>
        <v>0</v>
      </c>
      <c r="Y81" s="52">
        <f t="shared" si="33"/>
        <v>0</v>
      </c>
      <c r="Z81" s="946">
        <f>SUM(V81:V82)</f>
        <v>12.333333333333334</v>
      </c>
      <c r="AA81" s="934">
        <f>SUM(W81:W82)</f>
        <v>8.3333333333333339</v>
      </c>
      <c r="AB81" s="934">
        <f>SUM(X81:X82)</f>
        <v>0</v>
      </c>
      <c r="AC81" s="934">
        <f>SUM(Y81:Y82)</f>
        <v>0</v>
      </c>
      <c r="AD81" s="934">
        <f t="shared" ref="AD81:AG81" si="34">Z81*0.38*0.9*SQRT(3)</f>
        <v>7.3057903063255241</v>
      </c>
      <c r="AE81" s="934">
        <f t="shared" si="34"/>
        <v>4.936344801571301</v>
      </c>
      <c r="AF81" s="934">
        <f t="shared" si="34"/>
        <v>0</v>
      </c>
      <c r="AG81" s="934">
        <f t="shared" si="34"/>
        <v>0</v>
      </c>
      <c r="AH81" s="934">
        <f>MAX(Z81:AC82)</f>
        <v>12.333333333333334</v>
      </c>
      <c r="AI81" s="937">
        <f t="shared" ref="AI81" si="35">AH81*0.38*0.9*SQRT(3)</f>
        <v>7.3057903063255241</v>
      </c>
      <c r="AJ81" s="937">
        <f>D81-AI81</f>
        <v>352.69420969367445</v>
      </c>
    </row>
    <row r="82" spans="1:37" ht="16.5" thickBot="1" x14ac:dyDescent="0.3">
      <c r="A82" s="941"/>
      <c r="B82" s="943"/>
      <c r="C82" s="945"/>
      <c r="D82" s="945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60"/>
      <c r="S82" s="60"/>
      <c r="T82" s="60"/>
      <c r="U82" s="60"/>
      <c r="V82" s="61">
        <f t="shared" si="30"/>
        <v>0</v>
      </c>
      <c r="W82" s="61">
        <f t="shared" si="31"/>
        <v>0</v>
      </c>
      <c r="X82" s="61">
        <f t="shared" si="32"/>
        <v>0</v>
      </c>
      <c r="Y82" s="62">
        <f t="shared" si="33"/>
        <v>0</v>
      </c>
      <c r="Z82" s="947"/>
      <c r="AA82" s="936"/>
      <c r="AB82" s="936"/>
      <c r="AC82" s="936"/>
      <c r="AD82" s="936"/>
      <c r="AE82" s="936"/>
      <c r="AF82" s="936"/>
      <c r="AG82" s="936"/>
      <c r="AH82" s="936"/>
      <c r="AI82" s="939"/>
      <c r="AJ82" s="939"/>
    </row>
    <row r="83" spans="1:37" ht="18.75" customHeight="1" x14ac:dyDescent="0.25">
      <c r="A83" s="940">
        <v>15</v>
      </c>
      <c r="B83" s="942" t="s">
        <v>122</v>
      </c>
      <c r="C83" s="983" t="s">
        <v>103</v>
      </c>
      <c r="D83" s="983">
        <f>250*0.9</f>
        <v>225</v>
      </c>
      <c r="E83" s="81" t="s">
        <v>123</v>
      </c>
      <c r="F83" s="503">
        <v>33</v>
      </c>
      <c r="G83" s="489">
        <v>18</v>
      </c>
      <c r="H83" s="504">
        <v>14</v>
      </c>
      <c r="I83" s="520">
        <v>5</v>
      </c>
      <c r="J83" s="489">
        <v>8</v>
      </c>
      <c r="K83" s="504">
        <v>8</v>
      </c>
      <c r="L83" s="81"/>
      <c r="M83" s="81"/>
      <c r="N83" s="81"/>
      <c r="O83" s="81"/>
      <c r="P83" s="81"/>
      <c r="Q83" s="81"/>
      <c r="R83" s="82">
        <v>395</v>
      </c>
      <c r="S83" s="82">
        <v>395</v>
      </c>
      <c r="T83" s="82">
        <v>400</v>
      </c>
      <c r="U83" s="82">
        <v>400</v>
      </c>
      <c r="V83" s="83">
        <f t="shared" si="30"/>
        <v>21.666666666666668</v>
      </c>
      <c r="W83" s="83">
        <f t="shared" si="31"/>
        <v>7</v>
      </c>
      <c r="X83" s="83">
        <f t="shared" si="32"/>
        <v>0</v>
      </c>
      <c r="Y83" s="84">
        <f t="shared" si="33"/>
        <v>0</v>
      </c>
      <c r="Z83" s="946">
        <f>SUM(V83:V84)</f>
        <v>21.666666666666668</v>
      </c>
      <c r="AA83" s="934">
        <f>SUM(W83:W84)</f>
        <v>7</v>
      </c>
      <c r="AB83" s="934">
        <f>SUM(X83:X84)</f>
        <v>0</v>
      </c>
      <c r="AC83" s="934">
        <f>SUM(Y83:Y84)</f>
        <v>0</v>
      </c>
      <c r="AD83" s="934">
        <f t="shared" ref="AD83:AG83" si="36">Z83*0.38*0.9*SQRT(3)</f>
        <v>12.834496484085381</v>
      </c>
      <c r="AE83" s="934">
        <f t="shared" si="36"/>
        <v>4.1465296333198927</v>
      </c>
      <c r="AF83" s="934">
        <f t="shared" si="36"/>
        <v>0</v>
      </c>
      <c r="AG83" s="934">
        <f t="shared" si="36"/>
        <v>0</v>
      </c>
      <c r="AH83" s="934">
        <f>MAX(Z83:AC84)</f>
        <v>21.666666666666668</v>
      </c>
      <c r="AI83" s="937">
        <f t="shared" ref="AI83" si="37">AH83*0.38*0.9*SQRT(3)</f>
        <v>12.834496484085381</v>
      </c>
      <c r="AJ83" s="937">
        <f>D83-AI83</f>
        <v>212.16550351591462</v>
      </c>
    </row>
    <row r="84" spans="1:37" ht="16.5" thickBot="1" x14ac:dyDescent="0.3">
      <c r="A84" s="941"/>
      <c r="B84" s="943"/>
      <c r="C84" s="985"/>
      <c r="D84" s="985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60"/>
      <c r="S84" s="60"/>
      <c r="T84" s="60"/>
      <c r="U84" s="60"/>
      <c r="V84" s="61">
        <f t="shared" si="30"/>
        <v>0</v>
      </c>
      <c r="W84" s="61">
        <f t="shared" si="31"/>
        <v>0</v>
      </c>
      <c r="X84" s="61">
        <f t="shared" si="32"/>
        <v>0</v>
      </c>
      <c r="Y84" s="62">
        <f t="shared" si="33"/>
        <v>0</v>
      </c>
      <c r="Z84" s="947"/>
      <c r="AA84" s="936"/>
      <c r="AB84" s="936"/>
      <c r="AC84" s="936"/>
      <c r="AD84" s="936"/>
      <c r="AE84" s="936"/>
      <c r="AF84" s="936"/>
      <c r="AG84" s="936"/>
      <c r="AH84" s="936"/>
      <c r="AI84" s="939"/>
      <c r="AJ84" s="939"/>
    </row>
    <row r="85" spans="1:37" ht="18.75" customHeight="1" x14ac:dyDescent="0.25">
      <c r="A85" s="940">
        <v>16</v>
      </c>
      <c r="B85" s="942" t="s">
        <v>1004</v>
      </c>
      <c r="C85" s="983" t="s">
        <v>60</v>
      </c>
      <c r="D85" s="983">
        <f>400*0.9</f>
        <v>360</v>
      </c>
      <c r="E85" s="81" t="s">
        <v>1003</v>
      </c>
      <c r="F85" s="489">
        <v>10</v>
      </c>
      <c r="G85" s="489">
        <v>12</v>
      </c>
      <c r="H85" s="504">
        <v>8</v>
      </c>
      <c r="I85" s="520">
        <v>12</v>
      </c>
      <c r="J85" s="489">
        <v>10</v>
      </c>
      <c r="K85" s="510">
        <v>10</v>
      </c>
      <c r="L85" s="81"/>
      <c r="M85" s="81"/>
      <c r="N85" s="81"/>
      <c r="O85" s="81"/>
      <c r="P85" s="81"/>
      <c r="Q85" s="81"/>
      <c r="R85" s="82">
        <v>410</v>
      </c>
      <c r="S85" s="82">
        <v>410</v>
      </c>
      <c r="T85" s="82">
        <v>420</v>
      </c>
      <c r="U85" s="82">
        <v>420</v>
      </c>
      <c r="V85" s="83">
        <f t="shared" ref="V85:V86" si="38">IF(AND(F85=0,G85=0,H85=0),0,IF(AND(F85=0,G85=0),H85,IF(AND(F85=0,H85=0),G85,IF(AND(G85=0,H85=0),F85,IF(F85=0,(G85+H85)/2,IF(G85=0,(F85+H85)/2,IF(H85=0,(F85+G85)/2,(F85+G85+H85)/3)))))))</f>
        <v>10</v>
      </c>
      <c r="W85" s="83">
        <f t="shared" ref="W85:W86" si="39">IF(AND(I85=0,J85=0,K85=0),0,IF(AND(I85=0,J85=0),K85,IF(AND(I85=0,K85=0),J85,IF(AND(J85=0,K85=0),I85,IF(I85=0,(J85+K85)/2,IF(J85=0,(I85+K85)/2,IF(K85=0,(I85+J85)/2,(I85+J85+K85)/3)))))))</f>
        <v>10.666666666666666</v>
      </c>
      <c r="X85" s="83">
        <f t="shared" ref="X85:X86" si="40">IF(AND(L85=0,M85=0,N85=0),0,IF(AND(L85=0,M85=0),N85,IF(AND(L85=0,N85=0),M85,IF(AND(M85=0,N85=0),L85,IF(L85=0,(M85+N85)/2,IF(M85=0,(L85+N85)/2,IF(N85=0,(L85+M85)/2,(L85+M85+N85)/3)))))))</f>
        <v>0</v>
      </c>
      <c r="Y85" s="393">
        <f t="shared" ref="Y85:Y86" si="41">IF(AND(O85=0,P85=0,Q85=0),0,IF(AND(O85=0,P85=0),Q85,IF(AND(O85=0,Q85=0),P85,IF(AND(P85=0,Q85=0),O85,IF(O85=0,(P85+Q85)/2,IF(P85=0,(O85+Q85)/2,IF(Q85=0,(O85+P85)/2,(O85+P85+Q85)/3)))))))</f>
        <v>0</v>
      </c>
      <c r="Z85" s="946">
        <f>SUM(V85:V86)</f>
        <v>10</v>
      </c>
      <c r="AA85" s="934">
        <f>SUM(W85:W86)</f>
        <v>10.666666666666666</v>
      </c>
      <c r="AB85" s="934">
        <f>SUM(X85:X86)</f>
        <v>0</v>
      </c>
      <c r="AC85" s="934">
        <f>SUM(Y85:Y86)</f>
        <v>0</v>
      </c>
      <c r="AD85" s="934">
        <f t="shared" ref="AD85" si="42">Z85*0.38*0.9*SQRT(3)</f>
        <v>5.9236137618855595</v>
      </c>
      <c r="AE85" s="934">
        <f t="shared" ref="AE85" si="43">AA85*0.38*0.9*SQRT(3)</f>
        <v>6.3185213460112637</v>
      </c>
      <c r="AF85" s="934">
        <f t="shared" ref="AF85" si="44">AB85*0.38*0.9*SQRT(3)</f>
        <v>0</v>
      </c>
      <c r="AG85" s="934">
        <f t="shared" ref="AG85" si="45">AC85*0.38*0.9*SQRT(3)</f>
        <v>0</v>
      </c>
      <c r="AH85" s="934">
        <f>MAX(Z85:AC86)</f>
        <v>10.666666666666666</v>
      </c>
      <c r="AI85" s="937">
        <f t="shared" ref="AI85" si="46">AH85*0.38*0.9*SQRT(3)</f>
        <v>6.3185213460112637</v>
      </c>
      <c r="AJ85" s="937">
        <f>D85-AI85</f>
        <v>353.68147865398873</v>
      </c>
    </row>
    <row r="86" spans="1:37" ht="16.5" thickBot="1" x14ac:dyDescent="0.3">
      <c r="A86" s="941"/>
      <c r="B86" s="943"/>
      <c r="C86" s="985"/>
      <c r="D86" s="985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60"/>
      <c r="S86" s="60"/>
      <c r="T86" s="60"/>
      <c r="U86" s="60"/>
      <c r="V86" s="61">
        <f t="shared" si="38"/>
        <v>0</v>
      </c>
      <c r="W86" s="61">
        <f t="shared" si="39"/>
        <v>0</v>
      </c>
      <c r="X86" s="61">
        <f t="shared" si="40"/>
        <v>0</v>
      </c>
      <c r="Y86" s="392">
        <f t="shared" si="41"/>
        <v>0</v>
      </c>
      <c r="Z86" s="947"/>
      <c r="AA86" s="936"/>
      <c r="AB86" s="936"/>
      <c r="AC86" s="936"/>
      <c r="AD86" s="936"/>
      <c r="AE86" s="936"/>
      <c r="AF86" s="936"/>
      <c r="AG86" s="936"/>
      <c r="AH86" s="936"/>
      <c r="AI86" s="939"/>
      <c r="AJ86" s="939"/>
    </row>
    <row r="87" spans="1:37" ht="18.75" customHeight="1" x14ac:dyDescent="0.25">
      <c r="A87" s="940">
        <v>17</v>
      </c>
      <c r="B87" s="942" t="s">
        <v>1002</v>
      </c>
      <c r="C87" s="983" t="s">
        <v>92</v>
      </c>
      <c r="D87" s="983">
        <f>100*0.9</f>
        <v>90</v>
      </c>
      <c r="E87" s="81" t="s">
        <v>553</v>
      </c>
      <c r="F87" s="494">
        <v>4</v>
      </c>
      <c r="G87" s="494">
        <v>5</v>
      </c>
      <c r="H87" s="524">
        <v>6</v>
      </c>
      <c r="I87" s="516">
        <v>3</v>
      </c>
      <c r="J87" s="494">
        <v>5</v>
      </c>
      <c r="K87" s="517">
        <v>3</v>
      </c>
      <c r="L87" s="81"/>
      <c r="M87" s="81"/>
      <c r="N87" s="81"/>
      <c r="O87" s="81"/>
      <c r="P87" s="81"/>
      <c r="Q87" s="81"/>
      <c r="R87" s="82">
        <v>410</v>
      </c>
      <c r="S87" s="82">
        <v>410</v>
      </c>
      <c r="T87" s="82">
        <v>400</v>
      </c>
      <c r="U87" s="82">
        <v>400</v>
      </c>
      <c r="V87" s="83">
        <f t="shared" ref="V87:V88" si="47">IF(AND(F87=0,G87=0,H87=0),0,IF(AND(F87=0,G87=0),H87,IF(AND(F87=0,H87=0),G87,IF(AND(G87=0,H87=0),F87,IF(F87=0,(G87+H87)/2,IF(G87=0,(F87+H87)/2,IF(H87=0,(F87+G87)/2,(F87+G87+H87)/3)))))))</f>
        <v>5</v>
      </c>
      <c r="W87" s="83">
        <f t="shared" ref="W87:W88" si="48">IF(AND(I87=0,J87=0,K87=0),0,IF(AND(I87=0,J87=0),K87,IF(AND(I87=0,K87=0),J87,IF(AND(J87=0,K87=0),I87,IF(I87=0,(J87+K87)/2,IF(J87=0,(I87+K87)/2,IF(K87=0,(I87+J87)/2,(I87+J87+K87)/3)))))))</f>
        <v>3.6666666666666665</v>
      </c>
      <c r="X87" s="83">
        <f t="shared" ref="X87:X88" si="49">IF(AND(L87=0,M87=0,N87=0),0,IF(AND(L87=0,M87=0),N87,IF(AND(L87=0,N87=0),M87,IF(AND(M87=0,N87=0),L87,IF(L87=0,(M87+N87)/2,IF(M87=0,(L87+N87)/2,IF(N87=0,(L87+M87)/2,(L87+M87+N87)/3)))))))</f>
        <v>0</v>
      </c>
      <c r="Y87" s="393">
        <f t="shared" ref="Y87:Y88" si="50">IF(AND(O87=0,P87=0,Q87=0),0,IF(AND(O87=0,P87=0),Q87,IF(AND(O87=0,Q87=0),P87,IF(AND(P87=0,Q87=0),O87,IF(O87=0,(P87+Q87)/2,IF(P87=0,(O87+Q87)/2,IF(Q87=0,(O87+P87)/2,(O87+P87+Q87)/3)))))))</f>
        <v>0</v>
      </c>
      <c r="Z87" s="946">
        <f>SUM(V87:V88)</f>
        <v>5</v>
      </c>
      <c r="AA87" s="934">
        <f>SUM(W87:W88)</f>
        <v>3.6666666666666665</v>
      </c>
      <c r="AB87" s="934">
        <f>SUM(X87:X88)</f>
        <v>0</v>
      </c>
      <c r="AC87" s="934">
        <f>SUM(Y87:Y88)</f>
        <v>0</v>
      </c>
      <c r="AD87" s="934">
        <f t="shared" ref="AD87" si="51">Z87*0.38*0.9*SQRT(3)</f>
        <v>2.9618068809427798</v>
      </c>
      <c r="AE87" s="934">
        <f t="shared" ref="AE87" si="52">AA87*0.38*0.9*SQRT(3)</f>
        <v>2.1719917126913719</v>
      </c>
      <c r="AF87" s="934">
        <f t="shared" ref="AF87" si="53">AB87*0.38*0.9*SQRT(3)</f>
        <v>0</v>
      </c>
      <c r="AG87" s="934">
        <f t="shared" ref="AG87" si="54">AC87*0.38*0.9*SQRT(3)</f>
        <v>0</v>
      </c>
      <c r="AH87" s="934">
        <f>MAX(Z87:AC88)</f>
        <v>5</v>
      </c>
      <c r="AI87" s="937">
        <f t="shared" ref="AI87" si="55">AH87*0.38*0.9*SQRT(3)</f>
        <v>2.9618068809427798</v>
      </c>
      <c r="AJ87" s="937">
        <f>D87-AI87</f>
        <v>87.038193119057226</v>
      </c>
    </row>
    <row r="88" spans="1:37" ht="16.5" thickBot="1" x14ac:dyDescent="0.3">
      <c r="A88" s="941"/>
      <c r="B88" s="943"/>
      <c r="C88" s="985"/>
      <c r="D88" s="985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  <c r="S88" s="60"/>
      <c r="T88" s="60"/>
      <c r="U88" s="60"/>
      <c r="V88" s="61">
        <f t="shared" si="47"/>
        <v>0</v>
      </c>
      <c r="W88" s="61">
        <f t="shared" si="48"/>
        <v>0</v>
      </c>
      <c r="X88" s="61">
        <f t="shared" si="49"/>
        <v>0</v>
      </c>
      <c r="Y88" s="392">
        <f t="shared" si="50"/>
        <v>0</v>
      </c>
      <c r="Z88" s="947"/>
      <c r="AA88" s="936"/>
      <c r="AB88" s="936"/>
      <c r="AC88" s="936"/>
      <c r="AD88" s="936"/>
      <c r="AE88" s="936"/>
      <c r="AF88" s="936"/>
      <c r="AG88" s="936"/>
      <c r="AH88" s="936"/>
      <c r="AI88" s="939"/>
      <c r="AJ88" s="939"/>
    </row>
    <row r="89" spans="1:37" s="76" customFormat="1" ht="15.75" customHeight="1" x14ac:dyDescent="0.25">
      <c r="A89" s="1238">
        <v>18</v>
      </c>
      <c r="B89" s="1241" t="s">
        <v>132</v>
      </c>
      <c r="C89" s="1235" t="s">
        <v>103</v>
      </c>
      <c r="D89" s="1235">
        <f>250*0.9</f>
        <v>225</v>
      </c>
      <c r="E89" s="81" t="s">
        <v>125</v>
      </c>
      <c r="F89" s="494">
        <v>12</v>
      </c>
      <c r="G89" s="494">
        <v>20</v>
      </c>
      <c r="H89" s="517">
        <v>15</v>
      </c>
      <c r="I89" s="516">
        <v>10</v>
      </c>
      <c r="J89" s="494">
        <v>8</v>
      </c>
      <c r="K89" s="525">
        <v>12</v>
      </c>
      <c r="L89" s="81"/>
      <c r="M89" s="81"/>
      <c r="N89" s="81"/>
      <c r="O89" s="81"/>
      <c r="P89" s="81"/>
      <c r="Q89" s="81"/>
      <c r="R89" s="81">
        <v>410</v>
      </c>
      <c r="S89" s="81">
        <v>410</v>
      </c>
      <c r="T89" s="81">
        <v>418</v>
      </c>
      <c r="U89" s="81">
        <v>415</v>
      </c>
      <c r="V89" s="88">
        <f t="shared" ref="V89:V92" si="56">IF(AND(F89=0,G89=0,H89=0),0,IF(AND(F89=0,G89=0),H89,IF(AND(F89=0,H89=0),G89,IF(AND(G89=0,H89=0),F89,IF(F89=0,(G89+H89)/2,IF(G89=0,(F89+H89)/2,IF(H89=0,(F89+G89)/2,(F89+G89+H89)/3)))))))</f>
        <v>15.666666666666666</v>
      </c>
      <c r="W89" s="88">
        <f t="shared" ref="W89:W92" si="57">IF(AND(I89=0,J89=0,K89=0),0,IF(AND(I89=0,J89=0),K89,IF(AND(I89=0,K89=0),J89,IF(AND(J89=0,K89=0),I89,IF(I89=0,(J89+K89)/2,IF(J89=0,(I89+K89)/2,IF(K89=0,(I89+J89)/2,(I89+J89+K89)/3)))))))</f>
        <v>10</v>
      </c>
      <c r="X89" s="88">
        <f t="shared" ref="X89:X92" si="58">IF(AND(L89=0,M89=0,N89=0),0,IF(AND(L89=0,M89=0),N89,IF(AND(L89=0,N89=0),M89,IF(AND(M89=0,N89=0),L89,IF(L89=0,(M89+N89)/2,IF(M89=0,(L89+N89)/2,IF(N89=0,(L89+M89)/2,(L89+M89+N89)/3)))))))</f>
        <v>0</v>
      </c>
      <c r="Y89" s="88">
        <f t="shared" ref="Y89:Y92" si="59">IF(AND(O89=0,P89=0,Q89=0),0,IF(AND(O89=0,P89=0),Q89,IF(AND(O89=0,Q89=0),P89,IF(AND(P89=0,Q89=0),O89,IF(O89=0,(P89+Q89)/2,IF(P89=0,(O89+Q89)/2,IF(Q89=0,(O89+P89)/2,(O89+P89+Q89)/3)))))))</f>
        <v>0</v>
      </c>
      <c r="Z89" s="1244">
        <f>SUM(V89:V92)</f>
        <v>27</v>
      </c>
      <c r="AA89" s="1244">
        <f t="shared" ref="AA89:AC89" si="60">SUM(W89:W92)</f>
        <v>14.833333333333334</v>
      </c>
      <c r="AB89" s="1244">
        <f t="shared" si="60"/>
        <v>0</v>
      </c>
      <c r="AC89" s="1244">
        <f t="shared" si="60"/>
        <v>0</v>
      </c>
      <c r="AD89" s="1244">
        <f>Z89*0.38*0.9*SQRT(3)</f>
        <v>15.993757157091013</v>
      </c>
      <c r="AE89" s="1244">
        <f t="shared" ref="AE89" si="61">AA89*0.38*0.9*SQRT(3)</f>
        <v>8.7866937467969155</v>
      </c>
      <c r="AF89" s="1244">
        <f t="shared" ref="AF89" si="62">AB89*0.38*0.9*SQRT(3)</f>
        <v>0</v>
      </c>
      <c r="AG89" s="1244">
        <f t="shared" ref="AG89" si="63">AC89*0.38*0.9*SQRT(3)</f>
        <v>0</v>
      </c>
      <c r="AH89" s="1244">
        <f>MAX(Z89:AC92)</f>
        <v>27</v>
      </c>
      <c r="AI89" s="1244">
        <f t="shared" ref="AI89" si="64">AH89*0.38*0.9*SQRT(3)</f>
        <v>15.993757157091013</v>
      </c>
      <c r="AJ89" s="1244">
        <f t="shared" ref="AJ89" si="65">D89-AI89</f>
        <v>209.00624284290899</v>
      </c>
      <c r="AK89" s="80"/>
    </row>
    <row r="90" spans="1:37" s="76" customFormat="1" ht="15" customHeight="1" x14ac:dyDescent="0.25">
      <c r="A90" s="1239"/>
      <c r="B90" s="1242"/>
      <c r="C90" s="1236"/>
      <c r="D90" s="1236"/>
      <c r="E90" s="74" t="s">
        <v>126</v>
      </c>
      <c r="F90" s="470">
        <v>1</v>
      </c>
      <c r="G90" s="470">
        <v>2</v>
      </c>
      <c r="H90" s="519">
        <v>3</v>
      </c>
      <c r="I90" s="518">
        <v>1</v>
      </c>
      <c r="J90" s="470">
        <v>1</v>
      </c>
      <c r="K90" s="526">
        <v>2</v>
      </c>
      <c r="L90" s="74"/>
      <c r="M90" s="74"/>
      <c r="N90" s="74"/>
      <c r="O90" s="74"/>
      <c r="P90" s="74"/>
      <c r="Q90" s="74"/>
      <c r="R90" s="74">
        <v>410</v>
      </c>
      <c r="S90" s="74">
        <v>410</v>
      </c>
      <c r="T90" s="74">
        <v>418</v>
      </c>
      <c r="U90" s="74">
        <v>415</v>
      </c>
      <c r="V90" s="75">
        <f t="shared" si="56"/>
        <v>2</v>
      </c>
      <c r="W90" s="75">
        <f t="shared" si="57"/>
        <v>1.3333333333333333</v>
      </c>
      <c r="X90" s="75">
        <f t="shared" si="58"/>
        <v>0</v>
      </c>
      <c r="Y90" s="75">
        <f t="shared" si="59"/>
        <v>0</v>
      </c>
      <c r="Z90" s="1245"/>
      <c r="AA90" s="1245"/>
      <c r="AB90" s="1245"/>
      <c r="AC90" s="1245"/>
      <c r="AD90" s="1245"/>
      <c r="AE90" s="1245"/>
      <c r="AF90" s="1245"/>
      <c r="AG90" s="1245"/>
      <c r="AH90" s="1245"/>
      <c r="AI90" s="1245"/>
      <c r="AJ90" s="1245"/>
      <c r="AK90" s="80"/>
    </row>
    <row r="91" spans="1:37" s="76" customFormat="1" ht="18" customHeight="1" x14ac:dyDescent="0.25">
      <c r="A91" s="1239"/>
      <c r="B91" s="1242"/>
      <c r="C91" s="1236"/>
      <c r="D91" s="1236"/>
      <c r="E91" s="50" t="s">
        <v>127</v>
      </c>
      <c r="F91" s="491">
        <v>4</v>
      </c>
      <c r="G91" s="491">
        <v>5</v>
      </c>
      <c r="H91" s="509">
        <v>8</v>
      </c>
      <c r="I91" s="507">
        <v>1</v>
      </c>
      <c r="J91" s="491">
        <v>0</v>
      </c>
      <c r="K91" s="527">
        <v>2</v>
      </c>
      <c r="L91" s="50"/>
      <c r="M91" s="50"/>
      <c r="N91" s="50"/>
      <c r="O91" s="50"/>
      <c r="P91" s="50"/>
      <c r="Q91" s="50"/>
      <c r="R91" s="50">
        <v>410</v>
      </c>
      <c r="S91" s="50">
        <v>410</v>
      </c>
      <c r="T91" s="50">
        <v>418</v>
      </c>
      <c r="U91" s="50">
        <v>415</v>
      </c>
      <c r="V91" s="75">
        <f t="shared" si="56"/>
        <v>5.666666666666667</v>
      </c>
      <c r="W91" s="75">
        <f t="shared" si="57"/>
        <v>1.5</v>
      </c>
      <c r="X91" s="75">
        <f t="shared" si="58"/>
        <v>0</v>
      </c>
      <c r="Y91" s="75">
        <f t="shared" si="59"/>
        <v>0</v>
      </c>
      <c r="Z91" s="1245">
        <f t="shared" ref="Z91" si="66">SUM(V91:V92)</f>
        <v>9.3333333333333339</v>
      </c>
      <c r="AA91" s="1245">
        <f t="shared" ref="AA91" si="67">SUM(W91:W92)</f>
        <v>3.5</v>
      </c>
      <c r="AB91" s="1245">
        <f t="shared" ref="AB91" si="68">SUM(X91:X92)</f>
        <v>0</v>
      </c>
      <c r="AC91" s="1245">
        <f t="shared" ref="AC91" si="69">SUM(Y91:Y92)</f>
        <v>0</v>
      </c>
      <c r="AD91" s="1245">
        <f t="shared" ref="AD91" si="70">Z91*0.38*0.9*SQRT(3)</f>
        <v>5.5287061777598563</v>
      </c>
      <c r="AE91" s="1245">
        <f t="shared" ref="AE91" si="71">AA91*0.38*0.9*SQRT(3)</f>
        <v>2.0732648166599463</v>
      </c>
      <c r="AF91" s="1245">
        <f t="shared" ref="AF91" si="72">AB91*0.38*0.9*SQRT(3)</f>
        <v>0</v>
      </c>
      <c r="AG91" s="1245">
        <f t="shared" ref="AG91" si="73">AC91*0.38*0.9*SQRT(3)</f>
        <v>0</v>
      </c>
      <c r="AH91" s="1245">
        <f t="shared" ref="AH91" si="74">MAX(Z91:AC92)</f>
        <v>9.3333333333333339</v>
      </c>
      <c r="AI91" s="1245">
        <f t="shared" ref="AI91" si="75">AH91*0.38*0.9*SQRT(3)</f>
        <v>5.5287061777598563</v>
      </c>
      <c r="AJ91" s="1245">
        <f t="shared" ref="AJ91" si="76">D91-AI91</f>
        <v>-5.5287061777598563</v>
      </c>
      <c r="AK91" s="80"/>
    </row>
    <row r="92" spans="1:37" s="76" customFormat="1" ht="15.75" x14ac:dyDescent="0.25">
      <c r="A92" s="1239"/>
      <c r="B92" s="1242"/>
      <c r="C92" s="1236"/>
      <c r="D92" s="1236"/>
      <c r="E92" s="74" t="s">
        <v>128</v>
      </c>
      <c r="F92" s="490">
        <v>5</v>
      </c>
      <c r="G92" s="490">
        <v>4</v>
      </c>
      <c r="H92" s="506">
        <v>2</v>
      </c>
      <c r="I92" s="505">
        <v>4</v>
      </c>
      <c r="J92" s="490">
        <v>1</v>
      </c>
      <c r="K92" s="528">
        <v>1</v>
      </c>
      <c r="L92" s="74"/>
      <c r="M92" s="74"/>
      <c r="N92" s="74"/>
      <c r="O92" s="74"/>
      <c r="P92" s="74"/>
      <c r="Q92" s="74"/>
      <c r="R92" s="74">
        <v>410</v>
      </c>
      <c r="S92" s="74">
        <v>410</v>
      </c>
      <c r="T92" s="74">
        <v>418</v>
      </c>
      <c r="U92" s="74">
        <v>415</v>
      </c>
      <c r="V92" s="75">
        <f t="shared" si="56"/>
        <v>3.6666666666666665</v>
      </c>
      <c r="W92" s="75">
        <f t="shared" si="57"/>
        <v>2</v>
      </c>
      <c r="X92" s="75">
        <f t="shared" si="58"/>
        <v>0</v>
      </c>
      <c r="Y92" s="75">
        <f t="shared" si="59"/>
        <v>0</v>
      </c>
      <c r="Z92" s="1247"/>
      <c r="AA92" s="1247"/>
      <c r="AB92" s="1247"/>
      <c r="AC92" s="1247"/>
      <c r="AD92" s="1247"/>
      <c r="AE92" s="1247"/>
      <c r="AF92" s="1247"/>
      <c r="AG92" s="1247"/>
      <c r="AH92" s="1247"/>
      <c r="AI92" s="1247"/>
      <c r="AJ92" s="1247"/>
      <c r="AK92" s="80"/>
    </row>
    <row r="93" spans="1:37" s="76" customFormat="1" ht="15.75" x14ac:dyDescent="0.25">
      <c r="A93" s="1239"/>
      <c r="B93" s="1242"/>
      <c r="C93" s="1236"/>
      <c r="D93" s="1236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85"/>
      <c r="AK93" s="80"/>
    </row>
    <row r="94" spans="1:37" s="76" customFormat="1" ht="15.75" x14ac:dyDescent="0.25">
      <c r="A94" s="1239"/>
      <c r="B94" s="1242"/>
      <c r="C94" s="1236"/>
      <c r="D94" s="1236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85"/>
      <c r="AK94" s="80"/>
    </row>
    <row r="95" spans="1:37" s="76" customFormat="1" ht="15.75" x14ac:dyDescent="0.25">
      <c r="A95" s="1239"/>
      <c r="B95" s="1242"/>
      <c r="C95" s="1236"/>
      <c r="D95" s="1236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85"/>
      <c r="AK95" s="80"/>
    </row>
    <row r="96" spans="1:37" s="76" customFormat="1" ht="15.75" customHeight="1" thickBot="1" x14ac:dyDescent="0.3">
      <c r="A96" s="1240"/>
      <c r="B96" s="1243"/>
      <c r="C96" s="1237"/>
      <c r="D96" s="1237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86"/>
      <c r="AK96" s="80"/>
    </row>
    <row r="97" spans="1:36" s="77" customFormat="1" ht="31.5" x14ac:dyDescent="0.25">
      <c r="A97" s="1238">
        <v>19</v>
      </c>
      <c r="B97" s="1235" t="s">
        <v>133</v>
      </c>
      <c r="C97" s="1235" t="s">
        <v>103</v>
      </c>
      <c r="D97" s="1235">
        <f>250*0.9</f>
        <v>225</v>
      </c>
      <c r="E97" s="87" t="s">
        <v>129</v>
      </c>
      <c r="F97" s="494">
        <v>12</v>
      </c>
      <c r="G97" s="494">
        <v>10</v>
      </c>
      <c r="H97" s="494">
        <v>6</v>
      </c>
      <c r="I97" s="494">
        <v>10</v>
      </c>
      <c r="J97" s="494">
        <v>8</v>
      </c>
      <c r="K97" s="524">
        <v>12</v>
      </c>
      <c r="L97" s="87"/>
      <c r="M97" s="87"/>
      <c r="N97" s="87"/>
      <c r="O97" s="87"/>
      <c r="P97" s="87"/>
      <c r="Q97" s="87"/>
      <c r="R97" s="87">
        <v>420</v>
      </c>
      <c r="S97" s="87">
        <v>420</v>
      </c>
      <c r="T97" s="87">
        <v>430</v>
      </c>
      <c r="U97" s="87">
        <v>430</v>
      </c>
      <c r="V97" s="83">
        <f t="shared" ref="V97:V99" si="77">IF(AND(F97=0,G97=0,H97=0),0,IF(AND(F97=0,G97=0),H97,IF(AND(F97=0,H97=0),G97,IF(AND(G97=0,H97=0),F97,IF(F97=0,(G97+H97)/2,IF(G97=0,(F97+H97)/2,IF(H97=0,(F97+G97)/2,(F97+G97+H97)/3)))))))</f>
        <v>9.3333333333333339</v>
      </c>
      <c r="W97" s="83">
        <f t="shared" ref="W97:W99" si="78">IF(AND(I97=0,J97=0,K97=0),0,IF(AND(I97=0,J97=0),K97,IF(AND(I97=0,K97=0),J97,IF(AND(J97=0,K97=0),I97,IF(I97=0,(J97+K97)/2,IF(J97=0,(I97+K97)/2,IF(K97=0,(I97+J97)/2,(I97+J97+K97)/3)))))))</f>
        <v>10</v>
      </c>
      <c r="X97" s="83">
        <f t="shared" ref="X97:X99" si="79">IF(AND(L97=0,M97=0,N97=0),0,IF(AND(L97=0,M97=0),N97,IF(AND(L97=0,N97=0),M97,IF(AND(M97=0,N97=0),L97,IF(L97=0,(M97+N97)/2,IF(M97=0,(L97+N97)/2,IF(N97=0,(L97+M97)/2,(L97+M97+N97)/3)))))))</f>
        <v>0</v>
      </c>
      <c r="Y97" s="83">
        <f t="shared" ref="Y97:Y99" si="80">IF(AND(O97=0,P97=0,Q97=0),0,IF(AND(O97=0,P97=0),Q97,IF(AND(O97=0,Q97=0),P97,IF(AND(P97=0,Q97=0),O97,IF(O97=0,(P97+Q97)/2,IF(P97=0,(O97+Q97)/2,IF(Q97=0,(O97+P97)/2,(O97+P97+Q97)/3)))))))</f>
        <v>0</v>
      </c>
      <c r="Z97" s="1244">
        <f>SUM(V97:V99)</f>
        <v>19.666666666666668</v>
      </c>
      <c r="AA97" s="1244">
        <f>SUM(W97:W99)</f>
        <v>16</v>
      </c>
      <c r="AB97" s="1244">
        <f>SUM(X97:X99)</f>
        <v>0</v>
      </c>
      <c r="AC97" s="1244">
        <f>SUM(Y97:Y99)</f>
        <v>0</v>
      </c>
      <c r="AD97" s="1244">
        <f t="shared" ref="AD97:AE97" si="81">Z97*0.38*0.9*SQRT(3)</f>
        <v>11.649773731708269</v>
      </c>
      <c r="AE97" s="1244">
        <f t="shared" si="81"/>
        <v>9.477782019016896</v>
      </c>
      <c r="AF97" s="1244">
        <f t="shared" ref="AF97" si="82">AB97*0.38*0.9*SQRT(3)</f>
        <v>0</v>
      </c>
      <c r="AG97" s="1244">
        <f t="shared" ref="AG97" si="83">AC97*0.38*0.9*SQRT(3)</f>
        <v>0</v>
      </c>
      <c r="AH97" s="1244">
        <f>MAX(Z97:AC99)</f>
        <v>19.666666666666668</v>
      </c>
      <c r="AI97" s="1244">
        <f t="shared" ref="AI97" si="84">AH97*0.38*0.9*SQRT(3)</f>
        <v>11.649773731708269</v>
      </c>
      <c r="AJ97" s="1244">
        <f t="shared" ref="AJ97" si="85">D97-AI97</f>
        <v>213.35022626829172</v>
      </c>
    </row>
    <row r="98" spans="1:36" s="77" customFormat="1" ht="31.5" x14ac:dyDescent="0.25">
      <c r="A98" s="1239"/>
      <c r="B98" s="1236"/>
      <c r="C98" s="1236"/>
      <c r="D98" s="1236"/>
      <c r="E98" s="57" t="s">
        <v>130</v>
      </c>
      <c r="F98" s="470">
        <v>10</v>
      </c>
      <c r="G98" s="470">
        <v>12</v>
      </c>
      <c r="H98" s="470">
        <v>5</v>
      </c>
      <c r="I98" s="470">
        <v>6</v>
      </c>
      <c r="J98" s="470">
        <v>4</v>
      </c>
      <c r="K98" s="529">
        <v>5</v>
      </c>
      <c r="L98" s="57"/>
      <c r="M98" s="57"/>
      <c r="N98" s="57"/>
      <c r="O98" s="57"/>
      <c r="P98" s="57"/>
      <c r="Q98" s="57"/>
      <c r="R98" s="57">
        <v>420</v>
      </c>
      <c r="S98" s="57">
        <v>420</v>
      </c>
      <c r="T98" s="57">
        <v>430</v>
      </c>
      <c r="U98" s="57">
        <v>430</v>
      </c>
      <c r="V98" s="55">
        <f t="shared" si="77"/>
        <v>9</v>
      </c>
      <c r="W98" s="55">
        <f t="shared" si="78"/>
        <v>5</v>
      </c>
      <c r="X98" s="55">
        <f t="shared" si="79"/>
        <v>0</v>
      </c>
      <c r="Y98" s="55">
        <f t="shared" si="80"/>
        <v>0</v>
      </c>
      <c r="Z98" s="1245"/>
      <c r="AA98" s="1245"/>
      <c r="AB98" s="1245"/>
      <c r="AC98" s="1245"/>
      <c r="AD98" s="1245"/>
      <c r="AE98" s="1245"/>
      <c r="AF98" s="1245"/>
      <c r="AG98" s="1245"/>
      <c r="AH98" s="1245"/>
      <c r="AI98" s="1245"/>
      <c r="AJ98" s="1245"/>
    </row>
    <row r="99" spans="1:36" s="77" customFormat="1" ht="32.25" thickBot="1" x14ac:dyDescent="0.3">
      <c r="A99" s="1240"/>
      <c r="B99" s="1237"/>
      <c r="C99" s="1237"/>
      <c r="D99" s="1237"/>
      <c r="E99" s="59" t="s">
        <v>131</v>
      </c>
      <c r="F99" s="491">
        <v>1</v>
      </c>
      <c r="G99" s="491">
        <v>2</v>
      </c>
      <c r="H99" s="491">
        <v>1</v>
      </c>
      <c r="I99" s="491">
        <v>0</v>
      </c>
      <c r="J99" s="491">
        <v>1</v>
      </c>
      <c r="K99" s="512">
        <v>1</v>
      </c>
      <c r="L99" s="59"/>
      <c r="M99" s="59"/>
      <c r="N99" s="59"/>
      <c r="O99" s="59"/>
      <c r="P99" s="59"/>
      <c r="Q99" s="59"/>
      <c r="R99" s="59">
        <v>420</v>
      </c>
      <c r="S99" s="59">
        <v>420</v>
      </c>
      <c r="T99" s="59">
        <v>430</v>
      </c>
      <c r="U99" s="59">
        <v>430</v>
      </c>
      <c r="V99" s="61">
        <f t="shared" si="77"/>
        <v>1.3333333333333333</v>
      </c>
      <c r="W99" s="61">
        <f t="shared" si="78"/>
        <v>1</v>
      </c>
      <c r="X99" s="61">
        <f t="shared" si="79"/>
        <v>0</v>
      </c>
      <c r="Y99" s="61">
        <f t="shared" si="80"/>
        <v>0</v>
      </c>
      <c r="Z99" s="1246">
        <f t="shared" ref="Z99" si="86">SUM(V99:V103)</f>
        <v>4.333333333333333</v>
      </c>
      <c r="AA99" s="1246">
        <f t="shared" ref="AA99" si="87">SUM(W99:W103)</f>
        <v>3.3333333333333335</v>
      </c>
      <c r="AB99" s="1246">
        <f t="shared" ref="AB99" si="88">SUM(X99:X103)</f>
        <v>0</v>
      </c>
      <c r="AC99" s="1246">
        <f t="shared" ref="AC99" si="89">SUM(Y99:Y103)</f>
        <v>0</v>
      </c>
      <c r="AD99" s="1246">
        <f t="shared" ref="AD99:AE100" si="90">Z99*0.38*0.9*SQRT(3)</f>
        <v>2.5668992968170761</v>
      </c>
      <c r="AE99" s="1246">
        <f t="shared" si="90"/>
        <v>1.9745379206285203</v>
      </c>
      <c r="AF99" s="1246">
        <f t="shared" ref="AF99:AF100" si="91">AB99*0.38*0.9*SQRT(3)</f>
        <v>0</v>
      </c>
      <c r="AG99" s="1246">
        <f t="shared" ref="AG99:AG100" si="92">AC99*0.38*0.9*SQRT(3)</f>
        <v>0</v>
      </c>
      <c r="AH99" s="1246">
        <f t="shared" ref="AH99" si="93">MAX(Z99:AC103)</f>
        <v>4.333333333333333</v>
      </c>
      <c r="AI99" s="1246">
        <f t="shared" ref="AI99:AI100" si="94">AH99*0.38*0.9*SQRT(3)</f>
        <v>2.5668992968170761</v>
      </c>
      <c r="AJ99" s="1246">
        <f t="shared" ref="AJ99:AJ100" si="95">D99-AI99</f>
        <v>-2.5668992968170761</v>
      </c>
    </row>
    <row r="100" spans="1:36" s="77" customFormat="1" ht="15.75" x14ac:dyDescent="0.25">
      <c r="A100" s="1238">
        <v>20</v>
      </c>
      <c r="B100" s="1235" t="s">
        <v>1020</v>
      </c>
      <c r="C100" s="1235" t="s">
        <v>1021</v>
      </c>
      <c r="D100" s="1235">
        <f>160*0.9</f>
        <v>144</v>
      </c>
      <c r="E100" s="530" t="s">
        <v>1048</v>
      </c>
      <c r="F100" s="494">
        <v>2</v>
      </c>
      <c r="G100" s="494">
        <v>4</v>
      </c>
      <c r="H100" s="494">
        <v>3</v>
      </c>
      <c r="I100" s="494">
        <v>1</v>
      </c>
      <c r="J100" s="494">
        <v>4</v>
      </c>
      <c r="K100" s="524">
        <v>2</v>
      </c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3">
        <f t="shared" ref="V100:V102" si="96">IF(AND(F100=0,G100=0,H100=0),0,IF(AND(F100=0,G100=0),H100,IF(AND(F100=0,H100=0),G100,IF(AND(G100=0,H100=0),F100,IF(F100=0,(G100+H100)/2,IF(G100=0,(F100+H100)/2,IF(H100=0,(F100+G100)/2,(F100+G100+H100)/3)))))))</f>
        <v>3</v>
      </c>
      <c r="W100" s="83">
        <f t="shared" ref="W100:W102" si="97">IF(AND(I100=0,J100=0,K100=0),0,IF(AND(I100=0,J100=0),K100,IF(AND(I100=0,K100=0),J100,IF(AND(J100=0,K100=0),I100,IF(I100=0,(J100+K100)/2,IF(J100=0,(I100+K100)/2,IF(K100=0,(I100+J100)/2,(I100+J100+K100)/3)))))))</f>
        <v>2.3333333333333335</v>
      </c>
      <c r="X100" s="83">
        <f t="shared" ref="X100:X102" si="98">IF(AND(L100=0,M100=0,N100=0),0,IF(AND(L100=0,M100=0),N100,IF(AND(L100=0,N100=0),M100,IF(AND(M100=0,N100=0),L100,IF(L100=0,(M100+N100)/2,IF(M100=0,(L100+N100)/2,IF(N100=0,(L100+M100)/2,(L100+M100+N100)/3)))))))</f>
        <v>0</v>
      </c>
      <c r="Y100" s="83">
        <f t="shared" ref="Y100:Y102" si="99">IF(AND(O100=0,P100=0,Q100=0),0,IF(AND(O100=0,P100=0),Q100,IF(AND(O100=0,Q100=0),P100,IF(AND(P100=0,Q100=0),O100,IF(O100=0,(P100+Q100)/2,IF(P100=0,(O100+Q100)/2,IF(Q100=0,(O100+P100)/2,(O100+P100+Q100)/3)))))))</f>
        <v>0</v>
      </c>
      <c r="Z100" s="1244">
        <f>SUM(V100:V102)</f>
        <v>3</v>
      </c>
      <c r="AA100" s="1244">
        <f>SUM(W100:W102)</f>
        <v>2.3333333333333335</v>
      </c>
      <c r="AB100" s="1244">
        <f>SUM(X100:X102)</f>
        <v>0</v>
      </c>
      <c r="AC100" s="1244">
        <f>SUM(Y100:Y102)</f>
        <v>0</v>
      </c>
      <c r="AD100" s="1244">
        <f t="shared" si="90"/>
        <v>1.7770841285656684</v>
      </c>
      <c r="AE100" s="1244">
        <f t="shared" si="90"/>
        <v>1.3821765444399641</v>
      </c>
      <c r="AF100" s="1244">
        <f t="shared" si="91"/>
        <v>0</v>
      </c>
      <c r="AG100" s="1244">
        <f t="shared" si="92"/>
        <v>0</v>
      </c>
      <c r="AH100" s="1244">
        <f>MAX(Z100:AC102)</f>
        <v>3</v>
      </c>
      <c r="AI100" s="1244">
        <f t="shared" si="94"/>
        <v>1.7770841285656684</v>
      </c>
      <c r="AJ100" s="1244">
        <f t="shared" si="95"/>
        <v>142.22291587143434</v>
      </c>
    </row>
    <row r="101" spans="1:36" s="77" customFormat="1" ht="15.75" x14ac:dyDescent="0.25">
      <c r="A101" s="1239"/>
      <c r="B101" s="1236"/>
      <c r="C101" s="1236"/>
      <c r="D101" s="1236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5">
        <f t="shared" si="96"/>
        <v>0</v>
      </c>
      <c r="W101" s="55">
        <f t="shared" si="97"/>
        <v>0</v>
      </c>
      <c r="X101" s="55">
        <f t="shared" si="98"/>
        <v>0</v>
      </c>
      <c r="Y101" s="55">
        <f t="shared" si="99"/>
        <v>0</v>
      </c>
      <c r="Z101" s="1245"/>
      <c r="AA101" s="1245"/>
      <c r="AB101" s="1245"/>
      <c r="AC101" s="1245"/>
      <c r="AD101" s="1245"/>
      <c r="AE101" s="1245"/>
      <c r="AF101" s="1245"/>
      <c r="AG101" s="1245"/>
      <c r="AH101" s="1245"/>
      <c r="AI101" s="1245"/>
      <c r="AJ101" s="1245"/>
    </row>
    <row r="102" spans="1:36" s="77" customFormat="1" ht="16.5" thickBot="1" x14ac:dyDescent="0.3">
      <c r="A102" s="1240"/>
      <c r="B102" s="1237"/>
      <c r="C102" s="1237"/>
      <c r="D102" s="1237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61">
        <f t="shared" si="96"/>
        <v>0</v>
      </c>
      <c r="W102" s="61">
        <f t="shared" si="97"/>
        <v>0</v>
      </c>
      <c r="X102" s="61">
        <f t="shared" si="98"/>
        <v>0</v>
      </c>
      <c r="Y102" s="61">
        <f t="shared" si="99"/>
        <v>0</v>
      </c>
      <c r="Z102" s="1246">
        <f t="shared" ref="Z102" si="100">SUM(V102:V106)</f>
        <v>0</v>
      </c>
      <c r="AA102" s="1246">
        <f t="shared" ref="AA102" si="101">SUM(W102:W106)</f>
        <v>0</v>
      </c>
      <c r="AB102" s="1246">
        <f t="shared" ref="AB102" si="102">SUM(X102:X106)</f>
        <v>0</v>
      </c>
      <c r="AC102" s="1246">
        <f t="shared" ref="AC102" si="103">SUM(Y102:Y106)</f>
        <v>0</v>
      </c>
      <c r="AD102" s="1246">
        <f t="shared" ref="AD102" si="104">Z102*0.38*0.9*SQRT(3)</f>
        <v>0</v>
      </c>
      <c r="AE102" s="1246">
        <f t="shared" ref="AE102" si="105">AA102*0.38*0.9*SQRT(3)</f>
        <v>0</v>
      </c>
      <c r="AF102" s="1246">
        <f t="shared" ref="AF102" si="106">AB102*0.38*0.9*SQRT(3)</f>
        <v>0</v>
      </c>
      <c r="AG102" s="1246">
        <f t="shared" ref="AG102" si="107">AC102*0.38*0.9*SQRT(3)</f>
        <v>0</v>
      </c>
      <c r="AH102" s="1246">
        <f t="shared" ref="AH102" si="108">MAX(Z102:AC106)</f>
        <v>0</v>
      </c>
      <c r="AI102" s="1246">
        <f t="shared" ref="AI102" si="109">AH102*0.38*0.9*SQRT(3)</f>
        <v>0</v>
      </c>
      <c r="AJ102" s="1246">
        <f t="shared" ref="AJ102" si="110">D102-AI102</f>
        <v>0</v>
      </c>
    </row>
    <row r="103" spans="1:36" s="77" customFormat="1" ht="15.75" x14ac:dyDescent="0.25">
      <c r="A103" s="78"/>
      <c r="B103" s="78"/>
      <c r="C103" s="79"/>
      <c r="D103" s="78"/>
      <c r="AF103" s="717">
        <f>SUM(AF12:AF102)</f>
        <v>0</v>
      </c>
      <c r="AG103" s="77">
        <f t="shared" ref="AG103" si="111">SUM(AG12:AG102)</f>
        <v>0</v>
      </c>
    </row>
    <row r="104" spans="1:36" s="77" customFormat="1" ht="15.75" x14ac:dyDescent="0.25">
      <c r="A104" s="78"/>
      <c r="B104" s="78"/>
      <c r="C104" s="79"/>
      <c r="D104" s="78"/>
    </row>
    <row r="105" spans="1:36" s="77" customFormat="1" ht="15.75" x14ac:dyDescent="0.25">
      <c r="A105" s="78"/>
      <c r="B105" s="78"/>
      <c r="C105" s="79"/>
      <c r="D105" s="78"/>
    </row>
    <row r="106" spans="1:36" s="77" customFormat="1" ht="15.75" x14ac:dyDescent="0.25">
      <c r="A106" s="78"/>
      <c r="B106" s="78"/>
      <c r="C106" s="79"/>
      <c r="D106" s="78"/>
      <c r="Z106" s="76"/>
    </row>
    <row r="107" spans="1:36" s="77" customFormat="1" ht="15.75" x14ac:dyDescent="0.25">
      <c r="A107" s="78"/>
      <c r="B107" s="78"/>
      <c r="C107" s="79"/>
      <c r="D107" s="78"/>
    </row>
  </sheetData>
  <sheetProtection formatCells="0" formatColumns="0" formatRows="0" insertRows="0"/>
  <mergeCells count="329">
    <mergeCell ref="AE100:AE102"/>
    <mergeCell ref="AF100:AF102"/>
    <mergeCell ref="AG100:AG102"/>
    <mergeCell ref="AH100:AH102"/>
    <mergeCell ref="AI100:AI102"/>
    <mergeCell ref="AJ100:AJ102"/>
    <mergeCell ref="A100:A102"/>
    <mergeCell ref="B100:B102"/>
    <mergeCell ref="C100:C102"/>
    <mergeCell ref="D100:D102"/>
    <mergeCell ref="Z100:Z102"/>
    <mergeCell ref="AA100:AA102"/>
    <mergeCell ref="AB100:AB102"/>
    <mergeCell ref="AC100:AC102"/>
    <mergeCell ref="AD100:AD102"/>
    <mergeCell ref="AF97:AF99"/>
    <mergeCell ref="AG97:AG99"/>
    <mergeCell ref="AH97:AH99"/>
    <mergeCell ref="AI97:AI99"/>
    <mergeCell ref="AJ97:AJ99"/>
    <mergeCell ref="AF89:AF92"/>
    <mergeCell ref="AG89:AG92"/>
    <mergeCell ref="AH89:AH92"/>
    <mergeCell ref="AI89:AI92"/>
    <mergeCell ref="AJ89:AJ92"/>
    <mergeCell ref="D97:D99"/>
    <mergeCell ref="C97:C99"/>
    <mergeCell ref="B97:B99"/>
    <mergeCell ref="A97:A99"/>
    <mergeCell ref="A89:A96"/>
    <mergeCell ref="B89:B96"/>
    <mergeCell ref="C89:C96"/>
    <mergeCell ref="D89:D96"/>
    <mergeCell ref="AE83:AE84"/>
    <mergeCell ref="Z97:Z99"/>
    <mergeCell ref="AA97:AA99"/>
    <mergeCell ref="AB97:AB99"/>
    <mergeCell ref="AC97:AC99"/>
    <mergeCell ref="AD97:AD99"/>
    <mergeCell ref="Z89:Z92"/>
    <mergeCell ref="AA89:AA92"/>
    <mergeCell ref="AB89:AB92"/>
    <mergeCell ref="AC89:AC92"/>
    <mergeCell ref="AD89:AD92"/>
    <mergeCell ref="AE97:AE99"/>
    <mergeCell ref="AE89:AE92"/>
    <mergeCell ref="A85:A86"/>
    <mergeCell ref="B85:B86"/>
    <mergeCell ref="C85:C86"/>
    <mergeCell ref="AF83:AF84"/>
    <mergeCell ref="AG83:AG84"/>
    <mergeCell ref="AH83:AH84"/>
    <mergeCell ref="AI83:AI84"/>
    <mergeCell ref="AI73:AI80"/>
    <mergeCell ref="AJ83:AJ84"/>
    <mergeCell ref="AJ81:AJ82"/>
    <mergeCell ref="A83:A84"/>
    <mergeCell ref="B83:B84"/>
    <mergeCell ref="C83:C84"/>
    <mergeCell ref="D83:D84"/>
    <mergeCell ref="Z83:Z84"/>
    <mergeCell ref="AA83:AA84"/>
    <mergeCell ref="AB83:AB84"/>
    <mergeCell ref="AC83:AC84"/>
    <mergeCell ref="AD83:AD84"/>
    <mergeCell ref="AD81:AD82"/>
    <mergeCell ref="AE81:AE82"/>
    <mergeCell ref="AF81:AF82"/>
    <mergeCell ref="AG81:AG82"/>
    <mergeCell ref="AH81:AH82"/>
    <mergeCell ref="AI81:AI82"/>
    <mergeCell ref="A81:A82"/>
    <mergeCell ref="B81:B82"/>
    <mergeCell ref="AJ73:AJ80"/>
    <mergeCell ref="AI65:AI68"/>
    <mergeCell ref="AJ65:AJ68"/>
    <mergeCell ref="AJ63:AJ64"/>
    <mergeCell ref="AF63:AF64"/>
    <mergeCell ref="AG63:AG64"/>
    <mergeCell ref="C81:C82"/>
    <mergeCell ref="D81:D82"/>
    <mergeCell ref="Z81:Z82"/>
    <mergeCell ref="AA81:AA82"/>
    <mergeCell ref="AB81:AB82"/>
    <mergeCell ref="AE65:AE68"/>
    <mergeCell ref="AF65:AF68"/>
    <mergeCell ref="AC81:AC82"/>
    <mergeCell ref="AC73:AC80"/>
    <mergeCell ref="AH69:AH72"/>
    <mergeCell ref="AI69:AI72"/>
    <mergeCell ref="AJ69:AJ72"/>
    <mergeCell ref="AD69:AD72"/>
    <mergeCell ref="AE69:AE72"/>
    <mergeCell ref="AF69:AF72"/>
    <mergeCell ref="AG69:AG72"/>
    <mergeCell ref="C73:C80"/>
    <mergeCell ref="D73:D80"/>
    <mergeCell ref="AH73:AH80"/>
    <mergeCell ref="C65:C68"/>
    <mergeCell ref="D65:D68"/>
    <mergeCell ref="Z65:Z68"/>
    <mergeCell ref="AA65:AA68"/>
    <mergeCell ref="AB65:AB68"/>
    <mergeCell ref="AC65:AC68"/>
    <mergeCell ref="AD65:AD68"/>
    <mergeCell ref="AG65:AG68"/>
    <mergeCell ref="AH65:AH68"/>
    <mergeCell ref="Z73:Z80"/>
    <mergeCell ref="AA73:AA80"/>
    <mergeCell ref="AB73:AB80"/>
    <mergeCell ref="AB69:AB72"/>
    <mergeCell ref="AC69:AC72"/>
    <mergeCell ref="C69:C72"/>
    <mergeCell ref="D69:D72"/>
    <mergeCell ref="Z69:Z72"/>
    <mergeCell ref="AA69:AA72"/>
    <mergeCell ref="A55:A60"/>
    <mergeCell ref="B55:B60"/>
    <mergeCell ref="C55:C60"/>
    <mergeCell ref="D55:D60"/>
    <mergeCell ref="AD73:AD80"/>
    <mergeCell ref="AE73:AE80"/>
    <mergeCell ref="AF73:AF80"/>
    <mergeCell ref="AG73:AG80"/>
    <mergeCell ref="A73:A80"/>
    <mergeCell ref="B73:B80"/>
    <mergeCell ref="A69:A72"/>
    <mergeCell ref="B69:B72"/>
    <mergeCell ref="A65:A68"/>
    <mergeCell ref="B65:B68"/>
    <mergeCell ref="AH63:AH64"/>
    <mergeCell ref="AI63:AI64"/>
    <mergeCell ref="A63:A64"/>
    <mergeCell ref="AA63:AA64"/>
    <mergeCell ref="AB63:AB64"/>
    <mergeCell ref="AC63:AC64"/>
    <mergeCell ref="AC61:AC62"/>
    <mergeCell ref="AH55:AH60"/>
    <mergeCell ref="AI55:AI60"/>
    <mergeCell ref="B63:B64"/>
    <mergeCell ref="C63:C64"/>
    <mergeCell ref="A61:A62"/>
    <mergeCell ref="B61:B62"/>
    <mergeCell ref="C61:C62"/>
    <mergeCell ref="D61:D62"/>
    <mergeCell ref="Z61:Z62"/>
    <mergeCell ref="AA61:AA62"/>
    <mergeCell ref="AB61:AB62"/>
    <mergeCell ref="AB55:AB60"/>
    <mergeCell ref="AC55:AC60"/>
    <mergeCell ref="AD63:AD64"/>
    <mergeCell ref="AE63:AE64"/>
    <mergeCell ref="D63:D64"/>
    <mergeCell ref="Z63:Z64"/>
    <mergeCell ref="AH46:AH48"/>
    <mergeCell ref="AI46:AI48"/>
    <mergeCell ref="Z55:Z60"/>
    <mergeCell ref="AA55:AA60"/>
    <mergeCell ref="AI61:AI62"/>
    <mergeCell ref="AJ61:AJ62"/>
    <mergeCell ref="AE49:AE54"/>
    <mergeCell ref="AF49:AF54"/>
    <mergeCell ref="AG49:AG54"/>
    <mergeCell ref="AH49:AH54"/>
    <mergeCell ref="AI49:AI54"/>
    <mergeCell ref="AJ49:AJ54"/>
    <mergeCell ref="AD61:AD62"/>
    <mergeCell ref="AE61:AE62"/>
    <mergeCell ref="AF61:AF62"/>
    <mergeCell ref="AG61:AG62"/>
    <mergeCell ref="AH61:AH62"/>
    <mergeCell ref="AJ55:AJ60"/>
    <mergeCell ref="AD55:AD60"/>
    <mergeCell ref="AE55:AE60"/>
    <mergeCell ref="AF55:AF60"/>
    <mergeCell ref="AG55:AG60"/>
    <mergeCell ref="D49:D54"/>
    <mergeCell ref="Z49:Z54"/>
    <mergeCell ref="AA49:AA54"/>
    <mergeCell ref="AB49:AB54"/>
    <mergeCell ref="AC49:AC54"/>
    <mergeCell ref="AD49:AD54"/>
    <mergeCell ref="AE46:AE48"/>
    <mergeCell ref="AF46:AF48"/>
    <mergeCell ref="AG46:AG48"/>
    <mergeCell ref="AH41:AH45"/>
    <mergeCell ref="AI41:AI45"/>
    <mergeCell ref="AJ41:AJ45"/>
    <mergeCell ref="A46:A48"/>
    <mergeCell ref="B46:B48"/>
    <mergeCell ref="C46:C48"/>
    <mergeCell ref="Z46:Z48"/>
    <mergeCell ref="AA46:AA48"/>
    <mergeCell ref="AB46:AB48"/>
    <mergeCell ref="AC46:AC48"/>
    <mergeCell ref="AB41:AB45"/>
    <mergeCell ref="AC41:AC45"/>
    <mergeCell ref="AD41:AD45"/>
    <mergeCell ref="AE41:AE45"/>
    <mergeCell ref="AF41:AF45"/>
    <mergeCell ref="AG41:AG45"/>
    <mergeCell ref="A41:A45"/>
    <mergeCell ref="B41:B45"/>
    <mergeCell ref="C41:C45"/>
    <mergeCell ref="D41:D48"/>
    <mergeCell ref="Z41:Z45"/>
    <mergeCell ref="AA41:AA45"/>
    <mergeCell ref="AJ46:AJ48"/>
    <mergeCell ref="AD46:AD48"/>
    <mergeCell ref="AH21:AH27"/>
    <mergeCell ref="AE36:AE40"/>
    <mergeCell ref="AF36:AF40"/>
    <mergeCell ref="AG36:AG40"/>
    <mergeCell ref="AH36:AH40"/>
    <mergeCell ref="AI36:AI40"/>
    <mergeCell ref="AJ36:AJ40"/>
    <mergeCell ref="AJ28:AJ35"/>
    <mergeCell ref="A36:A40"/>
    <mergeCell ref="B36:B40"/>
    <mergeCell ref="C36:C40"/>
    <mergeCell ref="D36:D40"/>
    <mergeCell ref="Z36:Z40"/>
    <mergeCell ref="AA36:AA40"/>
    <mergeCell ref="AB36:AB40"/>
    <mergeCell ref="AC36:AC40"/>
    <mergeCell ref="AD36:AD40"/>
    <mergeCell ref="AD28:AD35"/>
    <mergeCell ref="AE28:AE35"/>
    <mergeCell ref="AF28:AF35"/>
    <mergeCell ref="AG28:AG35"/>
    <mergeCell ref="AH28:AH35"/>
    <mergeCell ref="AI28:AI35"/>
    <mergeCell ref="A28:A35"/>
    <mergeCell ref="AH12:AH20"/>
    <mergeCell ref="AI12:AI20"/>
    <mergeCell ref="AJ12:AJ20"/>
    <mergeCell ref="A21:A27"/>
    <mergeCell ref="B21:B27"/>
    <mergeCell ref="C21:C27"/>
    <mergeCell ref="D21:D27"/>
    <mergeCell ref="Z21:Z27"/>
    <mergeCell ref="AA21:AA27"/>
    <mergeCell ref="AB21:AB27"/>
    <mergeCell ref="AB12:AB20"/>
    <mergeCell ref="AC12:AC20"/>
    <mergeCell ref="AD12:AD20"/>
    <mergeCell ref="AE12:AE20"/>
    <mergeCell ref="AF12:AF20"/>
    <mergeCell ref="AG12:AG20"/>
    <mergeCell ref="A12:A20"/>
    <mergeCell ref="B12:B20"/>
    <mergeCell ref="C12:C20"/>
    <mergeCell ref="D12:D20"/>
    <mergeCell ref="Z12:Z20"/>
    <mergeCell ref="AD21:AD27"/>
    <mergeCell ref="AE21:AE27"/>
    <mergeCell ref="AF21:AF27"/>
    <mergeCell ref="AH8:AH11"/>
    <mergeCell ref="AA12:AA20"/>
    <mergeCell ref="AI21:AI27"/>
    <mergeCell ref="AJ21:AJ27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AE85:AE86"/>
    <mergeCell ref="AF85:AF86"/>
    <mergeCell ref="AG85:AG86"/>
    <mergeCell ref="A8:A11"/>
    <mergeCell ref="B8:B11"/>
    <mergeCell ref="C8:C11"/>
    <mergeCell ref="D8:D11"/>
    <mergeCell ref="E8:E11"/>
    <mergeCell ref="F8:Q8"/>
    <mergeCell ref="R8:U9"/>
    <mergeCell ref="AD8:AG9"/>
    <mergeCell ref="Z8:AC9"/>
    <mergeCell ref="AB28:AB35"/>
    <mergeCell ref="AC28:AC35"/>
    <mergeCell ref="AC21:AC27"/>
    <mergeCell ref="AG21:AG27"/>
    <mergeCell ref="B28:B35"/>
    <mergeCell ref="C28:C35"/>
    <mergeCell ref="D28:D35"/>
    <mergeCell ref="Z28:Z35"/>
    <mergeCell ref="AA28:AA35"/>
    <mergeCell ref="A49:A54"/>
    <mergeCell ref="B49:B54"/>
    <mergeCell ref="C49:C54"/>
    <mergeCell ref="AH85:AH86"/>
    <mergeCell ref="AI85:AI86"/>
    <mergeCell ref="AJ85:AJ86"/>
    <mergeCell ref="A87:A88"/>
    <mergeCell ref="B87:B88"/>
    <mergeCell ref="C87:C88"/>
    <mergeCell ref="D87:D88"/>
    <mergeCell ref="Z87:Z88"/>
    <mergeCell ref="AA87:AA88"/>
    <mergeCell ref="AB87:AB88"/>
    <mergeCell ref="AC87:AC88"/>
    <mergeCell ref="AD87:AD88"/>
    <mergeCell ref="AE87:AE88"/>
    <mergeCell ref="AF87:AF88"/>
    <mergeCell ref="AG87:AG88"/>
    <mergeCell ref="AH87:AH88"/>
    <mergeCell ref="AI87:AI88"/>
    <mergeCell ref="AJ87:AJ88"/>
    <mergeCell ref="D85:D86"/>
    <mergeCell ref="Z85:Z86"/>
    <mergeCell ref="AA85:AA86"/>
    <mergeCell ref="AB85:AB86"/>
    <mergeCell ref="AC85:AC86"/>
    <mergeCell ref="AD85:AD86"/>
  </mergeCells>
  <pageMargins left="0.7" right="0.7" top="0.75" bottom="0.75" header="0.3" footer="0.3"/>
  <pageSetup paperSize="9" scale="71" orientation="portrait" r:id="rId1"/>
  <rowBreaks count="2" manualBreakCount="2">
    <brk id="35" max="16383" man="1"/>
    <brk id="88" max="16383" man="1"/>
  </rowBreaks>
  <colBreaks count="1" manualBreakCount="1">
    <brk id="4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47"/>
  <sheetViews>
    <sheetView view="pageBreakPreview" topLeftCell="A96" zoomScaleNormal="75" zoomScaleSheetLayoutView="100" workbookViewId="0">
      <selection activeCell="L146" sqref="L146"/>
    </sheetView>
  </sheetViews>
  <sheetFormatPr defaultColWidth="9.140625" defaultRowHeight="15" x14ac:dyDescent="0.25"/>
  <cols>
    <col min="1" max="1" width="8" style="259" customWidth="1"/>
    <col min="2" max="2" width="20.42578125" style="259" customWidth="1"/>
    <col min="3" max="4" width="22.5703125" style="259" customWidth="1"/>
    <col min="5" max="5" width="25.140625" style="259" customWidth="1"/>
    <col min="6" max="17" width="9.140625" style="259"/>
    <col min="18" max="34" width="10.7109375" style="259" customWidth="1"/>
    <col min="35" max="35" width="11.28515625" style="259" customWidth="1"/>
    <col min="36" max="36" width="15.5703125" style="259" customWidth="1"/>
    <col min="37" max="16384" width="9.140625" style="259"/>
  </cols>
  <sheetData>
    <row r="1" spans="1:36" x14ac:dyDescent="0.2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8"/>
      <c r="V1" s="258"/>
    </row>
    <row r="2" spans="1:36" x14ac:dyDescent="0.25">
      <c r="A2" s="257"/>
      <c r="B2" s="1172" t="s">
        <v>463</v>
      </c>
      <c r="C2" s="1173"/>
      <c r="D2" s="1173"/>
      <c r="E2" s="1173"/>
      <c r="F2" s="1173"/>
      <c r="G2" s="1173"/>
      <c r="H2" s="1173"/>
      <c r="I2" s="1173"/>
      <c r="J2" s="1173"/>
      <c r="K2" s="1173"/>
      <c r="L2" s="1173"/>
      <c r="M2" s="1173"/>
      <c r="N2" s="1173"/>
      <c r="O2" s="1173"/>
      <c r="P2" s="1173"/>
      <c r="Q2" s="1174"/>
      <c r="R2" s="257"/>
      <c r="S2" s="257"/>
      <c r="T2" s="257"/>
      <c r="U2" s="258"/>
      <c r="V2" s="258"/>
    </row>
    <row r="3" spans="1:36" x14ac:dyDescent="0.25">
      <c r="A3" s="257"/>
      <c r="B3" s="1175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  <c r="P3" s="1176"/>
      <c r="Q3" s="1177"/>
      <c r="R3" s="257"/>
      <c r="S3" s="257"/>
      <c r="T3" s="257"/>
      <c r="U3" s="258"/>
      <c r="V3" s="258"/>
    </row>
    <row r="4" spans="1:36" ht="20.25" x14ac:dyDescent="0.25">
      <c r="A4" s="257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57"/>
      <c r="S4" s="257"/>
      <c r="T4" s="257"/>
      <c r="U4" s="258"/>
      <c r="V4" s="258"/>
    </row>
    <row r="5" spans="1:36" ht="20.25" x14ac:dyDescent="0.25">
      <c r="A5" s="257"/>
      <c r="B5" s="260"/>
      <c r="C5" s="260"/>
      <c r="D5" s="260"/>
      <c r="E5" s="260"/>
      <c r="F5" s="1178"/>
      <c r="G5" s="1178"/>
      <c r="H5" s="1178"/>
      <c r="I5" s="1178"/>
      <c r="J5" s="1178"/>
      <c r="K5" s="1178"/>
      <c r="L5" s="1178"/>
      <c r="M5" s="1178"/>
      <c r="N5" s="1178"/>
      <c r="O5" s="1178"/>
      <c r="P5" s="1178"/>
      <c r="Q5" s="1178"/>
      <c r="R5" s="1178"/>
      <c r="S5" s="1178"/>
      <c r="T5" s="1178"/>
      <c r="U5" s="1178"/>
      <c r="V5" s="1268" t="s">
        <v>1</v>
      </c>
      <c r="W5" s="1268"/>
      <c r="X5" s="1268"/>
      <c r="Y5" s="1268"/>
      <c r="Z5" s="1268"/>
      <c r="AA5" s="1268"/>
      <c r="AB5" s="1268"/>
      <c r="AC5" s="1268"/>
      <c r="AD5" s="1268"/>
      <c r="AE5" s="1268"/>
      <c r="AF5" s="1268"/>
      <c r="AG5" s="1268"/>
      <c r="AH5" s="1268"/>
    </row>
    <row r="6" spans="1:36" ht="30" customHeight="1" x14ac:dyDescent="0.25">
      <c r="A6" s="257"/>
      <c r="B6" s="260"/>
      <c r="C6" s="260"/>
      <c r="D6" s="260">
        <f>(D21+D48+D76+D82+D118+D139)/0.9</f>
        <v>1870</v>
      </c>
      <c r="E6" s="260"/>
      <c r="F6" s="1178"/>
      <c r="G6" s="1178"/>
      <c r="H6" s="1178"/>
      <c r="I6" s="1178"/>
      <c r="J6" s="1178"/>
      <c r="K6" s="1178"/>
      <c r="L6" s="1178"/>
      <c r="M6" s="1178"/>
      <c r="N6" s="1178"/>
      <c r="O6" s="1178"/>
      <c r="P6" s="1178"/>
      <c r="Q6" s="1178"/>
      <c r="R6" s="1178"/>
      <c r="S6" s="1178"/>
      <c r="T6" s="1178"/>
      <c r="U6" s="1178"/>
      <c r="V6" s="1268"/>
      <c r="W6" s="1268"/>
      <c r="X6" s="1268"/>
      <c r="Y6" s="1268"/>
      <c r="Z6" s="1268"/>
      <c r="AA6" s="1268"/>
      <c r="AB6" s="1268"/>
      <c r="AC6" s="1268"/>
      <c r="AD6" s="1268"/>
      <c r="AE6" s="1268"/>
      <c r="AF6" s="1268"/>
      <c r="AG6" s="1268"/>
      <c r="AH6" s="1268"/>
    </row>
    <row r="7" spans="1:36" ht="15.75" thickBot="1" x14ac:dyDescent="0.3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8"/>
      <c r="V7" s="258"/>
    </row>
    <row r="8" spans="1:36" ht="31.5" customHeight="1" thickBot="1" x14ac:dyDescent="0.3">
      <c r="A8" s="1140" t="s">
        <v>2</v>
      </c>
      <c r="B8" s="1143" t="s">
        <v>3</v>
      </c>
      <c r="C8" s="1146" t="s">
        <v>4</v>
      </c>
      <c r="D8" s="1146" t="s">
        <v>5</v>
      </c>
      <c r="E8" s="1143" t="s">
        <v>6</v>
      </c>
      <c r="F8" s="1149" t="s">
        <v>7</v>
      </c>
      <c r="G8" s="1181"/>
      <c r="H8" s="1181"/>
      <c r="I8" s="1181"/>
      <c r="J8" s="1181"/>
      <c r="K8" s="1181"/>
      <c r="L8" s="1181"/>
      <c r="M8" s="1181"/>
      <c r="N8" s="1181"/>
      <c r="O8" s="1181"/>
      <c r="P8" s="1181"/>
      <c r="Q8" s="1180"/>
      <c r="R8" s="1152" t="s">
        <v>8</v>
      </c>
      <c r="S8" s="1153"/>
      <c r="T8" s="1153"/>
      <c r="U8" s="1154"/>
      <c r="V8" s="1158" t="s">
        <v>9</v>
      </c>
      <c r="W8" s="1159"/>
      <c r="X8" s="1159"/>
      <c r="Y8" s="1160"/>
      <c r="Z8" s="1158" t="s">
        <v>10</v>
      </c>
      <c r="AA8" s="1159"/>
      <c r="AB8" s="1159"/>
      <c r="AC8" s="1160"/>
      <c r="AD8" s="1158" t="s">
        <v>11</v>
      </c>
      <c r="AE8" s="1159"/>
      <c r="AF8" s="1159"/>
      <c r="AG8" s="1160"/>
      <c r="AH8" s="1164" t="s">
        <v>12</v>
      </c>
      <c r="AI8" s="1167" t="s">
        <v>13</v>
      </c>
      <c r="AJ8" s="1167" t="s">
        <v>14</v>
      </c>
    </row>
    <row r="9" spans="1:36" ht="33" customHeight="1" thickBot="1" x14ac:dyDescent="0.3">
      <c r="A9" s="1141"/>
      <c r="B9" s="1144"/>
      <c r="C9" s="1147"/>
      <c r="D9" s="1147"/>
      <c r="E9" s="1144"/>
      <c r="F9" s="1149" t="s">
        <v>15</v>
      </c>
      <c r="G9" s="1181"/>
      <c r="H9" s="1181"/>
      <c r="I9" s="1181"/>
      <c r="J9" s="1181"/>
      <c r="K9" s="1180"/>
      <c r="L9" s="1149" t="s">
        <v>16</v>
      </c>
      <c r="M9" s="1181"/>
      <c r="N9" s="1181"/>
      <c r="O9" s="1181"/>
      <c r="P9" s="1181"/>
      <c r="Q9" s="1180"/>
      <c r="R9" s="1155"/>
      <c r="S9" s="1156"/>
      <c r="T9" s="1156"/>
      <c r="U9" s="1157"/>
      <c r="V9" s="1161"/>
      <c r="W9" s="1162"/>
      <c r="X9" s="1162"/>
      <c r="Y9" s="1163"/>
      <c r="Z9" s="1161"/>
      <c r="AA9" s="1162"/>
      <c r="AB9" s="1162"/>
      <c r="AC9" s="1163"/>
      <c r="AD9" s="1161"/>
      <c r="AE9" s="1162"/>
      <c r="AF9" s="1162"/>
      <c r="AG9" s="1163"/>
      <c r="AH9" s="1165"/>
      <c r="AI9" s="1168"/>
      <c r="AJ9" s="1168"/>
    </row>
    <row r="10" spans="1:36" ht="16.5" thickBot="1" x14ac:dyDescent="0.3">
      <c r="A10" s="1141"/>
      <c r="B10" s="1144"/>
      <c r="C10" s="1147"/>
      <c r="D10" s="1147"/>
      <c r="E10" s="1144"/>
      <c r="F10" s="1182">
        <v>1000.4166666666666</v>
      </c>
      <c r="G10" s="1183"/>
      <c r="H10" s="1184"/>
      <c r="I10" s="1182">
        <v>1000.7916666666666</v>
      </c>
      <c r="J10" s="1183"/>
      <c r="K10" s="1184"/>
      <c r="L10" s="1182">
        <v>1000.4166666666666</v>
      </c>
      <c r="M10" s="1183"/>
      <c r="N10" s="1184"/>
      <c r="O10" s="1182">
        <v>1000.7916666666666</v>
      </c>
      <c r="P10" s="1183"/>
      <c r="Q10" s="1184"/>
      <c r="R10" s="1269" t="s">
        <v>15</v>
      </c>
      <c r="S10" s="1270"/>
      <c r="T10" s="1271" t="s">
        <v>16</v>
      </c>
      <c r="U10" s="1272"/>
      <c r="V10" s="1264" t="s">
        <v>15</v>
      </c>
      <c r="W10" s="1265"/>
      <c r="X10" s="1266" t="s">
        <v>16</v>
      </c>
      <c r="Y10" s="1273"/>
      <c r="Z10" s="1264" t="s">
        <v>15</v>
      </c>
      <c r="AA10" s="1265"/>
      <c r="AB10" s="1266" t="s">
        <v>16</v>
      </c>
      <c r="AC10" s="1267"/>
      <c r="AD10" s="1264" t="s">
        <v>15</v>
      </c>
      <c r="AE10" s="1265"/>
      <c r="AF10" s="1266" t="s">
        <v>16</v>
      </c>
      <c r="AG10" s="1267"/>
      <c r="AH10" s="1165"/>
      <c r="AI10" s="1168"/>
      <c r="AJ10" s="1168"/>
    </row>
    <row r="11" spans="1:36" ht="16.5" thickBot="1" x14ac:dyDescent="0.3">
      <c r="A11" s="1142"/>
      <c r="B11" s="1145"/>
      <c r="C11" s="1148"/>
      <c r="D11" s="1148"/>
      <c r="E11" s="1145"/>
      <c r="F11" s="261" t="s">
        <v>17</v>
      </c>
      <c r="G11" s="262" t="s">
        <v>18</v>
      </c>
      <c r="H11" s="263" t="s">
        <v>19</v>
      </c>
      <c r="I11" s="261" t="s">
        <v>17</v>
      </c>
      <c r="J11" s="262" t="s">
        <v>18</v>
      </c>
      <c r="K11" s="263" t="s">
        <v>19</v>
      </c>
      <c r="L11" s="261" t="s">
        <v>17</v>
      </c>
      <c r="M11" s="262" t="s">
        <v>18</v>
      </c>
      <c r="N11" s="263" t="s">
        <v>19</v>
      </c>
      <c r="O11" s="261" t="s">
        <v>17</v>
      </c>
      <c r="P11" s="262" t="s">
        <v>18</v>
      </c>
      <c r="Q11" s="263" t="s">
        <v>19</v>
      </c>
      <c r="R11" s="264">
        <v>1000.4166666666666</v>
      </c>
      <c r="S11" s="264">
        <v>1000.7916666666666</v>
      </c>
      <c r="T11" s="264">
        <v>1000.4166666666666</v>
      </c>
      <c r="U11" s="264">
        <v>1000.7916666666666</v>
      </c>
      <c r="V11" s="265">
        <v>1000.4166666666666</v>
      </c>
      <c r="W11" s="265">
        <v>1000.7916666666666</v>
      </c>
      <c r="X11" s="266">
        <v>1000.4166666666666</v>
      </c>
      <c r="Y11" s="267">
        <v>1000.7916666666666</v>
      </c>
      <c r="Z11" s="268">
        <v>1000.4166666666666</v>
      </c>
      <c r="AA11" s="265">
        <v>1000.7916666666666</v>
      </c>
      <c r="AB11" s="265">
        <v>1000.4166666666666</v>
      </c>
      <c r="AC11" s="265">
        <v>1000.7916666666666</v>
      </c>
      <c r="AD11" s="265">
        <v>1000.4166666666666</v>
      </c>
      <c r="AE11" s="265">
        <v>1000.7916666666666</v>
      </c>
      <c r="AF11" s="265">
        <v>1000.4166666666666</v>
      </c>
      <c r="AG11" s="269">
        <v>1000.7916666666666</v>
      </c>
      <c r="AH11" s="1166"/>
      <c r="AI11" s="1169"/>
      <c r="AJ11" s="1169"/>
    </row>
    <row r="12" spans="1:36" ht="15.75" x14ac:dyDescent="0.25">
      <c r="A12" s="1185">
        <v>1</v>
      </c>
      <c r="B12" s="1188" t="s">
        <v>20</v>
      </c>
      <c r="C12" s="1206" t="s">
        <v>464</v>
      </c>
      <c r="D12" s="1206">
        <f>(560+630)*0.9</f>
        <v>1071</v>
      </c>
      <c r="E12" s="273" t="s">
        <v>465</v>
      </c>
      <c r="F12" s="531">
        <v>10</v>
      </c>
      <c r="G12" s="531">
        <v>10</v>
      </c>
      <c r="H12" s="531">
        <v>10</v>
      </c>
      <c r="I12" s="531">
        <v>5</v>
      </c>
      <c r="J12" s="531">
        <v>5</v>
      </c>
      <c r="K12" s="531">
        <v>5</v>
      </c>
      <c r="L12" s="470">
        <v>10</v>
      </c>
      <c r="M12" s="470">
        <v>10</v>
      </c>
      <c r="N12" s="470">
        <v>10</v>
      </c>
      <c r="O12" s="470">
        <v>5</v>
      </c>
      <c r="P12" s="470">
        <v>5</v>
      </c>
      <c r="Q12" s="470">
        <v>5</v>
      </c>
      <c r="R12" s="470">
        <v>390</v>
      </c>
      <c r="S12" s="470">
        <v>390</v>
      </c>
      <c r="T12" s="470">
        <v>390</v>
      </c>
      <c r="U12" s="470">
        <v>390</v>
      </c>
      <c r="V12" s="271">
        <f t="shared" ref="V12:V77" si="0">IF(AND(F12=0,G12=0,H12=0),0,IF(AND(F12=0,G12=0),H12,IF(AND(F12=0,H12=0),G12,IF(AND(G12=0,H12=0),F12,IF(F12=0,(G12+H12)/2,IF(G12=0,(F12+H12)/2,IF(H12=0,(F12+G12)/2,(F12+G12+H12)/3)))))))</f>
        <v>10</v>
      </c>
      <c r="W12" s="271">
        <f t="shared" ref="W12:W77" si="1">IF(AND(I12=0,J12=0,K12=0),0,IF(AND(I12=0,J12=0),K12,IF(AND(I12=0,K12=0),J12,IF(AND(J12=0,K12=0),I12,IF(I12=0,(J12+K12)/2,IF(J12=0,(I12+K12)/2,IF(K12=0,(I12+J12)/2,(I12+J12+K12)/3)))))))</f>
        <v>5</v>
      </c>
      <c r="X12" s="271">
        <f t="shared" ref="X12:X77" si="2">IF(AND(L12=0,M12=0,N12=0),0,IF(AND(L12=0,M12=0),N12,IF(AND(L12=0,N12=0),M12,IF(AND(M12=0,N12=0),L12,IF(L12=0,(M12+N12)/2,IF(M12=0,(L12+N12)/2,IF(N12=0,(L12+M12)/2,(L12+M12+N12)/3)))))))</f>
        <v>10</v>
      </c>
      <c r="Y12" s="272">
        <f t="shared" ref="Y12:Y77" si="3">IF(AND(O12=0,P12=0,Q12=0),0,IF(AND(O12=0,P12=0),Q12,IF(AND(O12=0,Q12=0),P12,IF(AND(P12=0,Q12=0),O12,IF(O12=0,(P12+Q12)/2,IF(P12=0,(O12+Q12)/2,IF(Q12=0,(O12+P12)/2,(O12+P12+Q12)/3)))))))</f>
        <v>5</v>
      </c>
      <c r="Z12" s="1274">
        <f>SUM(V12:V20)</f>
        <v>36</v>
      </c>
      <c r="AA12" s="1258">
        <f>SUM(W12:W20)</f>
        <v>34</v>
      </c>
      <c r="AB12" s="1258">
        <f>SUM(X12:X20)</f>
        <v>69</v>
      </c>
      <c r="AC12" s="1258">
        <f>SUM(Y12:Y20)</f>
        <v>63</v>
      </c>
      <c r="AD12" s="1277">
        <f>Z12*0.38*0.9*SQRT(3)</f>
        <v>21.325009542788013</v>
      </c>
      <c r="AE12" s="1277">
        <f t="shared" ref="AE12:AG48" si="4">AA12*0.38*0.9*SQRT(3)</f>
        <v>20.140286790410904</v>
      </c>
      <c r="AF12" s="1277">
        <f t="shared" si="4"/>
        <v>40.872934957010365</v>
      </c>
      <c r="AG12" s="1277">
        <f t="shared" si="4"/>
        <v>37.318766699879035</v>
      </c>
      <c r="AH12" s="1258">
        <f>MAX(Z12:AC20)</f>
        <v>69</v>
      </c>
      <c r="AI12" s="1261">
        <f>AH12*0.38*0.9*SQRT(3)</f>
        <v>40.872934957010365</v>
      </c>
      <c r="AJ12" s="1261">
        <f>D12-AI12</f>
        <v>1030.1270650429897</v>
      </c>
    </row>
    <row r="13" spans="1:36" ht="15.75" x14ac:dyDescent="0.25">
      <c r="A13" s="1186"/>
      <c r="B13" s="1189"/>
      <c r="C13" s="1207"/>
      <c r="D13" s="1207"/>
      <c r="E13" s="277" t="s">
        <v>466</v>
      </c>
      <c r="F13" s="496">
        <v>8</v>
      </c>
      <c r="G13" s="496">
        <v>8</v>
      </c>
      <c r="H13" s="496">
        <v>8</v>
      </c>
      <c r="I13" s="496">
        <v>11</v>
      </c>
      <c r="J13" s="496">
        <v>11</v>
      </c>
      <c r="K13" s="496">
        <v>11</v>
      </c>
      <c r="L13" s="277">
        <v>8</v>
      </c>
      <c r="M13" s="277">
        <v>8</v>
      </c>
      <c r="N13" s="277">
        <v>8</v>
      </c>
      <c r="O13" s="277">
        <v>10</v>
      </c>
      <c r="P13" s="277">
        <v>10</v>
      </c>
      <c r="Q13" s="277">
        <v>10</v>
      </c>
      <c r="R13" s="277">
        <v>390</v>
      </c>
      <c r="S13" s="277">
        <v>390</v>
      </c>
      <c r="T13" s="277">
        <v>390</v>
      </c>
      <c r="U13" s="277">
        <v>390</v>
      </c>
      <c r="V13" s="275">
        <f t="shared" si="0"/>
        <v>8</v>
      </c>
      <c r="W13" s="275">
        <f t="shared" si="1"/>
        <v>11</v>
      </c>
      <c r="X13" s="275">
        <f t="shared" si="2"/>
        <v>8</v>
      </c>
      <c r="Y13" s="276">
        <f t="shared" si="3"/>
        <v>10</v>
      </c>
      <c r="Z13" s="1275"/>
      <c r="AA13" s="1259"/>
      <c r="AB13" s="1259"/>
      <c r="AC13" s="1259"/>
      <c r="AD13" s="1259"/>
      <c r="AE13" s="1259"/>
      <c r="AF13" s="1259"/>
      <c r="AG13" s="1259"/>
      <c r="AH13" s="1259"/>
      <c r="AI13" s="1262"/>
      <c r="AJ13" s="1262"/>
    </row>
    <row r="14" spans="1:36" ht="15.75" x14ac:dyDescent="0.25">
      <c r="A14" s="1186"/>
      <c r="B14" s="1189"/>
      <c r="C14" s="1207"/>
      <c r="D14" s="1207"/>
      <c r="E14" s="273" t="s">
        <v>467</v>
      </c>
      <c r="F14" s="470">
        <v>14</v>
      </c>
      <c r="G14" s="470">
        <v>14</v>
      </c>
      <c r="H14" s="470">
        <v>14</v>
      </c>
      <c r="I14" s="470">
        <v>14</v>
      </c>
      <c r="J14" s="470">
        <v>14</v>
      </c>
      <c r="K14" s="470">
        <v>14</v>
      </c>
      <c r="L14" s="470">
        <v>22</v>
      </c>
      <c r="M14" s="470">
        <v>22</v>
      </c>
      <c r="N14" s="470">
        <v>22</v>
      </c>
      <c r="O14" s="470">
        <v>24</v>
      </c>
      <c r="P14" s="470">
        <v>24</v>
      </c>
      <c r="Q14" s="470">
        <v>24</v>
      </c>
      <c r="R14" s="470">
        <v>390</v>
      </c>
      <c r="S14" s="470">
        <v>390</v>
      </c>
      <c r="T14" s="470">
        <v>390</v>
      </c>
      <c r="U14" s="470">
        <v>390</v>
      </c>
      <c r="V14" s="275">
        <f t="shared" si="0"/>
        <v>14</v>
      </c>
      <c r="W14" s="275">
        <f t="shared" si="1"/>
        <v>14</v>
      </c>
      <c r="X14" s="275">
        <f t="shared" si="2"/>
        <v>22</v>
      </c>
      <c r="Y14" s="276">
        <f t="shared" si="3"/>
        <v>24</v>
      </c>
      <c r="Z14" s="1275"/>
      <c r="AA14" s="1259"/>
      <c r="AB14" s="1259"/>
      <c r="AC14" s="1259"/>
      <c r="AD14" s="1259"/>
      <c r="AE14" s="1259"/>
      <c r="AF14" s="1259"/>
      <c r="AG14" s="1259"/>
      <c r="AH14" s="1259"/>
      <c r="AI14" s="1262"/>
      <c r="AJ14" s="1262"/>
    </row>
    <row r="15" spans="1:36" ht="15.75" x14ac:dyDescent="0.25">
      <c r="A15" s="1186"/>
      <c r="B15" s="1189"/>
      <c r="C15" s="1207"/>
      <c r="D15" s="1207"/>
      <c r="E15" s="652" t="s">
        <v>468</v>
      </c>
      <c r="F15" s="496">
        <v>4</v>
      </c>
      <c r="G15" s="496">
        <v>4</v>
      </c>
      <c r="H15" s="496">
        <v>4</v>
      </c>
      <c r="I15" s="496">
        <v>4</v>
      </c>
      <c r="J15" s="496">
        <v>4</v>
      </c>
      <c r="K15" s="496">
        <v>4</v>
      </c>
      <c r="L15" s="277">
        <v>9</v>
      </c>
      <c r="M15" s="277">
        <v>9</v>
      </c>
      <c r="N15" s="277">
        <v>9</v>
      </c>
      <c r="O15" s="277">
        <v>4</v>
      </c>
      <c r="P15" s="277">
        <v>4</v>
      </c>
      <c r="Q15" s="277">
        <v>4</v>
      </c>
      <c r="R15" s="277">
        <v>390</v>
      </c>
      <c r="S15" s="277">
        <v>390</v>
      </c>
      <c r="T15" s="277">
        <v>390</v>
      </c>
      <c r="U15" s="277">
        <v>390</v>
      </c>
      <c r="V15" s="275">
        <f t="shared" si="0"/>
        <v>4</v>
      </c>
      <c r="W15" s="275">
        <f t="shared" si="1"/>
        <v>4</v>
      </c>
      <c r="X15" s="275">
        <f t="shared" si="2"/>
        <v>9</v>
      </c>
      <c r="Y15" s="276">
        <f t="shared" si="3"/>
        <v>4</v>
      </c>
      <c r="Z15" s="1275"/>
      <c r="AA15" s="1259"/>
      <c r="AB15" s="1259"/>
      <c r="AC15" s="1259"/>
      <c r="AD15" s="1259"/>
      <c r="AE15" s="1259"/>
      <c r="AF15" s="1259"/>
      <c r="AG15" s="1259"/>
      <c r="AH15" s="1259"/>
      <c r="AI15" s="1262"/>
      <c r="AJ15" s="1262"/>
    </row>
    <row r="16" spans="1:36" ht="15.75" x14ac:dyDescent="0.25">
      <c r="A16" s="1186"/>
      <c r="B16" s="1189"/>
      <c r="C16" s="1207"/>
      <c r="D16" s="1207"/>
      <c r="E16" s="273" t="s">
        <v>469</v>
      </c>
      <c r="F16" s="470">
        <v>0</v>
      </c>
      <c r="G16" s="470">
        <v>0</v>
      </c>
      <c r="H16" s="470">
        <v>0</v>
      </c>
      <c r="I16" s="470">
        <v>0</v>
      </c>
      <c r="J16" s="470">
        <v>0</v>
      </c>
      <c r="K16" s="470">
        <v>0</v>
      </c>
      <c r="L16" s="470">
        <v>0</v>
      </c>
      <c r="M16" s="470">
        <v>0</v>
      </c>
      <c r="N16" s="470">
        <v>0</v>
      </c>
      <c r="O16" s="470">
        <v>0</v>
      </c>
      <c r="P16" s="470">
        <v>0</v>
      </c>
      <c r="Q16" s="470">
        <v>0</v>
      </c>
      <c r="R16" s="470">
        <v>390</v>
      </c>
      <c r="S16" s="470">
        <v>390</v>
      </c>
      <c r="T16" s="470">
        <v>390</v>
      </c>
      <c r="U16" s="470">
        <v>390</v>
      </c>
      <c r="V16" s="275">
        <f t="shared" si="0"/>
        <v>0</v>
      </c>
      <c r="W16" s="275">
        <f t="shared" si="1"/>
        <v>0</v>
      </c>
      <c r="X16" s="275">
        <f t="shared" si="2"/>
        <v>0</v>
      </c>
      <c r="Y16" s="276">
        <f t="shared" si="3"/>
        <v>0</v>
      </c>
      <c r="Z16" s="1275"/>
      <c r="AA16" s="1259"/>
      <c r="AB16" s="1259"/>
      <c r="AC16" s="1259"/>
      <c r="AD16" s="1259"/>
      <c r="AE16" s="1259"/>
      <c r="AF16" s="1259"/>
      <c r="AG16" s="1259"/>
      <c r="AH16" s="1259"/>
      <c r="AI16" s="1262"/>
      <c r="AJ16" s="1262"/>
    </row>
    <row r="17" spans="1:36" ht="15.75" x14ac:dyDescent="0.25">
      <c r="A17" s="1186"/>
      <c r="B17" s="1189"/>
      <c r="C17" s="1207"/>
      <c r="D17" s="1207"/>
      <c r="E17" s="652" t="s">
        <v>1219</v>
      </c>
      <c r="F17" s="496">
        <v>0</v>
      </c>
      <c r="G17" s="496">
        <v>0</v>
      </c>
      <c r="H17" s="496">
        <v>0</v>
      </c>
      <c r="I17" s="496">
        <v>0</v>
      </c>
      <c r="J17" s="496">
        <v>0</v>
      </c>
      <c r="K17" s="496">
        <v>0</v>
      </c>
      <c r="L17" s="652">
        <v>10</v>
      </c>
      <c r="M17" s="652">
        <v>10</v>
      </c>
      <c r="N17" s="652">
        <v>10</v>
      </c>
      <c r="O17" s="652">
        <v>10</v>
      </c>
      <c r="P17" s="652">
        <v>10</v>
      </c>
      <c r="Q17" s="652">
        <v>10</v>
      </c>
      <c r="R17" s="652">
        <v>390</v>
      </c>
      <c r="S17" s="652">
        <v>390</v>
      </c>
      <c r="T17" s="652">
        <v>390</v>
      </c>
      <c r="U17" s="652">
        <v>390</v>
      </c>
      <c r="V17" s="275">
        <f t="shared" si="0"/>
        <v>0</v>
      </c>
      <c r="W17" s="275">
        <f t="shared" si="1"/>
        <v>0</v>
      </c>
      <c r="X17" s="275">
        <f t="shared" si="2"/>
        <v>10</v>
      </c>
      <c r="Y17" s="276">
        <f t="shared" si="3"/>
        <v>10</v>
      </c>
      <c r="Z17" s="1275"/>
      <c r="AA17" s="1259"/>
      <c r="AB17" s="1259"/>
      <c r="AC17" s="1259"/>
      <c r="AD17" s="1259"/>
      <c r="AE17" s="1259"/>
      <c r="AF17" s="1259"/>
      <c r="AG17" s="1259"/>
      <c r="AH17" s="1259"/>
      <c r="AI17" s="1262"/>
      <c r="AJ17" s="1262"/>
    </row>
    <row r="18" spans="1:36" ht="15.75" x14ac:dyDescent="0.25">
      <c r="A18" s="1186"/>
      <c r="B18" s="1189"/>
      <c r="C18" s="1207"/>
      <c r="D18" s="1207"/>
      <c r="E18" s="273" t="s">
        <v>1220</v>
      </c>
      <c r="F18" s="470">
        <v>0</v>
      </c>
      <c r="G18" s="470">
        <v>0</v>
      </c>
      <c r="H18" s="470">
        <v>0</v>
      </c>
      <c r="I18" s="470">
        <v>0</v>
      </c>
      <c r="J18" s="470">
        <v>0</v>
      </c>
      <c r="K18" s="470">
        <v>0</v>
      </c>
      <c r="L18" s="470">
        <v>10</v>
      </c>
      <c r="M18" s="470">
        <v>10</v>
      </c>
      <c r="N18" s="470">
        <v>10</v>
      </c>
      <c r="O18" s="470">
        <v>10</v>
      </c>
      <c r="P18" s="470">
        <v>10</v>
      </c>
      <c r="Q18" s="470">
        <v>10</v>
      </c>
      <c r="R18" s="470">
        <v>390</v>
      </c>
      <c r="S18" s="470">
        <v>390</v>
      </c>
      <c r="T18" s="470">
        <v>390</v>
      </c>
      <c r="U18" s="470">
        <v>390</v>
      </c>
      <c r="V18" s="275">
        <f t="shared" si="0"/>
        <v>0</v>
      </c>
      <c r="W18" s="275">
        <f t="shared" si="1"/>
        <v>0</v>
      </c>
      <c r="X18" s="275">
        <f t="shared" si="2"/>
        <v>10</v>
      </c>
      <c r="Y18" s="276">
        <f t="shared" si="3"/>
        <v>10</v>
      </c>
      <c r="Z18" s="1275"/>
      <c r="AA18" s="1259"/>
      <c r="AB18" s="1259"/>
      <c r="AC18" s="1259"/>
      <c r="AD18" s="1259"/>
      <c r="AE18" s="1259"/>
      <c r="AF18" s="1259"/>
      <c r="AG18" s="1259"/>
      <c r="AH18" s="1259"/>
      <c r="AI18" s="1262"/>
      <c r="AJ18" s="1262"/>
    </row>
    <row r="19" spans="1:36" ht="15.75" x14ac:dyDescent="0.25">
      <c r="A19" s="1186"/>
      <c r="B19" s="1189"/>
      <c r="C19" s="1207"/>
      <c r="D19" s="1207"/>
      <c r="E19" s="277" t="s">
        <v>1221</v>
      </c>
      <c r="F19" s="277">
        <v>60</v>
      </c>
      <c r="G19" s="277">
        <v>60</v>
      </c>
      <c r="H19" s="277">
        <v>60</v>
      </c>
      <c r="I19" s="277">
        <v>60</v>
      </c>
      <c r="J19" s="277">
        <v>60</v>
      </c>
      <c r="K19" s="277">
        <v>60</v>
      </c>
      <c r="L19" s="277">
        <v>0</v>
      </c>
      <c r="M19" s="277">
        <v>0</v>
      </c>
      <c r="N19" s="277">
        <v>0</v>
      </c>
      <c r="O19" s="277">
        <v>0</v>
      </c>
      <c r="P19" s="277">
        <v>0</v>
      </c>
      <c r="Q19" s="277">
        <v>0</v>
      </c>
      <c r="R19" s="278">
        <v>390</v>
      </c>
      <c r="S19" s="278">
        <v>390</v>
      </c>
      <c r="T19" s="278">
        <v>390</v>
      </c>
      <c r="U19" s="278">
        <v>390</v>
      </c>
      <c r="V19" s="275"/>
      <c r="W19" s="275"/>
      <c r="X19" s="275"/>
      <c r="Y19" s="276"/>
      <c r="Z19" s="1275"/>
      <c r="AA19" s="1259"/>
      <c r="AB19" s="1259"/>
      <c r="AC19" s="1259"/>
      <c r="AD19" s="1259"/>
      <c r="AE19" s="1259"/>
      <c r="AF19" s="1259"/>
      <c r="AG19" s="1259"/>
      <c r="AH19" s="1259"/>
      <c r="AI19" s="1262"/>
      <c r="AJ19" s="1262"/>
    </row>
    <row r="20" spans="1:36" ht="16.5" thickBot="1" x14ac:dyDescent="0.3">
      <c r="A20" s="1187"/>
      <c r="B20" s="1190"/>
      <c r="C20" s="1208"/>
      <c r="D20" s="1208"/>
      <c r="E20" s="279" t="s">
        <v>470</v>
      </c>
      <c r="F20" s="279">
        <v>0</v>
      </c>
      <c r="G20" s="279">
        <v>0</v>
      </c>
      <c r="H20" s="279">
        <v>0</v>
      </c>
      <c r="I20" s="279">
        <v>3.5</v>
      </c>
      <c r="J20" s="279">
        <v>3.5</v>
      </c>
      <c r="K20" s="279">
        <v>3.5</v>
      </c>
      <c r="L20" s="279">
        <v>0</v>
      </c>
      <c r="M20" s="279">
        <v>0</v>
      </c>
      <c r="N20" s="279">
        <v>0</v>
      </c>
      <c r="O20" s="279">
        <v>3.8</v>
      </c>
      <c r="P20" s="279">
        <v>3.8</v>
      </c>
      <c r="Q20" s="279">
        <v>3.8</v>
      </c>
      <c r="R20" s="280">
        <v>390</v>
      </c>
      <c r="S20" s="280">
        <v>390</v>
      </c>
      <c r="T20" s="280">
        <v>390</v>
      </c>
      <c r="U20" s="280">
        <v>390</v>
      </c>
      <c r="V20" s="281"/>
      <c r="W20" s="281"/>
      <c r="X20" s="281"/>
      <c r="Y20" s="282"/>
      <c r="Z20" s="1276"/>
      <c r="AA20" s="1260"/>
      <c r="AB20" s="1260"/>
      <c r="AC20" s="1260"/>
      <c r="AD20" s="1260"/>
      <c r="AE20" s="1260"/>
      <c r="AF20" s="1260"/>
      <c r="AG20" s="1260"/>
      <c r="AH20" s="1260"/>
      <c r="AI20" s="1263"/>
      <c r="AJ20" s="1263"/>
    </row>
    <row r="21" spans="1:36" ht="15.75" x14ac:dyDescent="0.25">
      <c r="A21" s="1223">
        <v>2</v>
      </c>
      <c r="B21" s="1225" t="s">
        <v>24</v>
      </c>
      <c r="C21" s="1221" t="s">
        <v>103</v>
      </c>
      <c r="D21" s="1221">
        <f>250*0.9</f>
        <v>225</v>
      </c>
      <c r="E21" s="270" t="s">
        <v>470</v>
      </c>
      <c r="F21" s="531">
        <v>0</v>
      </c>
      <c r="G21" s="531">
        <v>0</v>
      </c>
      <c r="H21" s="531">
        <v>0</v>
      </c>
      <c r="I21" s="531">
        <v>3.5</v>
      </c>
      <c r="J21" s="531">
        <v>3.5</v>
      </c>
      <c r="K21" s="531">
        <v>3.5</v>
      </c>
      <c r="L21" s="270">
        <v>0</v>
      </c>
      <c r="M21" s="270">
        <v>0</v>
      </c>
      <c r="N21" s="270">
        <v>0</v>
      </c>
      <c r="O21" s="270">
        <v>3.8</v>
      </c>
      <c r="P21" s="270">
        <v>3.8</v>
      </c>
      <c r="Q21" s="270">
        <v>3.8</v>
      </c>
      <c r="R21" s="270">
        <v>380</v>
      </c>
      <c r="S21" s="270">
        <v>380</v>
      </c>
      <c r="T21" s="270">
        <v>380</v>
      </c>
      <c r="U21" s="270">
        <v>380</v>
      </c>
      <c r="V21" s="271">
        <f t="shared" si="0"/>
        <v>0</v>
      </c>
      <c r="W21" s="271">
        <f t="shared" si="1"/>
        <v>3.5</v>
      </c>
      <c r="X21" s="271">
        <f t="shared" si="2"/>
        <v>0</v>
      </c>
      <c r="Y21" s="272">
        <f t="shared" si="3"/>
        <v>3.7999999999999994</v>
      </c>
      <c r="Z21" s="1274">
        <f>SUM(V21:V27)</f>
        <v>38.5</v>
      </c>
      <c r="AA21" s="1258">
        <f>SUM(W21:W27)</f>
        <v>46</v>
      </c>
      <c r="AB21" s="1258">
        <f>SUM(X21:X27)</f>
        <v>38.5</v>
      </c>
      <c r="AC21" s="1258">
        <f>SUM(Y21:Y27)</f>
        <v>46.3</v>
      </c>
      <c r="AD21" s="1277">
        <f t="shared" ref="AD21" si="5">Z21*0.38*0.9*SQRT(3)</f>
        <v>22.805912983259407</v>
      </c>
      <c r="AE21" s="1277">
        <f t="shared" si="4"/>
        <v>27.248623304673579</v>
      </c>
      <c r="AF21" s="1277">
        <f t="shared" si="4"/>
        <v>22.805912983259407</v>
      </c>
      <c r="AG21" s="1277">
        <f t="shared" si="4"/>
        <v>27.42633171753014</v>
      </c>
      <c r="AH21" s="1258">
        <f>MAX(Z21:AC27)</f>
        <v>46.3</v>
      </c>
      <c r="AI21" s="1261">
        <f t="shared" ref="AI21" si="6">AH21*0.38*0.9*SQRT(3)</f>
        <v>27.42633171753014</v>
      </c>
      <c r="AJ21" s="1261">
        <f>D21-AI21</f>
        <v>197.57366828246987</v>
      </c>
    </row>
    <row r="22" spans="1:36" ht="15.75" x14ac:dyDescent="0.25">
      <c r="A22" s="1224"/>
      <c r="B22" s="1226"/>
      <c r="C22" s="1227"/>
      <c r="D22" s="1227"/>
      <c r="E22" s="273" t="s">
        <v>471</v>
      </c>
      <c r="F22" s="496">
        <v>2</v>
      </c>
      <c r="G22" s="496">
        <v>2</v>
      </c>
      <c r="H22" s="496">
        <v>2</v>
      </c>
      <c r="I22" s="496">
        <v>2</v>
      </c>
      <c r="J22" s="496">
        <v>2</v>
      </c>
      <c r="K22" s="496">
        <v>2</v>
      </c>
      <c r="L22" s="273">
        <v>2</v>
      </c>
      <c r="M22" s="273">
        <v>2</v>
      </c>
      <c r="N22" s="273">
        <v>2</v>
      </c>
      <c r="O22" s="273">
        <v>2</v>
      </c>
      <c r="P22" s="273">
        <v>2</v>
      </c>
      <c r="Q22" s="273">
        <v>2</v>
      </c>
      <c r="R22" s="274">
        <v>380</v>
      </c>
      <c r="S22" s="274">
        <v>380</v>
      </c>
      <c r="T22" s="274">
        <v>380</v>
      </c>
      <c r="U22" s="274">
        <v>380</v>
      </c>
      <c r="V22" s="275">
        <f t="shared" si="0"/>
        <v>2</v>
      </c>
      <c r="W22" s="275">
        <f t="shared" si="1"/>
        <v>2</v>
      </c>
      <c r="X22" s="275">
        <f t="shared" si="2"/>
        <v>2</v>
      </c>
      <c r="Y22" s="276">
        <f t="shared" si="3"/>
        <v>2</v>
      </c>
      <c r="Z22" s="1275"/>
      <c r="AA22" s="1259"/>
      <c r="AB22" s="1259"/>
      <c r="AC22" s="1259"/>
      <c r="AD22" s="1259"/>
      <c r="AE22" s="1259"/>
      <c r="AF22" s="1259"/>
      <c r="AG22" s="1259"/>
      <c r="AH22" s="1259"/>
      <c r="AI22" s="1262"/>
      <c r="AJ22" s="1262"/>
    </row>
    <row r="23" spans="1:36" ht="15.75" x14ac:dyDescent="0.25">
      <c r="A23" s="1224"/>
      <c r="B23" s="1226"/>
      <c r="C23" s="1227"/>
      <c r="D23" s="1227"/>
      <c r="E23" s="277" t="s">
        <v>472</v>
      </c>
      <c r="F23" s="470">
        <v>2.5</v>
      </c>
      <c r="G23" s="470">
        <v>2.5</v>
      </c>
      <c r="H23" s="470">
        <v>2.5</v>
      </c>
      <c r="I23" s="470">
        <v>2.5</v>
      </c>
      <c r="J23" s="470">
        <v>2.5</v>
      </c>
      <c r="K23" s="470">
        <v>2.5</v>
      </c>
      <c r="L23" s="277">
        <v>2.5</v>
      </c>
      <c r="M23" s="277">
        <v>2.5</v>
      </c>
      <c r="N23" s="277">
        <v>2.5</v>
      </c>
      <c r="O23" s="277">
        <v>2.5</v>
      </c>
      <c r="P23" s="277">
        <v>2.5</v>
      </c>
      <c r="Q23" s="277">
        <v>2.5</v>
      </c>
      <c r="R23" s="277">
        <v>380</v>
      </c>
      <c r="S23" s="277">
        <v>380</v>
      </c>
      <c r="T23" s="277">
        <v>380</v>
      </c>
      <c r="U23" s="277">
        <v>380</v>
      </c>
      <c r="V23" s="275">
        <f t="shared" si="0"/>
        <v>2.5</v>
      </c>
      <c r="W23" s="275">
        <f t="shared" si="1"/>
        <v>2.5</v>
      </c>
      <c r="X23" s="275">
        <f t="shared" si="2"/>
        <v>2.5</v>
      </c>
      <c r="Y23" s="276">
        <f t="shared" si="3"/>
        <v>2.5</v>
      </c>
      <c r="Z23" s="1275"/>
      <c r="AA23" s="1259"/>
      <c r="AB23" s="1259"/>
      <c r="AC23" s="1259"/>
      <c r="AD23" s="1259"/>
      <c r="AE23" s="1259"/>
      <c r="AF23" s="1259"/>
      <c r="AG23" s="1259"/>
      <c r="AH23" s="1259"/>
      <c r="AI23" s="1262"/>
      <c r="AJ23" s="1262"/>
    </row>
    <row r="24" spans="1:36" ht="15.75" x14ac:dyDescent="0.25">
      <c r="A24" s="1224"/>
      <c r="B24" s="1226"/>
      <c r="C24" s="1227"/>
      <c r="D24" s="1227"/>
      <c r="E24" s="273" t="s">
        <v>473</v>
      </c>
      <c r="F24" s="496">
        <v>22</v>
      </c>
      <c r="G24" s="496">
        <v>22</v>
      </c>
      <c r="H24" s="496">
        <v>22</v>
      </c>
      <c r="I24" s="496">
        <v>20</v>
      </c>
      <c r="J24" s="496">
        <v>20</v>
      </c>
      <c r="K24" s="496">
        <v>20</v>
      </c>
      <c r="L24" s="273">
        <v>22</v>
      </c>
      <c r="M24" s="273">
        <v>22</v>
      </c>
      <c r="N24" s="273">
        <v>22</v>
      </c>
      <c r="O24" s="273">
        <v>20</v>
      </c>
      <c r="P24" s="273">
        <v>20</v>
      </c>
      <c r="Q24" s="273">
        <v>20</v>
      </c>
      <c r="R24" s="274">
        <v>380</v>
      </c>
      <c r="S24" s="274">
        <v>380</v>
      </c>
      <c r="T24" s="274">
        <v>380</v>
      </c>
      <c r="U24" s="274">
        <v>380</v>
      </c>
      <c r="V24" s="275">
        <f t="shared" si="0"/>
        <v>22</v>
      </c>
      <c r="W24" s="275">
        <f t="shared" si="1"/>
        <v>20</v>
      </c>
      <c r="X24" s="275">
        <f t="shared" si="2"/>
        <v>22</v>
      </c>
      <c r="Y24" s="276">
        <f t="shared" si="3"/>
        <v>20</v>
      </c>
      <c r="Z24" s="1275"/>
      <c r="AA24" s="1259"/>
      <c r="AB24" s="1259"/>
      <c r="AC24" s="1259"/>
      <c r="AD24" s="1259"/>
      <c r="AE24" s="1259"/>
      <c r="AF24" s="1259"/>
      <c r="AG24" s="1259"/>
      <c r="AH24" s="1259"/>
      <c r="AI24" s="1262"/>
      <c r="AJ24" s="1262"/>
    </row>
    <row r="25" spans="1:36" ht="15.75" x14ac:dyDescent="0.25">
      <c r="A25" s="1224"/>
      <c r="B25" s="1226"/>
      <c r="C25" s="1227"/>
      <c r="D25" s="1227"/>
      <c r="E25" s="273" t="s">
        <v>474</v>
      </c>
      <c r="F25" s="470">
        <v>12</v>
      </c>
      <c r="G25" s="470">
        <v>12</v>
      </c>
      <c r="H25" s="470">
        <v>12</v>
      </c>
      <c r="I25" s="470">
        <v>18</v>
      </c>
      <c r="J25" s="470">
        <v>18</v>
      </c>
      <c r="K25" s="470">
        <v>18</v>
      </c>
      <c r="L25" s="273">
        <v>12</v>
      </c>
      <c r="M25" s="273">
        <v>12</v>
      </c>
      <c r="N25" s="273">
        <v>12</v>
      </c>
      <c r="O25" s="273">
        <v>18</v>
      </c>
      <c r="P25" s="273">
        <v>18</v>
      </c>
      <c r="Q25" s="273">
        <v>18</v>
      </c>
      <c r="R25" s="274">
        <v>380</v>
      </c>
      <c r="S25" s="274">
        <v>380</v>
      </c>
      <c r="T25" s="274">
        <v>380</v>
      </c>
      <c r="U25" s="274">
        <v>380</v>
      </c>
      <c r="V25" s="275">
        <f t="shared" si="0"/>
        <v>12</v>
      </c>
      <c r="W25" s="275">
        <f t="shared" si="1"/>
        <v>18</v>
      </c>
      <c r="X25" s="275">
        <f t="shared" si="2"/>
        <v>12</v>
      </c>
      <c r="Y25" s="276">
        <f t="shared" si="3"/>
        <v>18</v>
      </c>
      <c r="Z25" s="1275"/>
      <c r="AA25" s="1259"/>
      <c r="AB25" s="1259"/>
      <c r="AC25" s="1259"/>
      <c r="AD25" s="1259"/>
      <c r="AE25" s="1259"/>
      <c r="AF25" s="1259"/>
      <c r="AG25" s="1259"/>
      <c r="AH25" s="1259"/>
      <c r="AI25" s="1262"/>
      <c r="AJ25" s="1262"/>
    </row>
    <row r="26" spans="1:36" ht="15.75" x14ac:dyDescent="0.25">
      <c r="A26" s="1224"/>
      <c r="B26" s="1226"/>
      <c r="C26" s="1227"/>
      <c r="D26" s="1227"/>
      <c r="E26" s="277" t="s">
        <v>475</v>
      </c>
      <c r="F26" s="496">
        <v>0</v>
      </c>
      <c r="G26" s="496">
        <v>0</v>
      </c>
      <c r="H26" s="496">
        <v>0</v>
      </c>
      <c r="I26" s="496">
        <v>0</v>
      </c>
      <c r="J26" s="496">
        <v>0</v>
      </c>
      <c r="K26" s="496">
        <v>0</v>
      </c>
      <c r="L26" s="277">
        <v>0</v>
      </c>
      <c r="M26" s="277">
        <v>0</v>
      </c>
      <c r="N26" s="277">
        <v>0</v>
      </c>
      <c r="O26" s="277">
        <v>0</v>
      </c>
      <c r="P26" s="277">
        <v>0</v>
      </c>
      <c r="Q26" s="277">
        <v>0</v>
      </c>
      <c r="R26" s="278">
        <v>0</v>
      </c>
      <c r="S26" s="278">
        <v>0</v>
      </c>
      <c r="T26" s="278">
        <v>0</v>
      </c>
      <c r="U26" s="278">
        <v>0</v>
      </c>
      <c r="V26" s="275">
        <f t="shared" si="0"/>
        <v>0</v>
      </c>
      <c r="W26" s="275">
        <f t="shared" si="1"/>
        <v>0</v>
      </c>
      <c r="X26" s="275">
        <f t="shared" si="2"/>
        <v>0</v>
      </c>
      <c r="Y26" s="276">
        <f t="shared" si="3"/>
        <v>0</v>
      </c>
      <c r="Z26" s="1275"/>
      <c r="AA26" s="1259"/>
      <c r="AB26" s="1259"/>
      <c r="AC26" s="1259"/>
      <c r="AD26" s="1259"/>
      <c r="AE26" s="1259"/>
      <c r="AF26" s="1259"/>
      <c r="AG26" s="1259"/>
      <c r="AH26" s="1259"/>
      <c r="AI26" s="1262"/>
      <c r="AJ26" s="1262"/>
    </row>
    <row r="27" spans="1:36" ht="16.5" thickBot="1" x14ac:dyDescent="0.3">
      <c r="A27" s="1218"/>
      <c r="B27" s="1220"/>
      <c r="C27" s="1222"/>
      <c r="D27" s="1222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80"/>
      <c r="S27" s="280"/>
      <c r="T27" s="280"/>
      <c r="U27" s="280"/>
      <c r="V27" s="281">
        <f t="shared" si="0"/>
        <v>0</v>
      </c>
      <c r="W27" s="281">
        <f t="shared" si="1"/>
        <v>0</v>
      </c>
      <c r="X27" s="281">
        <f t="shared" si="2"/>
        <v>0</v>
      </c>
      <c r="Y27" s="282">
        <f t="shared" si="3"/>
        <v>0</v>
      </c>
      <c r="Z27" s="1276"/>
      <c r="AA27" s="1260"/>
      <c r="AB27" s="1260"/>
      <c r="AC27" s="1260"/>
      <c r="AD27" s="1260"/>
      <c r="AE27" s="1260"/>
      <c r="AF27" s="1260"/>
      <c r="AG27" s="1260"/>
      <c r="AH27" s="1260"/>
      <c r="AI27" s="1263"/>
      <c r="AJ27" s="1263"/>
    </row>
    <row r="28" spans="1:36" ht="18.75" x14ac:dyDescent="0.25">
      <c r="A28" s="1223">
        <v>3</v>
      </c>
      <c r="B28" s="1225" t="s">
        <v>28</v>
      </c>
      <c r="C28" s="1206" t="s">
        <v>476</v>
      </c>
      <c r="D28" s="1206">
        <f>(250+250)*0.9</f>
        <v>450</v>
      </c>
      <c r="E28" s="270" t="s">
        <v>477</v>
      </c>
      <c r="F28" s="532">
        <v>40</v>
      </c>
      <c r="G28" s="532">
        <v>40</v>
      </c>
      <c r="H28" s="532">
        <v>40</v>
      </c>
      <c r="I28" s="532">
        <v>42</v>
      </c>
      <c r="J28" s="532">
        <v>42</v>
      </c>
      <c r="K28" s="532">
        <v>42</v>
      </c>
      <c r="L28" s="270">
        <v>40</v>
      </c>
      <c r="M28" s="270">
        <v>40</v>
      </c>
      <c r="N28" s="270">
        <v>40</v>
      </c>
      <c r="O28" s="270">
        <v>52</v>
      </c>
      <c r="P28" s="270">
        <v>52</v>
      </c>
      <c r="Q28" s="270">
        <v>52</v>
      </c>
      <c r="R28" s="270">
        <v>390</v>
      </c>
      <c r="S28" s="270">
        <v>390</v>
      </c>
      <c r="T28" s="270">
        <v>390</v>
      </c>
      <c r="U28" s="270">
        <v>390</v>
      </c>
      <c r="V28" s="283">
        <f t="shared" si="0"/>
        <v>40</v>
      </c>
      <c r="W28" s="283">
        <f t="shared" si="1"/>
        <v>42</v>
      </c>
      <c r="X28" s="283">
        <f t="shared" si="2"/>
        <v>40</v>
      </c>
      <c r="Y28" s="284">
        <f t="shared" si="3"/>
        <v>52</v>
      </c>
      <c r="Z28" s="1197">
        <f>SUM(V28:V39)</f>
        <v>212.6</v>
      </c>
      <c r="AA28" s="1200">
        <f>SUM(W28:W39)</f>
        <v>226.6</v>
      </c>
      <c r="AB28" s="1200">
        <f>SUM(X28:X39)</f>
        <v>229</v>
      </c>
      <c r="AC28" s="1200">
        <f>SUM(Y28:Y39)</f>
        <v>244.1</v>
      </c>
      <c r="AD28" s="1203">
        <f t="shared" ref="AD28:AG28" si="7">Z28*0.38*0.9*SQRT(3)</f>
        <v>125.936028577687</v>
      </c>
      <c r="AE28" s="1203">
        <f t="shared" si="7"/>
        <v>134.22908784432681</v>
      </c>
      <c r="AF28" s="1203">
        <f t="shared" si="7"/>
        <v>135.65075514717932</v>
      </c>
      <c r="AG28" s="1203">
        <f t="shared" si="7"/>
        <v>144.59541192762651</v>
      </c>
      <c r="AH28" s="1200">
        <f>MAX(Z28:AC39)</f>
        <v>244.1</v>
      </c>
      <c r="AI28" s="1213">
        <f t="shared" ref="AI28" si="8">AH28*0.38*0.9*SQRT(3)</f>
        <v>144.59541192762651</v>
      </c>
      <c r="AJ28" s="1213">
        <f>D28-AI28</f>
        <v>305.40458807237349</v>
      </c>
    </row>
    <row r="29" spans="1:36" ht="18.75" x14ac:dyDescent="0.25">
      <c r="A29" s="1224"/>
      <c r="B29" s="1226"/>
      <c r="C29" s="1207"/>
      <c r="D29" s="1207"/>
      <c r="E29" s="273" t="s">
        <v>478</v>
      </c>
      <c r="F29" s="470">
        <v>18</v>
      </c>
      <c r="G29" s="470">
        <v>18</v>
      </c>
      <c r="H29" s="470">
        <v>18</v>
      </c>
      <c r="I29" s="470">
        <v>18</v>
      </c>
      <c r="J29" s="470">
        <v>18</v>
      </c>
      <c r="K29" s="470">
        <v>18</v>
      </c>
      <c r="L29" s="273">
        <v>18</v>
      </c>
      <c r="M29" s="273">
        <v>18</v>
      </c>
      <c r="N29" s="273">
        <v>18</v>
      </c>
      <c r="O29" s="273">
        <v>19</v>
      </c>
      <c r="P29" s="273">
        <v>19</v>
      </c>
      <c r="Q29" s="273">
        <v>19</v>
      </c>
      <c r="R29" s="274">
        <v>390</v>
      </c>
      <c r="S29" s="274">
        <v>390</v>
      </c>
      <c r="T29" s="274">
        <v>390</v>
      </c>
      <c r="U29" s="274">
        <v>390</v>
      </c>
      <c r="V29" s="285">
        <f t="shared" si="0"/>
        <v>18</v>
      </c>
      <c r="W29" s="285">
        <f t="shared" si="1"/>
        <v>18</v>
      </c>
      <c r="X29" s="285">
        <f t="shared" si="2"/>
        <v>18</v>
      </c>
      <c r="Y29" s="286">
        <f t="shared" si="3"/>
        <v>19</v>
      </c>
      <c r="Z29" s="1198"/>
      <c r="AA29" s="1201"/>
      <c r="AB29" s="1201"/>
      <c r="AC29" s="1201"/>
      <c r="AD29" s="1201"/>
      <c r="AE29" s="1201"/>
      <c r="AF29" s="1201"/>
      <c r="AG29" s="1201"/>
      <c r="AH29" s="1201"/>
      <c r="AI29" s="1214"/>
      <c r="AJ29" s="1214"/>
    </row>
    <row r="30" spans="1:36" ht="18.75" x14ac:dyDescent="0.25">
      <c r="A30" s="1224"/>
      <c r="B30" s="1226"/>
      <c r="C30" s="1207"/>
      <c r="D30" s="1207"/>
      <c r="E30" s="277" t="s">
        <v>479</v>
      </c>
      <c r="F30" s="496">
        <v>29</v>
      </c>
      <c r="G30" s="496">
        <v>29</v>
      </c>
      <c r="H30" s="496">
        <v>29</v>
      </c>
      <c r="I30" s="496">
        <v>32</v>
      </c>
      <c r="J30" s="496">
        <v>32</v>
      </c>
      <c r="K30" s="496">
        <v>32</v>
      </c>
      <c r="L30" s="277">
        <v>29</v>
      </c>
      <c r="M30" s="277">
        <v>29</v>
      </c>
      <c r="N30" s="277">
        <v>29</v>
      </c>
      <c r="O30" s="277">
        <v>32</v>
      </c>
      <c r="P30" s="277">
        <v>32</v>
      </c>
      <c r="Q30" s="277">
        <v>32</v>
      </c>
      <c r="R30" s="278">
        <v>390</v>
      </c>
      <c r="S30" s="278">
        <v>390</v>
      </c>
      <c r="T30" s="278">
        <v>390</v>
      </c>
      <c r="U30" s="278">
        <v>390</v>
      </c>
      <c r="V30" s="285">
        <f t="shared" si="0"/>
        <v>29</v>
      </c>
      <c r="W30" s="285">
        <f t="shared" si="1"/>
        <v>32</v>
      </c>
      <c r="X30" s="285">
        <f t="shared" si="2"/>
        <v>29</v>
      </c>
      <c r="Y30" s="286">
        <f t="shared" si="3"/>
        <v>32</v>
      </c>
      <c r="Z30" s="1198"/>
      <c r="AA30" s="1201"/>
      <c r="AB30" s="1201"/>
      <c r="AC30" s="1201"/>
      <c r="AD30" s="1201"/>
      <c r="AE30" s="1201"/>
      <c r="AF30" s="1201"/>
      <c r="AG30" s="1201"/>
      <c r="AH30" s="1201"/>
      <c r="AI30" s="1214"/>
      <c r="AJ30" s="1214"/>
    </row>
    <row r="31" spans="1:36" ht="18.75" x14ac:dyDescent="0.25">
      <c r="A31" s="1224"/>
      <c r="B31" s="1226"/>
      <c r="C31" s="1207"/>
      <c r="D31" s="1207"/>
      <c r="E31" s="273" t="s">
        <v>480</v>
      </c>
      <c r="F31" s="470">
        <v>12.6</v>
      </c>
      <c r="G31" s="470">
        <v>12.6</v>
      </c>
      <c r="H31" s="470">
        <v>12.6</v>
      </c>
      <c r="I31" s="470">
        <v>12.6</v>
      </c>
      <c r="J31" s="470">
        <v>12.6</v>
      </c>
      <c r="K31" s="470">
        <v>12.6</v>
      </c>
      <c r="L31" s="273">
        <v>12</v>
      </c>
      <c r="M31" s="273">
        <v>12</v>
      </c>
      <c r="N31" s="273">
        <v>12</v>
      </c>
      <c r="O31" s="273">
        <v>12.6</v>
      </c>
      <c r="P31" s="273">
        <v>12.6</v>
      </c>
      <c r="Q31" s="273">
        <v>12.6</v>
      </c>
      <c r="R31" s="274">
        <v>390</v>
      </c>
      <c r="S31" s="274">
        <v>390</v>
      </c>
      <c r="T31" s="274">
        <v>390</v>
      </c>
      <c r="U31" s="274">
        <v>390</v>
      </c>
      <c r="V31" s="285">
        <f t="shared" si="0"/>
        <v>12.6</v>
      </c>
      <c r="W31" s="285">
        <f t="shared" si="1"/>
        <v>12.6</v>
      </c>
      <c r="X31" s="285">
        <f t="shared" si="2"/>
        <v>12</v>
      </c>
      <c r="Y31" s="286">
        <f t="shared" si="3"/>
        <v>12.6</v>
      </c>
      <c r="Z31" s="1198"/>
      <c r="AA31" s="1201"/>
      <c r="AB31" s="1201"/>
      <c r="AC31" s="1201"/>
      <c r="AD31" s="1201"/>
      <c r="AE31" s="1201"/>
      <c r="AF31" s="1201"/>
      <c r="AG31" s="1201"/>
      <c r="AH31" s="1201"/>
      <c r="AI31" s="1214"/>
      <c r="AJ31" s="1214"/>
    </row>
    <row r="32" spans="1:36" ht="36" customHeight="1" x14ac:dyDescent="0.25">
      <c r="A32" s="1224"/>
      <c r="B32" s="1226"/>
      <c r="C32" s="1207"/>
      <c r="D32" s="1207"/>
      <c r="E32" s="277" t="s">
        <v>481</v>
      </c>
      <c r="F32" s="496">
        <v>30</v>
      </c>
      <c r="G32" s="496">
        <v>30</v>
      </c>
      <c r="H32" s="496">
        <v>30</v>
      </c>
      <c r="I32" s="496">
        <v>40</v>
      </c>
      <c r="J32" s="496">
        <v>40</v>
      </c>
      <c r="K32" s="496">
        <v>40</v>
      </c>
      <c r="L32" s="277">
        <v>32</v>
      </c>
      <c r="M32" s="277">
        <v>32</v>
      </c>
      <c r="N32" s="277">
        <v>32</v>
      </c>
      <c r="O32" s="277">
        <v>40.5</v>
      </c>
      <c r="P32" s="277">
        <v>40.5</v>
      </c>
      <c r="Q32" s="277">
        <v>40.5</v>
      </c>
      <c r="R32" s="287">
        <v>390</v>
      </c>
      <c r="S32" s="287">
        <v>390</v>
      </c>
      <c r="T32" s="287">
        <v>390</v>
      </c>
      <c r="U32" s="287">
        <v>390</v>
      </c>
      <c r="V32" s="285">
        <f t="shared" si="0"/>
        <v>30</v>
      </c>
      <c r="W32" s="285">
        <f t="shared" si="1"/>
        <v>40</v>
      </c>
      <c r="X32" s="285">
        <f t="shared" si="2"/>
        <v>32</v>
      </c>
      <c r="Y32" s="286">
        <f t="shared" si="3"/>
        <v>40.5</v>
      </c>
      <c r="Z32" s="1198"/>
      <c r="AA32" s="1201"/>
      <c r="AB32" s="1201"/>
      <c r="AC32" s="1201"/>
      <c r="AD32" s="1201"/>
      <c r="AE32" s="1201"/>
      <c r="AF32" s="1201"/>
      <c r="AG32" s="1201"/>
      <c r="AH32" s="1201"/>
      <c r="AI32" s="1214"/>
      <c r="AJ32" s="1214"/>
    </row>
    <row r="33" spans="1:36" ht="18.75" x14ac:dyDescent="0.25">
      <c r="A33" s="1224"/>
      <c r="B33" s="1226"/>
      <c r="C33" s="1207"/>
      <c r="D33" s="1207"/>
      <c r="E33" s="273" t="s">
        <v>482</v>
      </c>
      <c r="F33" s="470">
        <v>10</v>
      </c>
      <c r="G33" s="470">
        <v>10</v>
      </c>
      <c r="H33" s="470">
        <v>10</v>
      </c>
      <c r="I33" s="470">
        <v>5</v>
      </c>
      <c r="J33" s="470">
        <v>5</v>
      </c>
      <c r="K33" s="470">
        <v>5</v>
      </c>
      <c r="L33" s="273">
        <v>10</v>
      </c>
      <c r="M33" s="273">
        <v>10</v>
      </c>
      <c r="N33" s="273">
        <v>10</v>
      </c>
      <c r="O33" s="273">
        <v>3</v>
      </c>
      <c r="P33" s="273">
        <v>3</v>
      </c>
      <c r="Q33" s="273">
        <v>3</v>
      </c>
      <c r="R33" s="288">
        <v>390</v>
      </c>
      <c r="S33" s="288">
        <v>390</v>
      </c>
      <c r="T33" s="288">
        <v>390</v>
      </c>
      <c r="U33" s="288">
        <v>390</v>
      </c>
      <c r="V33" s="285">
        <f t="shared" si="0"/>
        <v>10</v>
      </c>
      <c r="W33" s="285">
        <f t="shared" si="1"/>
        <v>5</v>
      </c>
      <c r="X33" s="285">
        <f t="shared" si="2"/>
        <v>10</v>
      </c>
      <c r="Y33" s="286">
        <f t="shared" si="3"/>
        <v>3</v>
      </c>
      <c r="Z33" s="1198"/>
      <c r="AA33" s="1201"/>
      <c r="AB33" s="1201"/>
      <c r="AC33" s="1201"/>
      <c r="AD33" s="1201"/>
      <c r="AE33" s="1201"/>
      <c r="AF33" s="1201"/>
      <c r="AG33" s="1201"/>
      <c r="AH33" s="1201"/>
      <c r="AI33" s="1214"/>
      <c r="AJ33" s="1214"/>
    </row>
    <row r="34" spans="1:36" ht="18.75" x14ac:dyDescent="0.25">
      <c r="A34" s="1224"/>
      <c r="B34" s="1226"/>
      <c r="C34" s="1207"/>
      <c r="D34" s="1207"/>
      <c r="E34" s="277" t="s">
        <v>483</v>
      </c>
      <c r="F34" s="496">
        <v>28</v>
      </c>
      <c r="G34" s="496">
        <v>28</v>
      </c>
      <c r="H34" s="496">
        <v>28</v>
      </c>
      <c r="I34" s="496">
        <v>28</v>
      </c>
      <c r="J34" s="496">
        <v>28</v>
      </c>
      <c r="K34" s="496">
        <v>28</v>
      </c>
      <c r="L34" s="277">
        <v>28</v>
      </c>
      <c r="M34" s="277">
        <v>28</v>
      </c>
      <c r="N34" s="277">
        <v>28</v>
      </c>
      <c r="O34" s="277">
        <v>28</v>
      </c>
      <c r="P34" s="277">
        <v>28</v>
      </c>
      <c r="Q34" s="277">
        <v>28</v>
      </c>
      <c r="R34" s="287">
        <v>390</v>
      </c>
      <c r="S34" s="287">
        <v>390</v>
      </c>
      <c r="T34" s="287">
        <v>390</v>
      </c>
      <c r="U34" s="287">
        <v>390</v>
      </c>
      <c r="V34" s="285">
        <f t="shared" si="0"/>
        <v>28</v>
      </c>
      <c r="W34" s="285">
        <f t="shared" si="1"/>
        <v>28</v>
      </c>
      <c r="X34" s="285">
        <f t="shared" si="2"/>
        <v>28</v>
      </c>
      <c r="Y34" s="286">
        <f t="shared" si="3"/>
        <v>28</v>
      </c>
      <c r="Z34" s="1198"/>
      <c r="AA34" s="1201"/>
      <c r="AB34" s="1201"/>
      <c r="AC34" s="1201"/>
      <c r="AD34" s="1201"/>
      <c r="AE34" s="1201"/>
      <c r="AF34" s="1201"/>
      <c r="AG34" s="1201"/>
      <c r="AH34" s="1201"/>
      <c r="AI34" s="1214"/>
      <c r="AJ34" s="1214"/>
    </row>
    <row r="35" spans="1:36" ht="18.75" x14ac:dyDescent="0.25">
      <c r="A35" s="1224"/>
      <c r="B35" s="1226"/>
      <c r="C35" s="1207"/>
      <c r="D35" s="1207"/>
      <c r="E35" s="273" t="s">
        <v>484</v>
      </c>
      <c r="F35" s="470">
        <v>5</v>
      </c>
      <c r="G35" s="470">
        <v>5</v>
      </c>
      <c r="H35" s="470">
        <v>5</v>
      </c>
      <c r="I35" s="470">
        <v>5</v>
      </c>
      <c r="J35" s="470">
        <v>5</v>
      </c>
      <c r="K35" s="470">
        <v>5</v>
      </c>
      <c r="L35" s="273">
        <v>5</v>
      </c>
      <c r="M35" s="273">
        <v>5</v>
      </c>
      <c r="N35" s="273">
        <v>5</v>
      </c>
      <c r="O35" s="273">
        <v>5</v>
      </c>
      <c r="P35" s="273">
        <v>5</v>
      </c>
      <c r="Q35" s="273">
        <v>5</v>
      </c>
      <c r="R35" s="288">
        <v>390</v>
      </c>
      <c r="S35" s="288">
        <v>390</v>
      </c>
      <c r="T35" s="288">
        <v>390</v>
      </c>
      <c r="U35" s="288">
        <v>390</v>
      </c>
      <c r="V35" s="285">
        <f t="shared" si="0"/>
        <v>5</v>
      </c>
      <c r="W35" s="285">
        <f t="shared" si="1"/>
        <v>5</v>
      </c>
      <c r="X35" s="285">
        <f t="shared" si="2"/>
        <v>5</v>
      </c>
      <c r="Y35" s="286">
        <f t="shared" si="3"/>
        <v>5</v>
      </c>
      <c r="Z35" s="1198"/>
      <c r="AA35" s="1201"/>
      <c r="AB35" s="1201"/>
      <c r="AC35" s="1201"/>
      <c r="AD35" s="1201"/>
      <c r="AE35" s="1201"/>
      <c r="AF35" s="1201"/>
      <c r="AG35" s="1201"/>
      <c r="AH35" s="1201"/>
      <c r="AI35" s="1214"/>
      <c r="AJ35" s="1214"/>
    </row>
    <row r="36" spans="1:36" ht="18.75" x14ac:dyDescent="0.25">
      <c r="A36" s="1224"/>
      <c r="B36" s="1226"/>
      <c r="C36" s="1207"/>
      <c r="D36" s="1207"/>
      <c r="E36" s="277" t="s">
        <v>1222</v>
      </c>
      <c r="F36" s="496">
        <v>0</v>
      </c>
      <c r="G36" s="496">
        <v>0</v>
      </c>
      <c r="H36" s="496">
        <v>0</v>
      </c>
      <c r="I36" s="496">
        <v>0</v>
      </c>
      <c r="J36" s="496">
        <v>0</v>
      </c>
      <c r="K36" s="496">
        <v>0</v>
      </c>
      <c r="L36" s="277">
        <v>15</v>
      </c>
      <c r="M36" s="277">
        <v>15</v>
      </c>
      <c r="N36" s="277">
        <v>15</v>
      </c>
      <c r="O36" s="277">
        <v>2</v>
      </c>
      <c r="P36" s="277">
        <v>2</v>
      </c>
      <c r="Q36" s="277">
        <v>2</v>
      </c>
      <c r="R36" s="287">
        <v>390</v>
      </c>
      <c r="S36" s="287">
        <v>390</v>
      </c>
      <c r="T36" s="287">
        <v>390</v>
      </c>
      <c r="U36" s="287">
        <v>390</v>
      </c>
      <c r="V36" s="285">
        <f t="shared" si="0"/>
        <v>0</v>
      </c>
      <c r="W36" s="285">
        <f t="shared" si="1"/>
        <v>0</v>
      </c>
      <c r="X36" s="285">
        <f t="shared" si="2"/>
        <v>15</v>
      </c>
      <c r="Y36" s="286">
        <f t="shared" si="3"/>
        <v>2</v>
      </c>
      <c r="Z36" s="1198"/>
      <c r="AA36" s="1201"/>
      <c r="AB36" s="1201"/>
      <c r="AC36" s="1201"/>
      <c r="AD36" s="1201"/>
      <c r="AE36" s="1201"/>
      <c r="AF36" s="1201"/>
      <c r="AG36" s="1201"/>
      <c r="AH36" s="1201"/>
      <c r="AI36" s="1214"/>
      <c r="AJ36" s="1214"/>
    </row>
    <row r="37" spans="1:36" ht="18.75" x14ac:dyDescent="0.25">
      <c r="A37" s="1224"/>
      <c r="B37" s="1226"/>
      <c r="C37" s="1207"/>
      <c r="D37" s="1207"/>
      <c r="E37" s="273" t="s">
        <v>485</v>
      </c>
      <c r="F37" s="470">
        <v>40</v>
      </c>
      <c r="G37" s="470">
        <v>40</v>
      </c>
      <c r="H37" s="470">
        <v>40</v>
      </c>
      <c r="I37" s="470">
        <v>44</v>
      </c>
      <c r="J37" s="470">
        <v>44</v>
      </c>
      <c r="K37" s="470">
        <v>44</v>
      </c>
      <c r="L37" s="273">
        <v>40</v>
      </c>
      <c r="M37" s="273">
        <v>40</v>
      </c>
      <c r="N37" s="273">
        <v>40</v>
      </c>
      <c r="O37" s="273">
        <v>50</v>
      </c>
      <c r="P37" s="273">
        <v>50</v>
      </c>
      <c r="Q37" s="273">
        <v>50</v>
      </c>
      <c r="R37" s="288">
        <v>390</v>
      </c>
      <c r="S37" s="288">
        <v>390</v>
      </c>
      <c r="T37" s="288">
        <v>390</v>
      </c>
      <c r="U37" s="288">
        <v>390</v>
      </c>
      <c r="V37" s="285">
        <f t="shared" si="0"/>
        <v>40</v>
      </c>
      <c r="W37" s="285">
        <f t="shared" si="1"/>
        <v>44</v>
      </c>
      <c r="X37" s="285">
        <f t="shared" si="2"/>
        <v>40</v>
      </c>
      <c r="Y37" s="286">
        <f t="shared" si="3"/>
        <v>50</v>
      </c>
      <c r="Z37" s="1198"/>
      <c r="AA37" s="1201"/>
      <c r="AB37" s="1201"/>
      <c r="AC37" s="1201"/>
      <c r="AD37" s="1201"/>
      <c r="AE37" s="1201"/>
      <c r="AF37" s="1201"/>
      <c r="AG37" s="1201"/>
      <c r="AH37" s="1201"/>
      <c r="AI37" s="1214"/>
      <c r="AJ37" s="1214"/>
    </row>
    <row r="38" spans="1:36" ht="18.75" x14ac:dyDescent="0.25">
      <c r="A38" s="1224"/>
      <c r="B38" s="1226"/>
      <c r="C38" s="1207"/>
      <c r="D38" s="120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89"/>
      <c r="S38" s="289"/>
      <c r="T38" s="289"/>
      <c r="U38" s="289"/>
      <c r="V38" s="285">
        <f t="shared" si="0"/>
        <v>0</v>
      </c>
      <c r="W38" s="285">
        <f t="shared" si="1"/>
        <v>0</v>
      </c>
      <c r="X38" s="285">
        <f t="shared" si="2"/>
        <v>0</v>
      </c>
      <c r="Y38" s="286">
        <f t="shared" si="3"/>
        <v>0</v>
      </c>
      <c r="Z38" s="1198"/>
      <c r="AA38" s="1201"/>
      <c r="AB38" s="1201"/>
      <c r="AC38" s="1201"/>
      <c r="AD38" s="1201"/>
      <c r="AE38" s="1201"/>
      <c r="AF38" s="1201"/>
      <c r="AG38" s="1201"/>
      <c r="AH38" s="1201"/>
      <c r="AI38" s="1214"/>
      <c r="AJ38" s="1214"/>
    </row>
    <row r="39" spans="1:36" ht="19.5" thickBot="1" x14ac:dyDescent="0.3">
      <c r="A39" s="1218"/>
      <c r="B39" s="1220"/>
      <c r="C39" s="1208"/>
      <c r="D39" s="1208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90"/>
      <c r="S39" s="290"/>
      <c r="T39" s="290"/>
      <c r="U39" s="290"/>
      <c r="V39" s="291">
        <f t="shared" si="0"/>
        <v>0</v>
      </c>
      <c r="W39" s="291">
        <f t="shared" si="1"/>
        <v>0</v>
      </c>
      <c r="X39" s="291">
        <f t="shared" si="2"/>
        <v>0</v>
      </c>
      <c r="Y39" s="292">
        <f t="shared" si="3"/>
        <v>0</v>
      </c>
      <c r="Z39" s="1199"/>
      <c r="AA39" s="1202"/>
      <c r="AB39" s="1202"/>
      <c r="AC39" s="1202"/>
      <c r="AD39" s="1202"/>
      <c r="AE39" s="1202"/>
      <c r="AF39" s="1202"/>
      <c r="AG39" s="1202"/>
      <c r="AH39" s="1202"/>
      <c r="AI39" s="1215"/>
      <c r="AJ39" s="1215"/>
    </row>
    <row r="40" spans="1:36" ht="15.75" x14ac:dyDescent="0.25">
      <c r="A40" s="1223">
        <v>4</v>
      </c>
      <c r="B40" s="1225" t="s">
        <v>144</v>
      </c>
      <c r="C40" s="1206" t="s">
        <v>486</v>
      </c>
      <c r="D40" s="1206">
        <f>(250+250)*0.9</f>
        <v>450</v>
      </c>
      <c r="E40" s="270" t="s">
        <v>487</v>
      </c>
      <c r="F40" s="532">
        <v>10</v>
      </c>
      <c r="G40" s="532">
        <v>10</v>
      </c>
      <c r="H40" s="532">
        <v>10</v>
      </c>
      <c r="I40" s="532">
        <v>5</v>
      </c>
      <c r="J40" s="532">
        <v>5</v>
      </c>
      <c r="K40" s="532">
        <v>5</v>
      </c>
      <c r="L40" s="270">
        <v>10</v>
      </c>
      <c r="M40" s="270">
        <v>10</v>
      </c>
      <c r="N40" s="270">
        <v>10</v>
      </c>
      <c r="O40" s="270">
        <v>3</v>
      </c>
      <c r="P40" s="270">
        <v>3</v>
      </c>
      <c r="Q40" s="270">
        <v>3</v>
      </c>
      <c r="R40" s="270">
        <v>390</v>
      </c>
      <c r="S40" s="270">
        <v>390</v>
      </c>
      <c r="T40" s="270">
        <v>390</v>
      </c>
      <c r="U40" s="270">
        <v>390</v>
      </c>
      <c r="V40" s="271">
        <f t="shared" si="0"/>
        <v>10</v>
      </c>
      <c r="W40" s="271">
        <f t="shared" si="1"/>
        <v>5</v>
      </c>
      <c r="X40" s="271">
        <f t="shared" si="2"/>
        <v>10</v>
      </c>
      <c r="Y40" s="272">
        <f t="shared" si="3"/>
        <v>3</v>
      </c>
      <c r="Z40" s="1274">
        <f>SUM(V40:V47)</f>
        <v>100</v>
      </c>
      <c r="AA40" s="1258">
        <f>SUM(W40:W47)</f>
        <v>100</v>
      </c>
      <c r="AB40" s="1258">
        <f>SUM(X40:X47)</f>
        <v>131</v>
      </c>
      <c r="AC40" s="1258">
        <f>SUM(Y40:Y47)</f>
        <v>120</v>
      </c>
      <c r="AD40" s="1277">
        <f t="shared" ref="AD40" si="9">Z40*0.38*0.9*SQRT(3)</f>
        <v>59.236137618855608</v>
      </c>
      <c r="AE40" s="1277">
        <f t="shared" si="4"/>
        <v>59.236137618855608</v>
      </c>
      <c r="AF40" s="1277">
        <f t="shared" si="4"/>
        <v>77.599340280700829</v>
      </c>
      <c r="AG40" s="1277">
        <f t="shared" si="4"/>
        <v>71.083365142626718</v>
      </c>
      <c r="AH40" s="1258">
        <f>MAX(Z40:AC47)</f>
        <v>131</v>
      </c>
      <c r="AI40" s="1261">
        <f t="shared" ref="AI40" si="10">AH40*0.38*0.9*SQRT(3)</f>
        <v>77.599340280700829</v>
      </c>
      <c r="AJ40" s="1261">
        <f>D40-AI40</f>
        <v>372.40065971929914</v>
      </c>
    </row>
    <row r="41" spans="1:36" ht="15.75" x14ac:dyDescent="0.25">
      <c r="A41" s="1224"/>
      <c r="B41" s="1226"/>
      <c r="C41" s="1207"/>
      <c r="D41" s="1207"/>
      <c r="E41" s="273" t="s">
        <v>488</v>
      </c>
      <c r="F41" s="470">
        <v>8</v>
      </c>
      <c r="G41" s="470">
        <v>8</v>
      </c>
      <c r="H41" s="470">
        <v>8</v>
      </c>
      <c r="I41" s="470">
        <v>8</v>
      </c>
      <c r="J41" s="470">
        <v>8</v>
      </c>
      <c r="K41" s="470">
        <v>8</v>
      </c>
      <c r="L41" s="273">
        <v>8</v>
      </c>
      <c r="M41" s="273">
        <v>8</v>
      </c>
      <c r="N41" s="273">
        <v>8</v>
      </c>
      <c r="O41" s="273">
        <v>2</v>
      </c>
      <c r="P41" s="273">
        <v>2</v>
      </c>
      <c r="Q41" s="273">
        <v>2</v>
      </c>
      <c r="R41" s="274">
        <v>390</v>
      </c>
      <c r="S41" s="274">
        <v>390</v>
      </c>
      <c r="T41" s="274">
        <v>390</v>
      </c>
      <c r="U41" s="274">
        <v>390</v>
      </c>
      <c r="V41" s="275">
        <f t="shared" si="0"/>
        <v>8</v>
      </c>
      <c r="W41" s="275">
        <f t="shared" si="1"/>
        <v>8</v>
      </c>
      <c r="X41" s="275">
        <f t="shared" si="2"/>
        <v>8</v>
      </c>
      <c r="Y41" s="276">
        <f t="shared" si="3"/>
        <v>2</v>
      </c>
      <c r="Z41" s="1275"/>
      <c r="AA41" s="1259"/>
      <c r="AB41" s="1259"/>
      <c r="AC41" s="1259"/>
      <c r="AD41" s="1259"/>
      <c r="AE41" s="1259"/>
      <c r="AF41" s="1259"/>
      <c r="AG41" s="1259"/>
      <c r="AH41" s="1259"/>
      <c r="AI41" s="1262"/>
      <c r="AJ41" s="1262"/>
    </row>
    <row r="42" spans="1:36" ht="15.75" x14ac:dyDescent="0.25">
      <c r="A42" s="1224"/>
      <c r="B42" s="1226"/>
      <c r="C42" s="1207"/>
      <c r="D42" s="1207"/>
      <c r="E42" s="277" t="s">
        <v>489</v>
      </c>
      <c r="F42" s="496">
        <v>2</v>
      </c>
      <c r="G42" s="496">
        <v>2</v>
      </c>
      <c r="H42" s="496">
        <v>2</v>
      </c>
      <c r="I42" s="496">
        <v>5</v>
      </c>
      <c r="J42" s="496">
        <v>5</v>
      </c>
      <c r="K42" s="496">
        <v>5</v>
      </c>
      <c r="L42" s="277">
        <v>3</v>
      </c>
      <c r="M42" s="277">
        <v>3</v>
      </c>
      <c r="N42" s="277">
        <v>3</v>
      </c>
      <c r="O42" s="277">
        <v>5</v>
      </c>
      <c r="P42" s="277">
        <v>5</v>
      </c>
      <c r="Q42" s="277">
        <v>5</v>
      </c>
      <c r="R42" s="277">
        <v>390</v>
      </c>
      <c r="S42" s="277">
        <v>390</v>
      </c>
      <c r="T42" s="277">
        <v>390</v>
      </c>
      <c r="U42" s="277">
        <v>390</v>
      </c>
      <c r="V42" s="275">
        <f t="shared" si="0"/>
        <v>2</v>
      </c>
      <c r="W42" s="275">
        <f t="shared" si="1"/>
        <v>5</v>
      </c>
      <c r="X42" s="275">
        <f t="shared" si="2"/>
        <v>3</v>
      </c>
      <c r="Y42" s="276">
        <f t="shared" si="3"/>
        <v>5</v>
      </c>
      <c r="Z42" s="1275"/>
      <c r="AA42" s="1259"/>
      <c r="AB42" s="1259"/>
      <c r="AC42" s="1259"/>
      <c r="AD42" s="1259"/>
      <c r="AE42" s="1259"/>
      <c r="AF42" s="1259"/>
      <c r="AG42" s="1259"/>
      <c r="AH42" s="1259"/>
      <c r="AI42" s="1262"/>
      <c r="AJ42" s="1262"/>
    </row>
    <row r="43" spans="1:36" ht="31.5" x14ac:dyDescent="0.25">
      <c r="A43" s="1224"/>
      <c r="B43" s="1226"/>
      <c r="C43" s="1207"/>
      <c r="D43" s="1207"/>
      <c r="E43" s="273" t="s">
        <v>490</v>
      </c>
      <c r="F43" s="470">
        <v>30</v>
      </c>
      <c r="G43" s="470">
        <v>30</v>
      </c>
      <c r="H43" s="470">
        <v>30</v>
      </c>
      <c r="I43" s="470">
        <v>30</v>
      </c>
      <c r="J43" s="470">
        <v>30</v>
      </c>
      <c r="K43" s="470">
        <v>30</v>
      </c>
      <c r="L43" s="273">
        <v>35</v>
      </c>
      <c r="M43" s="273">
        <v>35</v>
      </c>
      <c r="N43" s="273">
        <v>35</v>
      </c>
      <c r="O43" s="273">
        <v>37</v>
      </c>
      <c r="P43" s="273">
        <v>37</v>
      </c>
      <c r="Q43" s="273">
        <v>37</v>
      </c>
      <c r="R43" s="274">
        <v>390</v>
      </c>
      <c r="S43" s="274">
        <v>390</v>
      </c>
      <c r="T43" s="274">
        <v>390</v>
      </c>
      <c r="U43" s="274">
        <v>390</v>
      </c>
      <c r="V43" s="275">
        <f t="shared" si="0"/>
        <v>30</v>
      </c>
      <c r="W43" s="275">
        <f t="shared" si="1"/>
        <v>30</v>
      </c>
      <c r="X43" s="275">
        <f t="shared" si="2"/>
        <v>35</v>
      </c>
      <c r="Y43" s="276">
        <f t="shared" si="3"/>
        <v>37</v>
      </c>
      <c r="Z43" s="1275"/>
      <c r="AA43" s="1259"/>
      <c r="AB43" s="1259"/>
      <c r="AC43" s="1259"/>
      <c r="AD43" s="1259"/>
      <c r="AE43" s="1259"/>
      <c r="AF43" s="1259"/>
      <c r="AG43" s="1259"/>
      <c r="AH43" s="1259"/>
      <c r="AI43" s="1262"/>
      <c r="AJ43" s="1262"/>
    </row>
    <row r="44" spans="1:36" ht="15.75" x14ac:dyDescent="0.25">
      <c r="A44" s="1224"/>
      <c r="B44" s="1226"/>
      <c r="C44" s="1207"/>
      <c r="D44" s="1207"/>
      <c r="E44" s="277" t="s">
        <v>477</v>
      </c>
      <c r="F44" s="496">
        <v>20</v>
      </c>
      <c r="G44" s="496">
        <v>20</v>
      </c>
      <c r="H44" s="496">
        <v>20</v>
      </c>
      <c r="I44" s="496">
        <v>22</v>
      </c>
      <c r="J44" s="496">
        <v>22</v>
      </c>
      <c r="K44" s="496">
        <v>22</v>
      </c>
      <c r="L44" s="277">
        <v>45</v>
      </c>
      <c r="M44" s="277">
        <v>45</v>
      </c>
      <c r="N44" s="277">
        <v>45</v>
      </c>
      <c r="O44" s="277">
        <v>47</v>
      </c>
      <c r="P44" s="277">
        <v>47</v>
      </c>
      <c r="Q44" s="277">
        <v>47</v>
      </c>
      <c r="R44" s="277">
        <v>390</v>
      </c>
      <c r="S44" s="277">
        <v>390</v>
      </c>
      <c r="T44" s="277">
        <v>390</v>
      </c>
      <c r="U44" s="277">
        <v>390</v>
      </c>
      <c r="V44" s="275">
        <f t="shared" si="0"/>
        <v>20</v>
      </c>
      <c r="W44" s="275">
        <f t="shared" si="1"/>
        <v>22</v>
      </c>
      <c r="X44" s="275">
        <f t="shared" si="2"/>
        <v>45</v>
      </c>
      <c r="Y44" s="276">
        <f t="shared" si="3"/>
        <v>47</v>
      </c>
      <c r="Z44" s="1275"/>
      <c r="AA44" s="1259"/>
      <c r="AB44" s="1259"/>
      <c r="AC44" s="1259"/>
      <c r="AD44" s="1259"/>
      <c r="AE44" s="1259"/>
      <c r="AF44" s="1259"/>
      <c r="AG44" s="1259"/>
      <c r="AH44" s="1259"/>
      <c r="AI44" s="1262"/>
      <c r="AJ44" s="1262"/>
    </row>
    <row r="45" spans="1:36" ht="15.75" x14ac:dyDescent="0.25">
      <c r="A45" s="1224"/>
      <c r="B45" s="1226"/>
      <c r="C45" s="1207"/>
      <c r="D45" s="1207"/>
      <c r="E45" s="273" t="s">
        <v>491</v>
      </c>
      <c r="F45" s="470">
        <v>10</v>
      </c>
      <c r="G45" s="470">
        <v>10</v>
      </c>
      <c r="H45" s="470">
        <v>10</v>
      </c>
      <c r="I45" s="470">
        <v>10</v>
      </c>
      <c r="J45" s="470">
        <v>10</v>
      </c>
      <c r="K45" s="470">
        <v>10</v>
      </c>
      <c r="L45" s="273">
        <v>10</v>
      </c>
      <c r="M45" s="273">
        <v>10</v>
      </c>
      <c r="N45" s="273">
        <v>10</v>
      </c>
      <c r="O45" s="273">
        <v>10</v>
      </c>
      <c r="P45" s="273">
        <v>10</v>
      </c>
      <c r="Q45" s="273">
        <v>10</v>
      </c>
      <c r="R45" s="274">
        <v>390</v>
      </c>
      <c r="S45" s="274">
        <v>390</v>
      </c>
      <c r="T45" s="274">
        <v>390</v>
      </c>
      <c r="U45" s="274">
        <v>390</v>
      </c>
      <c r="V45" s="275">
        <f t="shared" si="0"/>
        <v>10</v>
      </c>
      <c r="W45" s="275">
        <f t="shared" si="1"/>
        <v>10</v>
      </c>
      <c r="X45" s="275">
        <f t="shared" si="2"/>
        <v>10</v>
      </c>
      <c r="Y45" s="276">
        <f t="shared" si="3"/>
        <v>10</v>
      </c>
      <c r="Z45" s="1275"/>
      <c r="AA45" s="1259"/>
      <c r="AB45" s="1259"/>
      <c r="AC45" s="1259"/>
      <c r="AD45" s="1259"/>
      <c r="AE45" s="1259"/>
      <c r="AF45" s="1259"/>
      <c r="AG45" s="1259"/>
      <c r="AH45" s="1259"/>
      <c r="AI45" s="1262"/>
      <c r="AJ45" s="1262"/>
    </row>
    <row r="46" spans="1:36" ht="15.75" x14ac:dyDescent="0.25">
      <c r="A46" s="1224"/>
      <c r="B46" s="1226"/>
      <c r="C46" s="1207"/>
      <c r="D46" s="1207"/>
      <c r="E46" s="277" t="s">
        <v>492</v>
      </c>
      <c r="F46" s="496">
        <v>20</v>
      </c>
      <c r="G46" s="496">
        <v>20</v>
      </c>
      <c r="H46" s="496">
        <v>20</v>
      </c>
      <c r="I46" s="496">
        <v>20</v>
      </c>
      <c r="J46" s="496">
        <v>20</v>
      </c>
      <c r="K46" s="496">
        <v>20</v>
      </c>
      <c r="L46" s="277">
        <v>20</v>
      </c>
      <c r="M46" s="277">
        <v>20</v>
      </c>
      <c r="N46" s="277">
        <v>20</v>
      </c>
      <c r="O46" s="277">
        <v>16</v>
      </c>
      <c r="P46" s="277">
        <v>16</v>
      </c>
      <c r="Q46" s="277">
        <v>16</v>
      </c>
      <c r="R46" s="278">
        <v>390</v>
      </c>
      <c r="S46" s="278">
        <v>390</v>
      </c>
      <c r="T46" s="278">
        <v>390</v>
      </c>
      <c r="U46" s="278">
        <v>390</v>
      </c>
      <c r="V46" s="275">
        <f t="shared" si="0"/>
        <v>20</v>
      </c>
      <c r="W46" s="275">
        <f t="shared" si="1"/>
        <v>20</v>
      </c>
      <c r="X46" s="275">
        <f t="shared" si="2"/>
        <v>20</v>
      </c>
      <c r="Y46" s="276">
        <f t="shared" si="3"/>
        <v>16</v>
      </c>
      <c r="Z46" s="1275"/>
      <c r="AA46" s="1259"/>
      <c r="AB46" s="1259"/>
      <c r="AC46" s="1259"/>
      <c r="AD46" s="1259"/>
      <c r="AE46" s="1259"/>
      <c r="AF46" s="1259"/>
      <c r="AG46" s="1259"/>
      <c r="AH46" s="1259"/>
      <c r="AI46" s="1262"/>
      <c r="AJ46" s="1262"/>
    </row>
    <row r="47" spans="1:36" ht="16.5" thickBot="1" x14ac:dyDescent="0.3">
      <c r="A47" s="1218"/>
      <c r="B47" s="1220"/>
      <c r="C47" s="1208"/>
      <c r="D47" s="1208"/>
      <c r="E47" s="279" t="s">
        <v>975</v>
      </c>
      <c r="F47" s="471">
        <v>0</v>
      </c>
      <c r="G47" s="471">
        <v>0</v>
      </c>
      <c r="H47" s="471">
        <v>0</v>
      </c>
      <c r="I47" s="471">
        <v>0</v>
      </c>
      <c r="J47" s="471">
        <v>0</v>
      </c>
      <c r="K47" s="471">
        <v>0</v>
      </c>
      <c r="L47" s="279">
        <v>0</v>
      </c>
      <c r="M47" s="279">
        <v>0</v>
      </c>
      <c r="N47" s="279">
        <v>0</v>
      </c>
      <c r="O47" s="279">
        <v>0</v>
      </c>
      <c r="P47" s="279">
        <v>0</v>
      </c>
      <c r="Q47" s="279">
        <v>0</v>
      </c>
      <c r="R47" s="280">
        <v>0</v>
      </c>
      <c r="S47" s="280">
        <v>0</v>
      </c>
      <c r="T47" s="280">
        <v>0</v>
      </c>
      <c r="U47" s="280">
        <v>0</v>
      </c>
      <c r="V47" s="281">
        <f t="shared" si="0"/>
        <v>0</v>
      </c>
      <c r="W47" s="281">
        <f t="shared" si="1"/>
        <v>0</v>
      </c>
      <c r="X47" s="281">
        <f t="shared" si="2"/>
        <v>0</v>
      </c>
      <c r="Y47" s="282">
        <f t="shared" si="3"/>
        <v>0</v>
      </c>
      <c r="Z47" s="1276"/>
      <c r="AA47" s="1260"/>
      <c r="AB47" s="1260"/>
      <c r="AC47" s="1260"/>
      <c r="AD47" s="1260"/>
      <c r="AE47" s="1260"/>
      <c r="AF47" s="1260"/>
      <c r="AG47" s="1260"/>
      <c r="AH47" s="1260"/>
      <c r="AI47" s="1263"/>
      <c r="AJ47" s="1263"/>
    </row>
    <row r="48" spans="1:36" ht="15.75" x14ac:dyDescent="0.25">
      <c r="A48" s="1223">
        <v>5</v>
      </c>
      <c r="B48" s="1225" t="s">
        <v>73</v>
      </c>
      <c r="C48" s="1221" t="s">
        <v>87</v>
      </c>
      <c r="D48" s="1221">
        <f>160*0.9</f>
        <v>144</v>
      </c>
      <c r="E48" s="270" t="s">
        <v>493</v>
      </c>
      <c r="F48" s="532">
        <v>2</v>
      </c>
      <c r="G48" s="532">
        <v>2</v>
      </c>
      <c r="H48" s="532">
        <v>2</v>
      </c>
      <c r="I48" s="532">
        <v>2</v>
      </c>
      <c r="J48" s="532">
        <v>2</v>
      </c>
      <c r="K48" s="532">
        <v>2</v>
      </c>
      <c r="L48" s="270">
        <v>2</v>
      </c>
      <c r="M48" s="270">
        <v>2</v>
      </c>
      <c r="N48" s="270">
        <v>2</v>
      </c>
      <c r="O48" s="270">
        <v>2</v>
      </c>
      <c r="P48" s="270">
        <v>2</v>
      </c>
      <c r="Q48" s="270">
        <v>2</v>
      </c>
      <c r="R48" s="270">
        <v>390</v>
      </c>
      <c r="S48" s="270">
        <v>390</v>
      </c>
      <c r="T48" s="270">
        <v>390</v>
      </c>
      <c r="U48" s="270">
        <v>390</v>
      </c>
      <c r="V48" s="271">
        <f t="shared" si="0"/>
        <v>2</v>
      </c>
      <c r="W48" s="271">
        <f t="shared" si="1"/>
        <v>2</v>
      </c>
      <c r="X48" s="271">
        <f t="shared" si="2"/>
        <v>2</v>
      </c>
      <c r="Y48" s="272">
        <f t="shared" si="3"/>
        <v>2</v>
      </c>
      <c r="Z48" s="1274">
        <f>SUM(V48:V52)</f>
        <v>25</v>
      </c>
      <c r="AA48" s="1258">
        <f>SUM(W48:W52)</f>
        <v>32</v>
      </c>
      <c r="AB48" s="1258">
        <f>SUM(X48:X52)</f>
        <v>45</v>
      </c>
      <c r="AC48" s="1258">
        <f>SUM(Y48:Y52)</f>
        <v>47</v>
      </c>
      <c r="AD48" s="1277">
        <f t="shared" ref="AD48" si="11">Z48*0.38*0.9*SQRT(3)</f>
        <v>14.809034404713902</v>
      </c>
      <c r="AE48" s="1277">
        <f t="shared" si="4"/>
        <v>18.955564038033792</v>
      </c>
      <c r="AF48" s="1277">
        <f t="shared" si="4"/>
        <v>26.656261928485023</v>
      </c>
      <c r="AG48" s="1277">
        <f t="shared" si="4"/>
        <v>27.840984680862135</v>
      </c>
      <c r="AH48" s="1258">
        <f>MAX(Z48:AC52)</f>
        <v>47</v>
      </c>
      <c r="AI48" s="1261">
        <f t="shared" ref="AI48" si="12">AH48*0.38*0.9*SQRT(3)</f>
        <v>27.840984680862135</v>
      </c>
      <c r="AJ48" s="1261">
        <f>D48-AI48</f>
        <v>116.15901531913786</v>
      </c>
    </row>
    <row r="49" spans="1:36" ht="15.75" x14ac:dyDescent="0.25">
      <c r="A49" s="1224"/>
      <c r="B49" s="1226"/>
      <c r="C49" s="1227"/>
      <c r="D49" s="1227"/>
      <c r="E49" s="273" t="s">
        <v>494</v>
      </c>
      <c r="F49" s="470">
        <v>8</v>
      </c>
      <c r="G49" s="470">
        <v>8</v>
      </c>
      <c r="H49" s="470">
        <v>8</v>
      </c>
      <c r="I49" s="470">
        <v>10</v>
      </c>
      <c r="J49" s="470">
        <v>10</v>
      </c>
      <c r="K49" s="470">
        <v>10</v>
      </c>
      <c r="L49" s="273">
        <v>8</v>
      </c>
      <c r="M49" s="273">
        <v>8</v>
      </c>
      <c r="N49" s="273">
        <v>8</v>
      </c>
      <c r="O49" s="273">
        <v>10</v>
      </c>
      <c r="P49" s="273">
        <v>10</v>
      </c>
      <c r="Q49" s="273">
        <v>10</v>
      </c>
      <c r="R49" s="274">
        <v>390</v>
      </c>
      <c r="S49" s="274">
        <v>390</v>
      </c>
      <c r="T49" s="274">
        <v>390</v>
      </c>
      <c r="U49" s="274">
        <v>390</v>
      </c>
      <c r="V49" s="275">
        <f t="shared" si="0"/>
        <v>8</v>
      </c>
      <c r="W49" s="275">
        <f t="shared" si="1"/>
        <v>10</v>
      </c>
      <c r="X49" s="275">
        <f t="shared" si="2"/>
        <v>8</v>
      </c>
      <c r="Y49" s="276">
        <f t="shared" si="3"/>
        <v>10</v>
      </c>
      <c r="Z49" s="1275"/>
      <c r="AA49" s="1259"/>
      <c r="AB49" s="1259"/>
      <c r="AC49" s="1259"/>
      <c r="AD49" s="1259"/>
      <c r="AE49" s="1259"/>
      <c r="AF49" s="1259"/>
      <c r="AG49" s="1259"/>
      <c r="AH49" s="1259"/>
      <c r="AI49" s="1262"/>
      <c r="AJ49" s="1262"/>
    </row>
    <row r="50" spans="1:36" ht="15.75" x14ac:dyDescent="0.25">
      <c r="A50" s="1224"/>
      <c r="B50" s="1226"/>
      <c r="C50" s="1227"/>
      <c r="D50" s="1227"/>
      <c r="E50" s="277" t="s">
        <v>495</v>
      </c>
      <c r="F50" s="496">
        <v>15</v>
      </c>
      <c r="G50" s="496">
        <v>15</v>
      </c>
      <c r="H50" s="496">
        <v>15</v>
      </c>
      <c r="I50" s="496">
        <v>20</v>
      </c>
      <c r="J50" s="496">
        <v>20</v>
      </c>
      <c r="K50" s="496">
        <v>20</v>
      </c>
      <c r="L50" s="277">
        <v>35</v>
      </c>
      <c r="M50" s="277">
        <v>35</v>
      </c>
      <c r="N50" s="277">
        <v>35</v>
      </c>
      <c r="O50" s="277">
        <v>35</v>
      </c>
      <c r="P50" s="277">
        <v>35</v>
      </c>
      <c r="Q50" s="277">
        <v>35</v>
      </c>
      <c r="R50" s="277">
        <v>390</v>
      </c>
      <c r="S50" s="277">
        <v>390</v>
      </c>
      <c r="T50" s="277">
        <v>390</v>
      </c>
      <c r="U50" s="277">
        <v>390</v>
      </c>
      <c r="V50" s="275">
        <f t="shared" si="0"/>
        <v>15</v>
      </c>
      <c r="W50" s="275">
        <f t="shared" si="1"/>
        <v>20</v>
      </c>
      <c r="X50" s="275">
        <f t="shared" si="2"/>
        <v>35</v>
      </c>
      <c r="Y50" s="276">
        <f t="shared" si="3"/>
        <v>35</v>
      </c>
      <c r="Z50" s="1275"/>
      <c r="AA50" s="1259"/>
      <c r="AB50" s="1259"/>
      <c r="AC50" s="1259"/>
      <c r="AD50" s="1259"/>
      <c r="AE50" s="1259"/>
      <c r="AF50" s="1259"/>
      <c r="AG50" s="1259"/>
      <c r="AH50" s="1259"/>
      <c r="AI50" s="1262"/>
      <c r="AJ50" s="1262"/>
    </row>
    <row r="51" spans="1:36" ht="15.75" x14ac:dyDescent="0.25">
      <c r="A51" s="1224"/>
      <c r="B51" s="1226"/>
      <c r="C51" s="1227"/>
      <c r="D51" s="122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8"/>
      <c r="S51" s="278"/>
      <c r="T51" s="278"/>
      <c r="U51" s="278"/>
      <c r="V51" s="275">
        <f t="shared" si="0"/>
        <v>0</v>
      </c>
      <c r="W51" s="275">
        <f t="shared" si="1"/>
        <v>0</v>
      </c>
      <c r="X51" s="275">
        <f t="shared" si="2"/>
        <v>0</v>
      </c>
      <c r="Y51" s="276">
        <f t="shared" si="3"/>
        <v>0</v>
      </c>
      <c r="Z51" s="1275"/>
      <c r="AA51" s="1259"/>
      <c r="AB51" s="1259"/>
      <c r="AC51" s="1259"/>
      <c r="AD51" s="1259"/>
      <c r="AE51" s="1259"/>
      <c r="AF51" s="1259"/>
      <c r="AG51" s="1259"/>
      <c r="AH51" s="1259"/>
      <c r="AI51" s="1262"/>
      <c r="AJ51" s="1262"/>
    </row>
    <row r="52" spans="1:36" ht="16.5" thickBot="1" x14ac:dyDescent="0.3">
      <c r="A52" s="1218"/>
      <c r="B52" s="1220"/>
      <c r="C52" s="1222"/>
      <c r="D52" s="1222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80"/>
      <c r="S52" s="280"/>
      <c r="T52" s="280"/>
      <c r="U52" s="280"/>
      <c r="V52" s="281">
        <f t="shared" si="0"/>
        <v>0</v>
      </c>
      <c r="W52" s="281">
        <f t="shared" si="1"/>
        <v>0</v>
      </c>
      <c r="X52" s="281">
        <f t="shared" si="2"/>
        <v>0</v>
      </c>
      <c r="Y52" s="282">
        <f t="shared" si="3"/>
        <v>0</v>
      </c>
      <c r="Z52" s="1276"/>
      <c r="AA52" s="1260"/>
      <c r="AB52" s="1260"/>
      <c r="AC52" s="1260"/>
      <c r="AD52" s="1260"/>
      <c r="AE52" s="1260"/>
      <c r="AF52" s="1260"/>
      <c r="AG52" s="1260"/>
      <c r="AH52" s="1260"/>
      <c r="AI52" s="1263"/>
      <c r="AJ52" s="1263"/>
    </row>
    <row r="53" spans="1:36" ht="15.75" x14ac:dyDescent="0.25">
      <c r="A53" s="1223">
        <v>6</v>
      </c>
      <c r="B53" s="1225" t="s">
        <v>153</v>
      </c>
      <c r="C53" s="1206" t="s">
        <v>496</v>
      </c>
      <c r="D53" s="1206">
        <f>(250+160)*0.9</f>
        <v>369</v>
      </c>
      <c r="E53" s="270" t="s">
        <v>497</v>
      </c>
      <c r="F53" s="532">
        <v>0.7</v>
      </c>
      <c r="G53" s="532">
        <v>0.7</v>
      </c>
      <c r="H53" s="532">
        <v>0.7</v>
      </c>
      <c r="I53" s="532">
        <v>1</v>
      </c>
      <c r="J53" s="532">
        <v>1</v>
      </c>
      <c r="K53" s="532">
        <v>1</v>
      </c>
      <c r="L53" s="270">
        <v>0.7</v>
      </c>
      <c r="M53" s="270">
        <v>0.7</v>
      </c>
      <c r="N53" s="270">
        <v>0.7</v>
      </c>
      <c r="O53" s="270">
        <v>1</v>
      </c>
      <c r="P53" s="270">
        <v>1</v>
      </c>
      <c r="Q53" s="270">
        <v>1</v>
      </c>
      <c r="R53" s="270">
        <v>390</v>
      </c>
      <c r="S53" s="270">
        <v>390</v>
      </c>
      <c r="T53" s="270">
        <v>390</v>
      </c>
      <c r="U53" s="270">
        <v>390</v>
      </c>
      <c r="V53" s="271">
        <f t="shared" si="0"/>
        <v>0.69999999999999984</v>
      </c>
      <c r="W53" s="271">
        <f t="shared" si="1"/>
        <v>1</v>
      </c>
      <c r="X53" s="271">
        <f t="shared" si="2"/>
        <v>0.69999999999999984</v>
      </c>
      <c r="Y53" s="272">
        <f t="shared" si="3"/>
        <v>1</v>
      </c>
      <c r="Z53" s="1274">
        <f>SUM(V53:V60)</f>
        <v>126.7</v>
      </c>
      <c r="AA53" s="1258">
        <f>SUM(W53:W60)</f>
        <v>138.19999999999999</v>
      </c>
      <c r="AB53" s="1258">
        <f>SUM(X53:X60)</f>
        <v>136.69999999999999</v>
      </c>
      <c r="AC53" s="1258">
        <f>SUM(Y53:Y60)</f>
        <v>142.19999999999999</v>
      </c>
      <c r="AD53" s="1277">
        <f t="shared" ref="AD53:AG66" si="13">Z53*0.38*0.9*SQRT(3)</f>
        <v>75.052186363090044</v>
      </c>
      <c r="AE53" s="1277">
        <f t="shared" si="13"/>
        <v>81.864342189258437</v>
      </c>
      <c r="AF53" s="1277">
        <f t="shared" si="13"/>
        <v>80.975800124975606</v>
      </c>
      <c r="AG53" s="1277">
        <f t="shared" si="13"/>
        <v>84.233787694012662</v>
      </c>
      <c r="AH53" s="1258">
        <f>MAX(Z53:AC60)</f>
        <v>142.19999999999999</v>
      </c>
      <c r="AI53" s="1261">
        <f t="shared" ref="AI53" si="14">AH53*0.38*0.9*SQRT(3)</f>
        <v>84.233787694012662</v>
      </c>
      <c r="AJ53" s="1261">
        <f>D53-AI53</f>
        <v>284.76621230598732</v>
      </c>
    </row>
    <row r="54" spans="1:36" ht="15.75" x14ac:dyDescent="0.25">
      <c r="A54" s="1224"/>
      <c r="B54" s="1226"/>
      <c r="C54" s="1207"/>
      <c r="D54" s="1207"/>
      <c r="E54" s="273" t="s">
        <v>470</v>
      </c>
      <c r="F54" s="470">
        <v>0</v>
      </c>
      <c r="G54" s="470">
        <v>0</v>
      </c>
      <c r="H54" s="470">
        <v>0</v>
      </c>
      <c r="I54" s="470">
        <v>4.2</v>
      </c>
      <c r="J54" s="470">
        <v>4.2</v>
      </c>
      <c r="K54" s="470">
        <v>4.2</v>
      </c>
      <c r="L54" s="273">
        <v>0</v>
      </c>
      <c r="M54" s="273">
        <v>0</v>
      </c>
      <c r="N54" s="273">
        <v>0</v>
      </c>
      <c r="O54" s="273">
        <v>4.2</v>
      </c>
      <c r="P54" s="273">
        <v>4.2</v>
      </c>
      <c r="Q54" s="273">
        <v>4.2</v>
      </c>
      <c r="R54" s="274">
        <v>390</v>
      </c>
      <c r="S54" s="274">
        <v>390</v>
      </c>
      <c r="T54" s="274">
        <v>390</v>
      </c>
      <c r="U54" s="274">
        <v>390</v>
      </c>
      <c r="V54" s="275">
        <f t="shared" si="0"/>
        <v>0</v>
      </c>
      <c r="W54" s="275">
        <f t="shared" si="1"/>
        <v>4.2</v>
      </c>
      <c r="X54" s="275">
        <f t="shared" si="2"/>
        <v>0</v>
      </c>
      <c r="Y54" s="276">
        <f t="shared" si="3"/>
        <v>4.2</v>
      </c>
      <c r="Z54" s="1275"/>
      <c r="AA54" s="1259"/>
      <c r="AB54" s="1259"/>
      <c r="AC54" s="1259"/>
      <c r="AD54" s="1259"/>
      <c r="AE54" s="1259"/>
      <c r="AF54" s="1259"/>
      <c r="AG54" s="1259"/>
      <c r="AH54" s="1259"/>
      <c r="AI54" s="1262"/>
      <c r="AJ54" s="1262"/>
    </row>
    <row r="55" spans="1:36" ht="15.75" x14ac:dyDescent="0.25">
      <c r="A55" s="1224"/>
      <c r="B55" s="1226"/>
      <c r="C55" s="1207"/>
      <c r="D55" s="1207"/>
      <c r="E55" s="277" t="s">
        <v>498</v>
      </c>
      <c r="F55" s="496">
        <v>20</v>
      </c>
      <c r="G55" s="496">
        <v>20</v>
      </c>
      <c r="H55" s="496">
        <v>20</v>
      </c>
      <c r="I55" s="496">
        <v>25</v>
      </c>
      <c r="J55" s="496">
        <v>25</v>
      </c>
      <c r="K55" s="496">
        <v>25</v>
      </c>
      <c r="L55" s="277">
        <v>20</v>
      </c>
      <c r="M55" s="277">
        <v>20</v>
      </c>
      <c r="N55" s="277">
        <v>20</v>
      </c>
      <c r="O55" s="277">
        <v>25</v>
      </c>
      <c r="P55" s="277">
        <v>25</v>
      </c>
      <c r="Q55" s="277">
        <v>25</v>
      </c>
      <c r="R55" s="278">
        <v>390</v>
      </c>
      <c r="S55" s="278">
        <v>390</v>
      </c>
      <c r="T55" s="278">
        <v>390</v>
      </c>
      <c r="U55" s="278">
        <v>390</v>
      </c>
      <c r="V55" s="275">
        <f t="shared" si="0"/>
        <v>20</v>
      </c>
      <c r="W55" s="275">
        <f t="shared" si="1"/>
        <v>25</v>
      </c>
      <c r="X55" s="275">
        <f t="shared" si="2"/>
        <v>20</v>
      </c>
      <c r="Y55" s="276">
        <f t="shared" si="3"/>
        <v>25</v>
      </c>
      <c r="Z55" s="1275"/>
      <c r="AA55" s="1259"/>
      <c r="AB55" s="1259"/>
      <c r="AC55" s="1259"/>
      <c r="AD55" s="1259"/>
      <c r="AE55" s="1259"/>
      <c r="AF55" s="1259"/>
      <c r="AG55" s="1259"/>
      <c r="AH55" s="1259"/>
      <c r="AI55" s="1262"/>
      <c r="AJ55" s="1262"/>
    </row>
    <row r="56" spans="1:36" ht="15.75" x14ac:dyDescent="0.25">
      <c r="A56" s="1224"/>
      <c r="B56" s="1226"/>
      <c r="C56" s="1207"/>
      <c r="D56" s="1207"/>
      <c r="E56" s="273" t="s">
        <v>499</v>
      </c>
      <c r="F56" s="470">
        <v>9</v>
      </c>
      <c r="G56" s="470">
        <v>9</v>
      </c>
      <c r="H56" s="470">
        <v>9</v>
      </c>
      <c r="I56" s="470">
        <v>8</v>
      </c>
      <c r="J56" s="470">
        <v>8</v>
      </c>
      <c r="K56" s="470">
        <v>8</v>
      </c>
      <c r="L56" s="273">
        <v>12</v>
      </c>
      <c r="M56" s="273">
        <v>12</v>
      </c>
      <c r="N56" s="273">
        <v>12</v>
      </c>
      <c r="O56" s="273">
        <v>8</v>
      </c>
      <c r="P56" s="273">
        <v>8</v>
      </c>
      <c r="Q56" s="273">
        <v>8</v>
      </c>
      <c r="R56" s="274">
        <v>390</v>
      </c>
      <c r="S56" s="274">
        <v>390</v>
      </c>
      <c r="T56" s="274">
        <v>390</v>
      </c>
      <c r="U56" s="274">
        <v>390</v>
      </c>
      <c r="V56" s="275">
        <f t="shared" si="0"/>
        <v>9</v>
      </c>
      <c r="W56" s="275">
        <f t="shared" si="1"/>
        <v>8</v>
      </c>
      <c r="X56" s="275">
        <f t="shared" si="2"/>
        <v>12</v>
      </c>
      <c r="Y56" s="276">
        <f t="shared" si="3"/>
        <v>8</v>
      </c>
      <c r="Z56" s="1275"/>
      <c r="AA56" s="1259"/>
      <c r="AB56" s="1259"/>
      <c r="AC56" s="1259"/>
      <c r="AD56" s="1259"/>
      <c r="AE56" s="1259"/>
      <c r="AF56" s="1259"/>
      <c r="AG56" s="1259"/>
      <c r="AH56" s="1259"/>
      <c r="AI56" s="1262"/>
      <c r="AJ56" s="1262"/>
    </row>
    <row r="57" spans="1:36" ht="15.75" x14ac:dyDescent="0.25">
      <c r="A57" s="1224"/>
      <c r="B57" s="1226"/>
      <c r="C57" s="1207"/>
      <c r="D57" s="1207"/>
      <c r="E57" s="277" t="s">
        <v>500</v>
      </c>
      <c r="F57" s="496">
        <v>26</v>
      </c>
      <c r="G57" s="496">
        <v>26</v>
      </c>
      <c r="H57" s="496">
        <v>26</v>
      </c>
      <c r="I57" s="496">
        <v>29</v>
      </c>
      <c r="J57" s="496">
        <v>29</v>
      </c>
      <c r="K57" s="496">
        <v>29</v>
      </c>
      <c r="L57" s="277">
        <v>26</v>
      </c>
      <c r="M57" s="277">
        <v>26</v>
      </c>
      <c r="N57" s="277">
        <v>26</v>
      </c>
      <c r="O57" s="277">
        <v>29</v>
      </c>
      <c r="P57" s="277">
        <v>29</v>
      </c>
      <c r="Q57" s="277">
        <v>29</v>
      </c>
      <c r="R57" s="278">
        <v>390</v>
      </c>
      <c r="S57" s="278">
        <v>390</v>
      </c>
      <c r="T57" s="278">
        <v>390</v>
      </c>
      <c r="U57" s="278">
        <v>390</v>
      </c>
      <c r="V57" s="275">
        <f t="shared" si="0"/>
        <v>26</v>
      </c>
      <c r="W57" s="275">
        <f t="shared" si="1"/>
        <v>29</v>
      </c>
      <c r="X57" s="275">
        <f t="shared" si="2"/>
        <v>26</v>
      </c>
      <c r="Y57" s="276">
        <f t="shared" si="3"/>
        <v>29</v>
      </c>
      <c r="Z57" s="1275"/>
      <c r="AA57" s="1259"/>
      <c r="AB57" s="1259"/>
      <c r="AC57" s="1259"/>
      <c r="AD57" s="1259"/>
      <c r="AE57" s="1259"/>
      <c r="AF57" s="1259"/>
      <c r="AG57" s="1259"/>
      <c r="AH57" s="1259"/>
      <c r="AI57" s="1262"/>
      <c r="AJ57" s="1262"/>
    </row>
    <row r="58" spans="1:36" ht="18" customHeight="1" x14ac:dyDescent="0.25">
      <c r="A58" s="1224"/>
      <c r="B58" s="1226"/>
      <c r="C58" s="1207"/>
      <c r="D58" s="1207"/>
      <c r="E58" s="273" t="s">
        <v>501</v>
      </c>
      <c r="F58" s="470">
        <v>18</v>
      </c>
      <c r="G58" s="470">
        <v>18</v>
      </c>
      <c r="H58" s="470">
        <v>18</v>
      </c>
      <c r="I58" s="470">
        <v>18</v>
      </c>
      <c r="J58" s="470">
        <v>18</v>
      </c>
      <c r="K58" s="470">
        <v>18</v>
      </c>
      <c r="L58" s="273">
        <v>25</v>
      </c>
      <c r="M58" s="273">
        <v>25</v>
      </c>
      <c r="N58" s="273">
        <v>25</v>
      </c>
      <c r="O58" s="273">
        <v>20</v>
      </c>
      <c r="P58" s="273">
        <v>20</v>
      </c>
      <c r="Q58" s="273">
        <v>20</v>
      </c>
      <c r="R58" s="274">
        <v>390</v>
      </c>
      <c r="S58" s="274">
        <v>390</v>
      </c>
      <c r="T58" s="274">
        <v>390</v>
      </c>
      <c r="U58" s="274">
        <v>390</v>
      </c>
      <c r="V58" s="275">
        <f t="shared" si="0"/>
        <v>18</v>
      </c>
      <c r="W58" s="275">
        <f t="shared" si="1"/>
        <v>18</v>
      </c>
      <c r="X58" s="275">
        <f t="shared" si="2"/>
        <v>25</v>
      </c>
      <c r="Y58" s="276">
        <f t="shared" si="3"/>
        <v>20</v>
      </c>
      <c r="Z58" s="1275"/>
      <c r="AA58" s="1259"/>
      <c r="AB58" s="1259"/>
      <c r="AC58" s="1259"/>
      <c r="AD58" s="1259"/>
      <c r="AE58" s="1259"/>
      <c r="AF58" s="1259"/>
      <c r="AG58" s="1259"/>
      <c r="AH58" s="1259"/>
      <c r="AI58" s="1262"/>
      <c r="AJ58" s="1262"/>
    </row>
    <row r="59" spans="1:36" ht="15.75" x14ac:dyDescent="0.25">
      <c r="A59" s="1224"/>
      <c r="B59" s="1226"/>
      <c r="C59" s="1207"/>
      <c r="D59" s="1207"/>
      <c r="E59" s="277" t="s">
        <v>502</v>
      </c>
      <c r="F59" s="496">
        <v>28</v>
      </c>
      <c r="G59" s="496">
        <v>28</v>
      </c>
      <c r="H59" s="496">
        <v>28</v>
      </c>
      <c r="I59" s="496">
        <v>28</v>
      </c>
      <c r="J59" s="496">
        <v>28</v>
      </c>
      <c r="K59" s="496">
        <v>28</v>
      </c>
      <c r="L59" s="277">
        <v>28</v>
      </c>
      <c r="M59" s="277">
        <v>28</v>
      </c>
      <c r="N59" s="277">
        <v>28</v>
      </c>
      <c r="O59" s="277">
        <v>28</v>
      </c>
      <c r="P59" s="277">
        <v>28</v>
      </c>
      <c r="Q59" s="277">
        <v>28</v>
      </c>
      <c r="R59" s="278">
        <v>390</v>
      </c>
      <c r="S59" s="278">
        <v>390</v>
      </c>
      <c r="T59" s="278">
        <v>390</v>
      </c>
      <c r="U59" s="278">
        <v>390</v>
      </c>
      <c r="V59" s="275">
        <f t="shared" si="0"/>
        <v>28</v>
      </c>
      <c r="W59" s="275">
        <f t="shared" si="1"/>
        <v>28</v>
      </c>
      <c r="X59" s="275">
        <f t="shared" si="2"/>
        <v>28</v>
      </c>
      <c r="Y59" s="276">
        <f t="shared" si="3"/>
        <v>28</v>
      </c>
      <c r="Z59" s="1275"/>
      <c r="AA59" s="1259"/>
      <c r="AB59" s="1259"/>
      <c r="AC59" s="1259"/>
      <c r="AD59" s="1259"/>
      <c r="AE59" s="1259"/>
      <c r="AF59" s="1259"/>
      <c r="AG59" s="1259"/>
      <c r="AH59" s="1259"/>
      <c r="AI59" s="1262"/>
      <c r="AJ59" s="1262"/>
    </row>
    <row r="60" spans="1:36" ht="16.5" thickBot="1" x14ac:dyDescent="0.3">
      <c r="A60" s="1218"/>
      <c r="B60" s="1220"/>
      <c r="C60" s="1208"/>
      <c r="D60" s="1208"/>
      <c r="E60" s="279" t="s">
        <v>503</v>
      </c>
      <c r="F60" s="471">
        <v>25</v>
      </c>
      <c r="G60" s="471">
        <v>25</v>
      </c>
      <c r="H60" s="471">
        <v>25</v>
      </c>
      <c r="I60" s="471">
        <v>25</v>
      </c>
      <c r="J60" s="471">
        <v>25</v>
      </c>
      <c r="K60" s="471">
        <v>25</v>
      </c>
      <c r="L60" s="279">
        <v>25</v>
      </c>
      <c r="M60" s="279">
        <v>25</v>
      </c>
      <c r="N60" s="279">
        <v>25</v>
      </c>
      <c r="O60" s="279">
        <v>27</v>
      </c>
      <c r="P60" s="279">
        <v>27</v>
      </c>
      <c r="Q60" s="279">
        <v>27</v>
      </c>
      <c r="R60" s="280">
        <v>390</v>
      </c>
      <c r="S60" s="280">
        <v>390</v>
      </c>
      <c r="T60" s="280">
        <v>390</v>
      </c>
      <c r="U60" s="280">
        <v>390</v>
      </c>
      <c r="V60" s="281">
        <f t="shared" si="0"/>
        <v>25</v>
      </c>
      <c r="W60" s="281">
        <f t="shared" si="1"/>
        <v>25</v>
      </c>
      <c r="X60" s="281">
        <f t="shared" si="2"/>
        <v>25</v>
      </c>
      <c r="Y60" s="282">
        <f t="shared" si="3"/>
        <v>27</v>
      </c>
      <c r="Z60" s="1276"/>
      <c r="AA60" s="1260"/>
      <c r="AB60" s="1260"/>
      <c r="AC60" s="1260"/>
      <c r="AD60" s="1260"/>
      <c r="AE60" s="1260"/>
      <c r="AF60" s="1260"/>
      <c r="AG60" s="1260"/>
      <c r="AH60" s="1260"/>
      <c r="AI60" s="1263"/>
      <c r="AJ60" s="1263"/>
    </row>
    <row r="61" spans="1:36" ht="15.75" x14ac:dyDescent="0.25">
      <c r="A61" s="1223">
        <v>7</v>
      </c>
      <c r="B61" s="1225" t="s">
        <v>86</v>
      </c>
      <c r="C61" s="1206" t="s">
        <v>504</v>
      </c>
      <c r="D61" s="1206">
        <f>(400+250)*0.9</f>
        <v>585</v>
      </c>
      <c r="E61" s="270" t="s">
        <v>505</v>
      </c>
      <c r="F61" s="532">
        <v>3.5</v>
      </c>
      <c r="G61" s="532">
        <v>3.5</v>
      </c>
      <c r="H61" s="532">
        <v>3.5</v>
      </c>
      <c r="I61" s="532">
        <v>3.5</v>
      </c>
      <c r="J61" s="532">
        <v>3.5</v>
      </c>
      <c r="K61" s="532">
        <v>3.5</v>
      </c>
      <c r="L61" s="270">
        <v>6</v>
      </c>
      <c r="M61" s="270">
        <v>6</v>
      </c>
      <c r="N61" s="270">
        <v>6</v>
      </c>
      <c r="O61" s="270">
        <v>3.5</v>
      </c>
      <c r="P61" s="270">
        <v>3.5</v>
      </c>
      <c r="Q61" s="270">
        <v>3.5</v>
      </c>
      <c r="R61" s="270">
        <v>390</v>
      </c>
      <c r="S61" s="270">
        <v>390</v>
      </c>
      <c r="T61" s="270">
        <v>390</v>
      </c>
      <c r="U61" s="270">
        <v>390</v>
      </c>
      <c r="V61" s="271">
        <f t="shared" si="0"/>
        <v>3.5</v>
      </c>
      <c r="W61" s="271">
        <f t="shared" si="1"/>
        <v>3.5</v>
      </c>
      <c r="X61" s="271">
        <f t="shared" si="2"/>
        <v>6</v>
      </c>
      <c r="Y61" s="272">
        <f t="shared" si="3"/>
        <v>3.5</v>
      </c>
      <c r="Z61" s="1274">
        <f>SUM(V61:V63)</f>
        <v>3.5</v>
      </c>
      <c r="AA61" s="1258">
        <f>SUM(W61:W63)</f>
        <v>3.5</v>
      </c>
      <c r="AB61" s="1258">
        <f>SUM(X61:X63)</f>
        <v>6</v>
      </c>
      <c r="AC61" s="1258">
        <f>SUM(Y61:Y63)</f>
        <v>3.5</v>
      </c>
      <c r="AD61" s="1277">
        <f t="shared" ref="AD61" si="15">Z61*0.38*0.9*SQRT(3)</f>
        <v>2.0732648166599463</v>
      </c>
      <c r="AE61" s="1277">
        <f t="shared" si="13"/>
        <v>2.0732648166599463</v>
      </c>
      <c r="AF61" s="1277">
        <f t="shared" si="13"/>
        <v>3.5541682571313369</v>
      </c>
      <c r="AG61" s="1277">
        <f t="shared" si="13"/>
        <v>2.0732648166599463</v>
      </c>
      <c r="AH61" s="1258">
        <f>MAX(Z61:AC63)</f>
        <v>6</v>
      </c>
      <c r="AI61" s="1261">
        <f t="shared" ref="AI61" si="16">AH61*0.38*0.9*SQRT(3)</f>
        <v>3.5541682571313369</v>
      </c>
      <c r="AJ61" s="1261">
        <f>D61-AI61</f>
        <v>581.44583174286868</v>
      </c>
    </row>
    <row r="62" spans="1:36" ht="15.75" x14ac:dyDescent="0.25">
      <c r="A62" s="1224"/>
      <c r="B62" s="1226"/>
      <c r="C62" s="1207"/>
      <c r="D62" s="120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8"/>
      <c r="S62" s="278"/>
      <c r="T62" s="278"/>
      <c r="U62" s="278"/>
      <c r="V62" s="275">
        <f t="shared" si="0"/>
        <v>0</v>
      </c>
      <c r="W62" s="275">
        <f t="shared" si="1"/>
        <v>0</v>
      </c>
      <c r="X62" s="275">
        <f t="shared" si="2"/>
        <v>0</v>
      </c>
      <c r="Y62" s="276">
        <f t="shared" si="3"/>
        <v>0</v>
      </c>
      <c r="Z62" s="1275"/>
      <c r="AA62" s="1259"/>
      <c r="AB62" s="1259"/>
      <c r="AC62" s="1259"/>
      <c r="AD62" s="1259"/>
      <c r="AE62" s="1259"/>
      <c r="AF62" s="1259"/>
      <c r="AG62" s="1259"/>
      <c r="AH62" s="1259"/>
      <c r="AI62" s="1262"/>
      <c r="AJ62" s="1262"/>
    </row>
    <row r="63" spans="1:36" ht="16.5" thickBot="1" x14ac:dyDescent="0.3">
      <c r="A63" s="1218"/>
      <c r="B63" s="1220"/>
      <c r="C63" s="1208"/>
      <c r="D63" s="1208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80"/>
      <c r="S63" s="280"/>
      <c r="T63" s="280"/>
      <c r="U63" s="280"/>
      <c r="V63" s="281">
        <f t="shared" si="0"/>
        <v>0</v>
      </c>
      <c r="W63" s="281">
        <f t="shared" si="1"/>
        <v>0</v>
      </c>
      <c r="X63" s="281">
        <f t="shared" si="2"/>
        <v>0</v>
      </c>
      <c r="Y63" s="282">
        <f t="shared" si="3"/>
        <v>0</v>
      </c>
      <c r="Z63" s="1276"/>
      <c r="AA63" s="1260"/>
      <c r="AB63" s="1260"/>
      <c r="AC63" s="1260"/>
      <c r="AD63" s="1260"/>
      <c r="AE63" s="1260"/>
      <c r="AF63" s="1260"/>
      <c r="AG63" s="1260"/>
      <c r="AH63" s="1260"/>
      <c r="AI63" s="1263"/>
      <c r="AJ63" s="1263"/>
    </row>
    <row r="64" spans="1:36" ht="15.75" x14ac:dyDescent="0.25">
      <c r="A64" s="1223">
        <v>8</v>
      </c>
      <c r="B64" s="1225" t="s">
        <v>91</v>
      </c>
      <c r="C64" s="1221" t="s">
        <v>409</v>
      </c>
      <c r="D64" s="1221">
        <f>180*0.9</f>
        <v>162</v>
      </c>
      <c r="E64" s="270" t="s">
        <v>506</v>
      </c>
      <c r="F64" s="532">
        <v>2</v>
      </c>
      <c r="G64" s="532">
        <v>2</v>
      </c>
      <c r="H64" s="532">
        <v>2</v>
      </c>
      <c r="I64" s="532">
        <v>2</v>
      </c>
      <c r="J64" s="532">
        <v>2</v>
      </c>
      <c r="K64" s="532">
        <v>2</v>
      </c>
      <c r="L64" s="270">
        <v>2</v>
      </c>
      <c r="M64" s="270">
        <v>2</v>
      </c>
      <c r="N64" s="270">
        <v>2</v>
      </c>
      <c r="O64" s="270">
        <v>2</v>
      </c>
      <c r="P64" s="270">
        <v>2</v>
      </c>
      <c r="Q64" s="270">
        <v>2</v>
      </c>
      <c r="R64" s="270">
        <v>390</v>
      </c>
      <c r="S64" s="270">
        <v>390</v>
      </c>
      <c r="T64" s="270">
        <v>390</v>
      </c>
      <c r="U64" s="270">
        <v>390</v>
      </c>
      <c r="V64" s="271">
        <f t="shared" si="0"/>
        <v>2</v>
      </c>
      <c r="W64" s="271">
        <f t="shared" si="1"/>
        <v>2</v>
      </c>
      <c r="X64" s="271">
        <f t="shared" si="2"/>
        <v>2</v>
      </c>
      <c r="Y64" s="272">
        <f t="shared" si="3"/>
        <v>2</v>
      </c>
      <c r="Z64" s="1274">
        <f>SUM(V64:V65)</f>
        <v>2</v>
      </c>
      <c r="AA64" s="1258">
        <f>SUM(W64:W65)</f>
        <v>2</v>
      </c>
      <c r="AB64" s="1258">
        <f>SUM(X64:X65)</f>
        <v>2</v>
      </c>
      <c r="AC64" s="1258">
        <f>SUM(Y64:Y65)</f>
        <v>2</v>
      </c>
      <c r="AD64" s="1277">
        <f t="shared" ref="AD64" si="17">Z64*0.38*0.9*SQRT(3)</f>
        <v>1.184722752377112</v>
      </c>
      <c r="AE64" s="1277">
        <f t="shared" si="13"/>
        <v>1.184722752377112</v>
      </c>
      <c r="AF64" s="1277">
        <f t="shared" si="13"/>
        <v>1.184722752377112</v>
      </c>
      <c r="AG64" s="1277">
        <f t="shared" si="13"/>
        <v>1.184722752377112</v>
      </c>
      <c r="AH64" s="1258">
        <f>MAX(Z64:AC65)</f>
        <v>2</v>
      </c>
      <c r="AI64" s="1261">
        <f t="shared" ref="AI64" si="18">AH64*0.38*0.9*SQRT(3)</f>
        <v>1.184722752377112</v>
      </c>
      <c r="AJ64" s="1261">
        <f>D64-AI64</f>
        <v>160.8152772476229</v>
      </c>
    </row>
    <row r="65" spans="1:36" ht="16.5" thickBot="1" x14ac:dyDescent="0.3">
      <c r="A65" s="1218"/>
      <c r="B65" s="1220"/>
      <c r="C65" s="1222"/>
      <c r="D65" s="1222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80"/>
      <c r="S65" s="280"/>
      <c r="T65" s="280"/>
      <c r="U65" s="280"/>
      <c r="V65" s="281">
        <f t="shared" si="0"/>
        <v>0</v>
      </c>
      <c r="W65" s="281">
        <f t="shared" si="1"/>
        <v>0</v>
      </c>
      <c r="X65" s="281">
        <f t="shared" si="2"/>
        <v>0</v>
      </c>
      <c r="Y65" s="282">
        <f t="shared" si="3"/>
        <v>0</v>
      </c>
      <c r="Z65" s="1276"/>
      <c r="AA65" s="1260"/>
      <c r="AB65" s="1260"/>
      <c r="AC65" s="1260"/>
      <c r="AD65" s="1260"/>
      <c r="AE65" s="1260"/>
      <c r="AF65" s="1260"/>
      <c r="AG65" s="1260"/>
      <c r="AH65" s="1260"/>
      <c r="AI65" s="1263"/>
      <c r="AJ65" s="1263"/>
    </row>
    <row r="66" spans="1:36" ht="15.75" x14ac:dyDescent="0.25">
      <c r="A66" s="1223">
        <v>9</v>
      </c>
      <c r="B66" s="1225" t="s">
        <v>96</v>
      </c>
      <c r="C66" s="1221" t="s">
        <v>103</v>
      </c>
      <c r="D66" s="1221">
        <f>250*0.9</f>
        <v>225</v>
      </c>
      <c r="E66" s="532" t="s">
        <v>1223</v>
      </c>
      <c r="F66" s="532">
        <v>0</v>
      </c>
      <c r="G66" s="532">
        <v>0</v>
      </c>
      <c r="H66" s="532">
        <v>0</v>
      </c>
      <c r="I66" s="532">
        <v>0</v>
      </c>
      <c r="J66" s="532">
        <v>0</v>
      </c>
      <c r="K66" s="532">
        <v>0</v>
      </c>
      <c r="L66" s="270">
        <v>0</v>
      </c>
      <c r="M66" s="270">
        <v>0</v>
      </c>
      <c r="N66" s="270">
        <v>0</v>
      </c>
      <c r="O66" s="270">
        <v>0</v>
      </c>
      <c r="P66" s="270">
        <v>0</v>
      </c>
      <c r="Q66" s="270">
        <v>0</v>
      </c>
      <c r="R66" s="270">
        <v>0</v>
      </c>
      <c r="S66" s="270">
        <v>0</v>
      </c>
      <c r="T66" s="270">
        <v>0</v>
      </c>
      <c r="U66" s="270">
        <v>0</v>
      </c>
      <c r="V66" s="271">
        <f t="shared" si="0"/>
        <v>0</v>
      </c>
      <c r="W66" s="271">
        <f t="shared" si="1"/>
        <v>0</v>
      </c>
      <c r="X66" s="271">
        <f t="shared" si="2"/>
        <v>0</v>
      </c>
      <c r="Y66" s="272">
        <f t="shared" si="3"/>
        <v>0</v>
      </c>
      <c r="Z66" s="1274">
        <f>SUM(V66:V75)</f>
        <v>20.22</v>
      </c>
      <c r="AA66" s="1258">
        <f>SUM(W66:W75)</f>
        <v>17.22</v>
      </c>
      <c r="AB66" s="1258">
        <f>SUM(X66:X75)</f>
        <v>18.2</v>
      </c>
      <c r="AC66" s="1258">
        <f>SUM(Y66:Y75)</f>
        <v>17.399999999999995</v>
      </c>
      <c r="AD66" s="1277">
        <f t="shared" ref="AD66" si="19">Z66*0.38*0.9*SQRT(3)</f>
        <v>11.977547026532601</v>
      </c>
      <c r="AE66" s="1277">
        <f t="shared" si="13"/>
        <v>10.200462897966935</v>
      </c>
      <c r="AF66" s="1277">
        <f t="shared" si="13"/>
        <v>10.780977046631717</v>
      </c>
      <c r="AG66" s="1277">
        <f t="shared" si="13"/>
        <v>10.307087945680871</v>
      </c>
      <c r="AH66" s="1258">
        <f>MAX(Z66:AC75)</f>
        <v>20.22</v>
      </c>
      <c r="AI66" s="1261">
        <f t="shared" ref="AI66" si="20">AH66*0.38*0.9*SQRT(3)</f>
        <v>11.977547026532601</v>
      </c>
      <c r="AJ66" s="1261">
        <f>D66-AI66</f>
        <v>213.02245297346741</v>
      </c>
    </row>
    <row r="67" spans="1:36" ht="15.75" x14ac:dyDescent="0.25">
      <c r="A67" s="1224"/>
      <c r="B67" s="1226"/>
      <c r="C67" s="1227"/>
      <c r="D67" s="1227"/>
      <c r="E67" s="470" t="s">
        <v>1224</v>
      </c>
      <c r="F67" s="470">
        <v>0</v>
      </c>
      <c r="G67" s="470">
        <v>0</v>
      </c>
      <c r="H67" s="470">
        <v>0</v>
      </c>
      <c r="I67" s="470">
        <v>0</v>
      </c>
      <c r="J67" s="470">
        <v>0</v>
      </c>
      <c r="K67" s="470">
        <v>0</v>
      </c>
      <c r="L67" s="273">
        <v>0</v>
      </c>
      <c r="M67" s="273">
        <v>0</v>
      </c>
      <c r="N67" s="273">
        <v>0</v>
      </c>
      <c r="O67" s="273">
        <v>0</v>
      </c>
      <c r="P67" s="273">
        <v>0</v>
      </c>
      <c r="Q67" s="273">
        <v>0</v>
      </c>
      <c r="R67" s="274">
        <v>0</v>
      </c>
      <c r="S67" s="274">
        <v>0</v>
      </c>
      <c r="T67" s="274">
        <v>0</v>
      </c>
      <c r="U67" s="274">
        <v>0</v>
      </c>
      <c r="V67" s="275">
        <f t="shared" si="0"/>
        <v>0</v>
      </c>
      <c r="W67" s="275">
        <f t="shared" si="1"/>
        <v>0</v>
      </c>
      <c r="X67" s="275">
        <f t="shared" si="2"/>
        <v>0</v>
      </c>
      <c r="Y67" s="276">
        <f t="shared" si="3"/>
        <v>0</v>
      </c>
      <c r="Z67" s="1275"/>
      <c r="AA67" s="1259"/>
      <c r="AB67" s="1259"/>
      <c r="AC67" s="1259"/>
      <c r="AD67" s="1259"/>
      <c r="AE67" s="1259"/>
      <c r="AF67" s="1259"/>
      <c r="AG67" s="1259"/>
      <c r="AH67" s="1259"/>
      <c r="AI67" s="1262"/>
      <c r="AJ67" s="1262"/>
    </row>
    <row r="68" spans="1:36" ht="15.75" x14ac:dyDescent="0.25">
      <c r="A68" s="1224"/>
      <c r="B68" s="1226"/>
      <c r="C68" s="1227"/>
      <c r="D68" s="1227"/>
      <c r="E68" s="470" t="s">
        <v>1225</v>
      </c>
      <c r="F68" s="470">
        <v>15.2</v>
      </c>
      <c r="G68" s="470">
        <v>15.2</v>
      </c>
      <c r="H68" s="470">
        <v>15.2</v>
      </c>
      <c r="I68" s="470">
        <v>15.2</v>
      </c>
      <c r="J68" s="470">
        <v>15.2</v>
      </c>
      <c r="K68" s="470">
        <v>15.2</v>
      </c>
      <c r="L68" s="277">
        <v>16</v>
      </c>
      <c r="M68" s="277">
        <v>16</v>
      </c>
      <c r="N68" s="277">
        <v>16</v>
      </c>
      <c r="O68" s="277">
        <v>15.2</v>
      </c>
      <c r="P68" s="277">
        <v>15.2</v>
      </c>
      <c r="Q68" s="277">
        <v>15.2</v>
      </c>
      <c r="R68" s="278">
        <v>390</v>
      </c>
      <c r="S68" s="278">
        <v>390</v>
      </c>
      <c r="T68" s="278">
        <v>390</v>
      </c>
      <c r="U68" s="278">
        <v>390</v>
      </c>
      <c r="V68" s="275">
        <f t="shared" si="0"/>
        <v>15.199999999999998</v>
      </c>
      <c r="W68" s="275">
        <f t="shared" si="1"/>
        <v>15.199999999999998</v>
      </c>
      <c r="X68" s="275">
        <f t="shared" si="2"/>
        <v>16</v>
      </c>
      <c r="Y68" s="276">
        <f t="shared" si="3"/>
        <v>15.199999999999998</v>
      </c>
      <c r="Z68" s="1275"/>
      <c r="AA68" s="1259"/>
      <c r="AB68" s="1259"/>
      <c r="AC68" s="1259"/>
      <c r="AD68" s="1259"/>
      <c r="AE68" s="1259"/>
      <c r="AF68" s="1259"/>
      <c r="AG68" s="1259"/>
      <c r="AH68" s="1259"/>
      <c r="AI68" s="1262"/>
      <c r="AJ68" s="1262"/>
    </row>
    <row r="69" spans="1:36" ht="15.75" x14ac:dyDescent="0.25">
      <c r="A69" s="1224"/>
      <c r="B69" s="1226"/>
      <c r="C69" s="1227"/>
      <c r="D69" s="1227"/>
      <c r="E69" s="496" t="s">
        <v>1226</v>
      </c>
      <c r="F69" s="496">
        <v>0</v>
      </c>
      <c r="G69" s="496">
        <v>0</v>
      </c>
      <c r="H69" s="496">
        <v>0</v>
      </c>
      <c r="I69" s="496">
        <v>0</v>
      </c>
      <c r="J69" s="496">
        <v>0</v>
      </c>
      <c r="K69" s="496">
        <v>0</v>
      </c>
      <c r="L69" s="273">
        <v>1</v>
      </c>
      <c r="M69" s="273">
        <v>1</v>
      </c>
      <c r="N69" s="273">
        <v>1</v>
      </c>
      <c r="O69" s="273">
        <v>1</v>
      </c>
      <c r="P69" s="273">
        <v>1</v>
      </c>
      <c r="Q69" s="273">
        <v>1</v>
      </c>
      <c r="R69" s="274">
        <v>390</v>
      </c>
      <c r="S69" s="274">
        <v>390</v>
      </c>
      <c r="T69" s="274">
        <v>390</v>
      </c>
      <c r="U69" s="274">
        <v>390</v>
      </c>
      <c r="V69" s="275">
        <f t="shared" si="0"/>
        <v>0</v>
      </c>
      <c r="W69" s="275">
        <f t="shared" si="1"/>
        <v>0</v>
      </c>
      <c r="X69" s="275">
        <f t="shared" si="2"/>
        <v>1</v>
      </c>
      <c r="Y69" s="276">
        <f t="shared" si="3"/>
        <v>1</v>
      </c>
      <c r="Z69" s="1275"/>
      <c r="AA69" s="1259"/>
      <c r="AB69" s="1259"/>
      <c r="AC69" s="1259"/>
      <c r="AD69" s="1259"/>
      <c r="AE69" s="1259"/>
      <c r="AF69" s="1259"/>
      <c r="AG69" s="1259"/>
      <c r="AH69" s="1259"/>
      <c r="AI69" s="1262"/>
      <c r="AJ69" s="1262"/>
    </row>
    <row r="70" spans="1:36" ht="15.75" x14ac:dyDescent="0.25">
      <c r="A70" s="1224"/>
      <c r="B70" s="1226"/>
      <c r="C70" s="1227"/>
      <c r="D70" s="1227"/>
      <c r="E70" s="470" t="s">
        <v>1226</v>
      </c>
      <c r="F70" s="470">
        <v>0</v>
      </c>
      <c r="G70" s="470">
        <v>0</v>
      </c>
      <c r="H70" s="470">
        <v>0</v>
      </c>
      <c r="I70" s="470">
        <v>0</v>
      </c>
      <c r="J70" s="470">
        <v>0</v>
      </c>
      <c r="K70" s="470">
        <v>0</v>
      </c>
      <c r="L70" s="277">
        <v>0</v>
      </c>
      <c r="M70" s="277">
        <v>0</v>
      </c>
      <c r="N70" s="277">
        <v>0</v>
      </c>
      <c r="O70" s="277">
        <v>0</v>
      </c>
      <c r="P70" s="277">
        <v>0</v>
      </c>
      <c r="Q70" s="277">
        <v>0</v>
      </c>
      <c r="R70" s="278">
        <v>0</v>
      </c>
      <c r="S70" s="278">
        <v>0</v>
      </c>
      <c r="T70" s="278">
        <v>0</v>
      </c>
      <c r="U70" s="278">
        <v>0</v>
      </c>
      <c r="V70" s="275">
        <f t="shared" si="0"/>
        <v>0</v>
      </c>
      <c r="W70" s="275">
        <f t="shared" si="1"/>
        <v>0</v>
      </c>
      <c r="X70" s="275">
        <f t="shared" si="2"/>
        <v>0</v>
      </c>
      <c r="Y70" s="276">
        <f t="shared" si="3"/>
        <v>0</v>
      </c>
      <c r="Z70" s="1275"/>
      <c r="AA70" s="1259"/>
      <c r="AB70" s="1259"/>
      <c r="AC70" s="1259"/>
      <c r="AD70" s="1259"/>
      <c r="AE70" s="1259"/>
      <c r="AF70" s="1259"/>
      <c r="AG70" s="1259"/>
      <c r="AH70" s="1259"/>
      <c r="AI70" s="1262"/>
      <c r="AJ70" s="1262"/>
    </row>
    <row r="71" spans="1:36" ht="15.75" x14ac:dyDescent="0.25">
      <c r="A71" s="1224"/>
      <c r="B71" s="1226"/>
      <c r="C71" s="1227"/>
      <c r="D71" s="1227"/>
      <c r="E71" s="273" t="s">
        <v>1227</v>
      </c>
      <c r="F71" s="273">
        <v>0.02</v>
      </c>
      <c r="G71" s="273">
        <v>0.02</v>
      </c>
      <c r="H71" s="273">
        <v>0.02</v>
      </c>
      <c r="I71" s="273">
        <v>0.02</v>
      </c>
      <c r="J71" s="273">
        <v>0.02</v>
      </c>
      <c r="K71" s="273">
        <v>0.02</v>
      </c>
      <c r="L71" s="273">
        <v>0.2</v>
      </c>
      <c r="M71" s="273">
        <v>0.2</v>
      </c>
      <c r="N71" s="273">
        <v>0.2</v>
      </c>
      <c r="O71" s="273">
        <v>0.2</v>
      </c>
      <c r="P71" s="273">
        <v>0.2</v>
      </c>
      <c r="Q71" s="273">
        <v>0.2</v>
      </c>
      <c r="R71" s="274">
        <v>390</v>
      </c>
      <c r="S71" s="274">
        <v>390</v>
      </c>
      <c r="T71" s="274">
        <v>390</v>
      </c>
      <c r="U71" s="274">
        <v>390</v>
      </c>
      <c r="V71" s="275">
        <f t="shared" si="0"/>
        <v>0.02</v>
      </c>
      <c r="W71" s="275">
        <f t="shared" si="1"/>
        <v>0.02</v>
      </c>
      <c r="X71" s="275">
        <f t="shared" si="2"/>
        <v>0.20000000000000004</v>
      </c>
      <c r="Y71" s="276">
        <f t="shared" si="3"/>
        <v>0.20000000000000004</v>
      </c>
      <c r="Z71" s="1275"/>
      <c r="AA71" s="1259"/>
      <c r="AB71" s="1259"/>
      <c r="AC71" s="1259"/>
      <c r="AD71" s="1259"/>
      <c r="AE71" s="1259"/>
      <c r="AF71" s="1259"/>
      <c r="AG71" s="1259"/>
      <c r="AH71" s="1259"/>
      <c r="AI71" s="1262"/>
      <c r="AJ71" s="1262"/>
    </row>
    <row r="72" spans="1:36" ht="15.75" x14ac:dyDescent="0.25">
      <c r="A72" s="1224"/>
      <c r="B72" s="1226"/>
      <c r="C72" s="1227"/>
      <c r="D72" s="1227"/>
      <c r="E72" s="277" t="s">
        <v>1228</v>
      </c>
      <c r="F72" s="277">
        <v>0</v>
      </c>
      <c r="G72" s="277">
        <v>0</v>
      </c>
      <c r="H72" s="277">
        <v>0</v>
      </c>
      <c r="I72" s="277">
        <v>0</v>
      </c>
      <c r="J72" s="277">
        <v>0</v>
      </c>
      <c r="K72" s="277">
        <v>0</v>
      </c>
      <c r="L72" s="277">
        <v>1</v>
      </c>
      <c r="M72" s="277">
        <v>1</v>
      </c>
      <c r="N72" s="277">
        <v>1</v>
      </c>
      <c r="O72" s="277">
        <v>1</v>
      </c>
      <c r="P72" s="277">
        <v>1</v>
      </c>
      <c r="Q72" s="277">
        <v>1</v>
      </c>
      <c r="R72" s="278">
        <v>390</v>
      </c>
      <c r="S72" s="278">
        <v>390</v>
      </c>
      <c r="T72" s="278">
        <v>390</v>
      </c>
      <c r="U72" s="278">
        <v>390</v>
      </c>
      <c r="V72" s="275">
        <f t="shared" si="0"/>
        <v>0</v>
      </c>
      <c r="W72" s="275">
        <f t="shared" si="1"/>
        <v>0</v>
      </c>
      <c r="X72" s="275">
        <f t="shared" si="2"/>
        <v>1</v>
      </c>
      <c r="Y72" s="276">
        <f t="shared" si="3"/>
        <v>1</v>
      </c>
      <c r="Z72" s="1275"/>
      <c r="AA72" s="1259"/>
      <c r="AB72" s="1259"/>
      <c r="AC72" s="1259"/>
      <c r="AD72" s="1259"/>
      <c r="AE72" s="1259"/>
      <c r="AF72" s="1259"/>
      <c r="AG72" s="1259"/>
      <c r="AH72" s="1259"/>
      <c r="AI72" s="1262"/>
      <c r="AJ72" s="1262"/>
    </row>
    <row r="73" spans="1:36" ht="15.75" x14ac:dyDescent="0.25">
      <c r="A73" s="1281"/>
      <c r="B73" s="1282"/>
      <c r="C73" s="1227"/>
      <c r="D73" s="1227"/>
      <c r="E73" s="655" t="s">
        <v>507</v>
      </c>
      <c r="F73" s="655">
        <v>2</v>
      </c>
      <c r="G73" s="655">
        <v>2</v>
      </c>
      <c r="H73" s="655">
        <v>2</v>
      </c>
      <c r="I73" s="655">
        <v>7</v>
      </c>
      <c r="J73" s="655">
        <v>7</v>
      </c>
      <c r="K73" s="655">
        <v>7</v>
      </c>
      <c r="L73" s="655">
        <v>2</v>
      </c>
      <c r="M73" s="655">
        <v>2</v>
      </c>
      <c r="N73" s="655">
        <v>2</v>
      </c>
      <c r="O73" s="655">
        <v>4</v>
      </c>
      <c r="P73" s="655">
        <v>4</v>
      </c>
      <c r="Q73" s="655">
        <v>4</v>
      </c>
      <c r="R73" s="656">
        <v>390</v>
      </c>
      <c r="S73" s="656">
        <v>390</v>
      </c>
      <c r="T73" s="656">
        <v>390</v>
      </c>
      <c r="U73" s="656">
        <v>390</v>
      </c>
      <c r="V73" s="654"/>
      <c r="W73" s="654"/>
      <c r="X73" s="654"/>
      <c r="Y73" s="651"/>
      <c r="Z73" s="1283"/>
      <c r="AA73" s="1278"/>
      <c r="AB73" s="1278"/>
      <c r="AC73" s="1278"/>
      <c r="AD73" s="1278"/>
      <c r="AE73" s="1278"/>
      <c r="AF73" s="1278"/>
      <c r="AG73" s="1278"/>
      <c r="AH73" s="1278"/>
      <c r="AI73" s="1279"/>
      <c r="AJ73" s="1279"/>
    </row>
    <row r="74" spans="1:36" ht="15.75" x14ac:dyDescent="0.25">
      <c r="A74" s="1281"/>
      <c r="B74" s="1282"/>
      <c r="C74" s="1227"/>
      <c r="D74" s="1227"/>
      <c r="E74" s="655" t="s">
        <v>553</v>
      </c>
      <c r="F74" s="655">
        <v>0</v>
      </c>
      <c r="G74" s="655">
        <v>0</v>
      </c>
      <c r="H74" s="655">
        <v>0</v>
      </c>
      <c r="I74" s="655">
        <v>0</v>
      </c>
      <c r="J74" s="655">
        <v>0</v>
      </c>
      <c r="K74" s="655">
        <v>0</v>
      </c>
      <c r="L74" s="655">
        <v>0</v>
      </c>
      <c r="M74" s="655">
        <v>0</v>
      </c>
      <c r="N74" s="655">
        <v>0</v>
      </c>
      <c r="O74" s="655">
        <v>0</v>
      </c>
      <c r="P74" s="655">
        <v>0</v>
      </c>
      <c r="Q74" s="655">
        <v>0</v>
      </c>
      <c r="R74" s="656">
        <v>0</v>
      </c>
      <c r="S74" s="656">
        <v>0</v>
      </c>
      <c r="T74" s="656">
        <v>0</v>
      </c>
      <c r="U74" s="656">
        <v>0</v>
      </c>
      <c r="V74" s="654"/>
      <c r="W74" s="654"/>
      <c r="X74" s="654"/>
      <c r="Y74" s="651"/>
      <c r="Z74" s="1283"/>
      <c r="AA74" s="1278"/>
      <c r="AB74" s="1278"/>
      <c r="AC74" s="1278"/>
      <c r="AD74" s="1278"/>
      <c r="AE74" s="1278"/>
      <c r="AF74" s="1278"/>
      <c r="AG74" s="1278"/>
      <c r="AH74" s="1278"/>
      <c r="AI74" s="1279"/>
      <c r="AJ74" s="1279"/>
    </row>
    <row r="75" spans="1:36" ht="16.5" thickBot="1" x14ac:dyDescent="0.3">
      <c r="A75" s="1218"/>
      <c r="B75" s="1220"/>
      <c r="C75" s="1222"/>
      <c r="D75" s="1222"/>
      <c r="E75" s="279" t="s">
        <v>1229</v>
      </c>
      <c r="F75" s="279">
        <v>5</v>
      </c>
      <c r="G75" s="279">
        <v>5</v>
      </c>
      <c r="H75" s="279">
        <v>5</v>
      </c>
      <c r="I75" s="279">
        <v>2</v>
      </c>
      <c r="J75" s="279">
        <v>2</v>
      </c>
      <c r="K75" s="279">
        <v>2</v>
      </c>
      <c r="L75" s="279">
        <v>0</v>
      </c>
      <c r="M75" s="279">
        <v>0</v>
      </c>
      <c r="N75" s="279">
        <v>0</v>
      </c>
      <c r="O75" s="279">
        <v>0</v>
      </c>
      <c r="P75" s="279">
        <v>0</v>
      </c>
      <c r="Q75" s="279">
        <v>0</v>
      </c>
      <c r="R75" s="280">
        <v>390</v>
      </c>
      <c r="S75" s="280">
        <v>390</v>
      </c>
      <c r="T75" s="280">
        <v>390</v>
      </c>
      <c r="U75" s="280">
        <v>390</v>
      </c>
      <c r="V75" s="281">
        <f t="shared" si="0"/>
        <v>5</v>
      </c>
      <c r="W75" s="281">
        <f t="shared" si="1"/>
        <v>2</v>
      </c>
      <c r="X75" s="281">
        <f t="shared" si="2"/>
        <v>0</v>
      </c>
      <c r="Y75" s="282">
        <f t="shared" si="3"/>
        <v>0</v>
      </c>
      <c r="Z75" s="1276"/>
      <c r="AA75" s="1260"/>
      <c r="AB75" s="1260"/>
      <c r="AC75" s="1260"/>
      <c r="AD75" s="1260"/>
      <c r="AE75" s="1260"/>
      <c r="AF75" s="1260"/>
      <c r="AG75" s="1260"/>
      <c r="AH75" s="1260"/>
      <c r="AI75" s="1263"/>
      <c r="AJ75" s="1263"/>
    </row>
    <row r="76" spans="1:36" ht="15.75" customHeight="1" x14ac:dyDescent="0.25">
      <c r="A76" s="1254">
        <v>10</v>
      </c>
      <c r="B76" s="1221" t="s">
        <v>200</v>
      </c>
      <c r="C76" s="1206" t="s">
        <v>508</v>
      </c>
      <c r="D76" s="1206">
        <f>(160+160)*0.9</f>
        <v>288</v>
      </c>
      <c r="E76" s="270" t="s">
        <v>509</v>
      </c>
      <c r="F76" s="532">
        <v>35</v>
      </c>
      <c r="G76" s="532">
        <v>35</v>
      </c>
      <c r="H76" s="532">
        <v>35</v>
      </c>
      <c r="I76" s="532">
        <v>36</v>
      </c>
      <c r="J76" s="532">
        <v>36</v>
      </c>
      <c r="K76" s="532">
        <v>36</v>
      </c>
      <c r="L76" s="270">
        <v>55</v>
      </c>
      <c r="M76" s="270">
        <v>55</v>
      </c>
      <c r="N76" s="270">
        <v>55</v>
      </c>
      <c r="O76" s="270">
        <v>58</v>
      </c>
      <c r="P76" s="270">
        <v>58</v>
      </c>
      <c r="Q76" s="270">
        <v>58</v>
      </c>
      <c r="R76" s="270">
        <v>390</v>
      </c>
      <c r="S76" s="270">
        <v>390</v>
      </c>
      <c r="T76" s="270">
        <v>390</v>
      </c>
      <c r="U76" s="270">
        <v>390</v>
      </c>
      <c r="V76" s="271">
        <f t="shared" si="0"/>
        <v>35</v>
      </c>
      <c r="W76" s="271">
        <f t="shared" si="1"/>
        <v>36</v>
      </c>
      <c r="X76" s="271">
        <f t="shared" si="2"/>
        <v>55</v>
      </c>
      <c r="Y76" s="272">
        <f t="shared" si="3"/>
        <v>58</v>
      </c>
      <c r="Z76" s="1274">
        <f>SUM(V76:V81)</f>
        <v>107</v>
      </c>
      <c r="AA76" s="1258">
        <f>SUM(W76:W81)</f>
        <v>117</v>
      </c>
      <c r="AB76" s="1258">
        <f>SUM(X76:X81)</f>
        <v>147</v>
      </c>
      <c r="AC76" s="1258">
        <f>SUM(Y76:Y81)</f>
        <v>159</v>
      </c>
      <c r="AD76" s="1277">
        <f t="shared" ref="AD76:AG76" si="21">Z76*0.38*0.9*SQRT(3)</f>
        <v>63.382667252175494</v>
      </c>
      <c r="AE76" s="1277">
        <f t="shared" si="21"/>
        <v>69.306281014061057</v>
      </c>
      <c r="AF76" s="1277">
        <f t="shared" si="21"/>
        <v>87.077122299717729</v>
      </c>
      <c r="AG76" s="1277">
        <f t="shared" si="21"/>
        <v>94.185458813980404</v>
      </c>
      <c r="AH76" s="1258">
        <f>MAX(Z76:AC81)</f>
        <v>159</v>
      </c>
      <c r="AI76" s="1261">
        <f t="shared" ref="AI76" si="22">AH76*0.38*0.9*SQRT(3)</f>
        <v>94.185458813980404</v>
      </c>
      <c r="AJ76" s="1261">
        <f>D76-AI76</f>
        <v>193.8145411860196</v>
      </c>
    </row>
    <row r="77" spans="1:36" ht="15.75" x14ac:dyDescent="0.25">
      <c r="A77" s="1280"/>
      <c r="B77" s="1227"/>
      <c r="C77" s="1207"/>
      <c r="D77" s="1207"/>
      <c r="E77" s="273" t="s">
        <v>510</v>
      </c>
      <c r="F77" s="470">
        <v>12</v>
      </c>
      <c r="G77" s="470">
        <v>12</v>
      </c>
      <c r="H77" s="470">
        <v>12</v>
      </c>
      <c r="I77" s="470">
        <v>14</v>
      </c>
      <c r="J77" s="470">
        <v>14</v>
      </c>
      <c r="K77" s="470">
        <v>14</v>
      </c>
      <c r="L77" s="273">
        <v>12</v>
      </c>
      <c r="M77" s="273">
        <v>12</v>
      </c>
      <c r="N77" s="273">
        <v>12</v>
      </c>
      <c r="O77" s="273">
        <v>14</v>
      </c>
      <c r="P77" s="273">
        <v>14</v>
      </c>
      <c r="Q77" s="273">
        <v>14</v>
      </c>
      <c r="R77" s="274">
        <v>390</v>
      </c>
      <c r="S77" s="274">
        <v>390</v>
      </c>
      <c r="T77" s="274">
        <v>390</v>
      </c>
      <c r="U77" s="274">
        <v>390</v>
      </c>
      <c r="V77" s="275">
        <f t="shared" si="0"/>
        <v>12</v>
      </c>
      <c r="W77" s="275">
        <f t="shared" si="1"/>
        <v>14</v>
      </c>
      <c r="X77" s="275">
        <f t="shared" si="2"/>
        <v>12</v>
      </c>
      <c r="Y77" s="276">
        <f t="shared" si="3"/>
        <v>14</v>
      </c>
      <c r="Z77" s="1275"/>
      <c r="AA77" s="1259"/>
      <c r="AB77" s="1259"/>
      <c r="AC77" s="1259"/>
      <c r="AD77" s="1259"/>
      <c r="AE77" s="1259"/>
      <c r="AF77" s="1259"/>
      <c r="AG77" s="1259"/>
      <c r="AH77" s="1259"/>
      <c r="AI77" s="1262"/>
      <c r="AJ77" s="1262"/>
    </row>
    <row r="78" spans="1:36" ht="15.75" x14ac:dyDescent="0.25">
      <c r="A78" s="1280"/>
      <c r="B78" s="1227"/>
      <c r="C78" s="1207"/>
      <c r="D78" s="1207"/>
      <c r="E78" s="277" t="s">
        <v>511</v>
      </c>
      <c r="F78" s="496">
        <v>5</v>
      </c>
      <c r="G78" s="496">
        <v>5</v>
      </c>
      <c r="H78" s="496">
        <v>5</v>
      </c>
      <c r="I78" s="496">
        <v>5</v>
      </c>
      <c r="J78" s="496">
        <v>5</v>
      </c>
      <c r="K78" s="496">
        <v>5</v>
      </c>
      <c r="L78" s="277">
        <v>5</v>
      </c>
      <c r="M78" s="277">
        <v>5</v>
      </c>
      <c r="N78" s="277">
        <v>5</v>
      </c>
      <c r="O78" s="277">
        <v>5</v>
      </c>
      <c r="P78" s="277">
        <v>5</v>
      </c>
      <c r="Q78" s="277">
        <v>5</v>
      </c>
      <c r="R78" s="278">
        <v>390</v>
      </c>
      <c r="S78" s="278">
        <v>390</v>
      </c>
      <c r="T78" s="278">
        <v>390</v>
      </c>
      <c r="U78" s="278">
        <v>390</v>
      </c>
      <c r="V78" s="275">
        <f t="shared" ref="V78:W137" si="23">IF(AND(F78=0,G78=0,H78=0),0,IF(AND(F78=0,G78=0),H78,IF(AND(F78=0,H78=0),G78,IF(AND(G78=0,H78=0),F78,IF(F78=0,(G78+H78)/2,IF(G78=0,(F78+H78)/2,IF(H78=0,(F78+G78)/2,(F78+G78+H78)/3)))))))</f>
        <v>5</v>
      </c>
      <c r="W78" s="275">
        <f t="shared" ref="W78:W142" si="24">IF(AND(I78=0,J78=0,K78=0),0,IF(AND(I78=0,J78=0),K78,IF(AND(I78=0,K78=0),J78,IF(AND(J78=0,K78=0),I78,IF(I78=0,(J78+K78)/2,IF(J78=0,(I78+K78)/2,IF(K78=0,(I78+J78)/2,(I78+J78+K78)/3)))))))</f>
        <v>5</v>
      </c>
      <c r="X78" s="275">
        <f t="shared" ref="X78:Y137" si="25">IF(AND(L78=0,M78=0,N78=0),0,IF(AND(L78=0,M78=0),N78,IF(AND(L78=0,N78=0),M78,IF(AND(M78=0,N78=0),L78,IF(L78=0,(M78+N78)/2,IF(M78=0,(L78+N78)/2,IF(N78=0,(L78+M78)/2,(L78+M78+N78)/3)))))))</f>
        <v>5</v>
      </c>
      <c r="Y78" s="276">
        <f t="shared" ref="Y78:Y136" si="26">IF(AND(O78=0,P78=0,Q78=0),0,IF(AND(O78=0,P78=0),Q78,IF(AND(O78=0,Q78=0),P78,IF(AND(P78=0,Q78=0),O78,IF(O78=0,(P78+Q78)/2,IF(P78=0,(O78+Q78)/2,IF(Q78=0,(O78+P78)/2,(O78+P78+Q78)/3)))))))</f>
        <v>5</v>
      </c>
      <c r="Z78" s="1275"/>
      <c r="AA78" s="1259"/>
      <c r="AB78" s="1259"/>
      <c r="AC78" s="1259"/>
      <c r="AD78" s="1259"/>
      <c r="AE78" s="1259"/>
      <c r="AF78" s="1259"/>
      <c r="AG78" s="1259"/>
      <c r="AH78" s="1259"/>
      <c r="AI78" s="1262"/>
      <c r="AJ78" s="1262"/>
    </row>
    <row r="79" spans="1:36" ht="15.75" x14ac:dyDescent="0.25">
      <c r="A79" s="1280"/>
      <c r="B79" s="1227"/>
      <c r="C79" s="1207"/>
      <c r="D79" s="1207"/>
      <c r="E79" s="273" t="s">
        <v>512</v>
      </c>
      <c r="F79" s="470">
        <v>34</v>
      </c>
      <c r="G79" s="470">
        <v>34</v>
      </c>
      <c r="H79" s="470">
        <v>34</v>
      </c>
      <c r="I79" s="470">
        <v>36</v>
      </c>
      <c r="J79" s="470">
        <v>36</v>
      </c>
      <c r="K79" s="470">
        <v>36</v>
      </c>
      <c r="L79" s="273">
        <v>54</v>
      </c>
      <c r="M79" s="273">
        <v>54</v>
      </c>
      <c r="N79" s="273">
        <v>54</v>
      </c>
      <c r="O79" s="273">
        <v>56</v>
      </c>
      <c r="P79" s="273">
        <v>56</v>
      </c>
      <c r="Q79" s="273">
        <v>56</v>
      </c>
      <c r="R79" s="274">
        <v>390</v>
      </c>
      <c r="S79" s="274">
        <v>390</v>
      </c>
      <c r="T79" s="274">
        <v>390</v>
      </c>
      <c r="U79" s="274">
        <v>390</v>
      </c>
      <c r="V79" s="275">
        <f t="shared" si="23"/>
        <v>34</v>
      </c>
      <c r="W79" s="275">
        <f t="shared" si="24"/>
        <v>36</v>
      </c>
      <c r="X79" s="275">
        <f t="shared" si="25"/>
        <v>54</v>
      </c>
      <c r="Y79" s="276">
        <f t="shared" si="26"/>
        <v>56</v>
      </c>
      <c r="Z79" s="1275"/>
      <c r="AA79" s="1259"/>
      <c r="AB79" s="1259"/>
      <c r="AC79" s="1259"/>
      <c r="AD79" s="1259"/>
      <c r="AE79" s="1259"/>
      <c r="AF79" s="1259"/>
      <c r="AG79" s="1259"/>
      <c r="AH79" s="1259"/>
      <c r="AI79" s="1262"/>
      <c r="AJ79" s="1262"/>
    </row>
    <row r="80" spans="1:36" ht="15.75" x14ac:dyDescent="0.25">
      <c r="A80" s="1280"/>
      <c r="B80" s="1227"/>
      <c r="C80" s="1207"/>
      <c r="D80" s="1207"/>
      <c r="E80" s="277" t="s">
        <v>513</v>
      </c>
      <c r="F80" s="496">
        <v>9</v>
      </c>
      <c r="G80" s="496">
        <v>9</v>
      </c>
      <c r="H80" s="496">
        <v>9</v>
      </c>
      <c r="I80" s="496">
        <v>11</v>
      </c>
      <c r="J80" s="496">
        <v>11</v>
      </c>
      <c r="K80" s="496">
        <v>11</v>
      </c>
      <c r="L80" s="277">
        <v>9</v>
      </c>
      <c r="M80" s="277">
        <v>9</v>
      </c>
      <c r="N80" s="277">
        <v>9</v>
      </c>
      <c r="O80" s="277">
        <v>11</v>
      </c>
      <c r="P80" s="277">
        <v>11</v>
      </c>
      <c r="Q80" s="277">
        <v>11</v>
      </c>
      <c r="R80" s="278">
        <v>390</v>
      </c>
      <c r="S80" s="278">
        <v>390</v>
      </c>
      <c r="T80" s="278">
        <v>390</v>
      </c>
      <c r="U80" s="278">
        <v>390</v>
      </c>
      <c r="V80" s="275">
        <f t="shared" si="23"/>
        <v>9</v>
      </c>
      <c r="W80" s="275">
        <f t="shared" si="24"/>
        <v>11</v>
      </c>
      <c r="X80" s="275">
        <f t="shared" si="25"/>
        <v>9</v>
      </c>
      <c r="Y80" s="276">
        <f t="shared" si="26"/>
        <v>11</v>
      </c>
      <c r="Z80" s="1275"/>
      <c r="AA80" s="1259"/>
      <c r="AB80" s="1259"/>
      <c r="AC80" s="1259"/>
      <c r="AD80" s="1259"/>
      <c r="AE80" s="1259"/>
      <c r="AF80" s="1259"/>
      <c r="AG80" s="1259"/>
      <c r="AH80" s="1259"/>
      <c r="AI80" s="1262"/>
      <c r="AJ80" s="1262"/>
    </row>
    <row r="81" spans="1:36" ht="33.75" customHeight="1" thickBot="1" x14ac:dyDescent="0.3">
      <c r="A81" s="1255"/>
      <c r="B81" s="1222"/>
      <c r="C81" s="1208"/>
      <c r="D81" s="1208"/>
      <c r="E81" s="279" t="s">
        <v>1230</v>
      </c>
      <c r="F81" s="471">
        <v>12</v>
      </c>
      <c r="G81" s="471">
        <v>12</v>
      </c>
      <c r="H81" s="471">
        <v>12</v>
      </c>
      <c r="I81" s="471">
        <v>15</v>
      </c>
      <c r="J81" s="471">
        <v>15</v>
      </c>
      <c r="K81" s="471">
        <v>15</v>
      </c>
      <c r="L81" s="279">
        <v>12</v>
      </c>
      <c r="M81" s="279">
        <v>12</v>
      </c>
      <c r="N81" s="279">
        <v>12</v>
      </c>
      <c r="O81" s="279">
        <v>15</v>
      </c>
      <c r="P81" s="279">
        <v>15</v>
      </c>
      <c r="Q81" s="279">
        <v>15</v>
      </c>
      <c r="R81" s="280">
        <v>390</v>
      </c>
      <c r="S81" s="280">
        <v>390</v>
      </c>
      <c r="T81" s="280">
        <v>390</v>
      </c>
      <c r="U81" s="280">
        <v>390</v>
      </c>
      <c r="V81" s="281">
        <f t="shared" si="23"/>
        <v>12</v>
      </c>
      <c r="W81" s="281">
        <f t="shared" si="24"/>
        <v>15</v>
      </c>
      <c r="X81" s="281">
        <f t="shared" si="25"/>
        <v>12</v>
      </c>
      <c r="Y81" s="282">
        <f t="shared" si="26"/>
        <v>15</v>
      </c>
      <c r="Z81" s="1276"/>
      <c r="AA81" s="1260"/>
      <c r="AB81" s="1260"/>
      <c r="AC81" s="1260"/>
      <c r="AD81" s="1260"/>
      <c r="AE81" s="1260"/>
      <c r="AF81" s="1260"/>
      <c r="AG81" s="1260"/>
      <c r="AH81" s="1260"/>
      <c r="AI81" s="1263"/>
      <c r="AJ81" s="1263"/>
    </row>
    <row r="82" spans="1:36" ht="15.75" x14ac:dyDescent="0.25">
      <c r="A82" s="1223">
        <v>11</v>
      </c>
      <c r="B82" s="1225" t="s">
        <v>107</v>
      </c>
      <c r="C82" s="1206" t="s">
        <v>514</v>
      </c>
      <c r="D82" s="1206">
        <f>(320+320)*0.9</f>
        <v>576</v>
      </c>
      <c r="E82" s="270" t="s">
        <v>515</v>
      </c>
      <c r="F82" s="532">
        <v>42</v>
      </c>
      <c r="G82" s="532">
        <v>42</v>
      </c>
      <c r="H82" s="532">
        <v>42</v>
      </c>
      <c r="I82" s="532">
        <v>42</v>
      </c>
      <c r="J82" s="532">
        <v>42</v>
      </c>
      <c r="K82" s="532">
        <v>42</v>
      </c>
      <c r="L82" s="270">
        <v>42</v>
      </c>
      <c r="M82" s="270">
        <v>42</v>
      </c>
      <c r="N82" s="270">
        <v>42</v>
      </c>
      <c r="O82" s="270">
        <v>42</v>
      </c>
      <c r="P82" s="270">
        <v>42</v>
      </c>
      <c r="Q82" s="270">
        <v>42</v>
      </c>
      <c r="R82" s="270">
        <v>390</v>
      </c>
      <c r="S82" s="270">
        <v>390</v>
      </c>
      <c r="T82" s="270">
        <v>390</v>
      </c>
      <c r="U82" s="270">
        <v>390</v>
      </c>
      <c r="V82" s="271">
        <f t="shared" si="23"/>
        <v>42</v>
      </c>
      <c r="W82" s="271">
        <f t="shared" si="24"/>
        <v>42</v>
      </c>
      <c r="X82" s="271">
        <f t="shared" si="25"/>
        <v>42</v>
      </c>
      <c r="Y82" s="272">
        <f t="shared" si="26"/>
        <v>42</v>
      </c>
      <c r="Z82" s="1274">
        <f>SUM(V82:V93)</f>
        <v>214</v>
      </c>
      <c r="AA82" s="1258">
        <f>SUM(W82:W93)</f>
        <v>250</v>
      </c>
      <c r="AB82" s="1258">
        <f>SUM(X82:X93)</f>
        <v>233</v>
      </c>
      <c r="AC82" s="1258">
        <f>SUM(Y82:Y93)</f>
        <v>270.5</v>
      </c>
      <c r="AD82" s="1277">
        <f t="shared" ref="AD82:AG94" si="27">Z82*0.38*0.9*SQRT(3)</f>
        <v>126.76533450435099</v>
      </c>
      <c r="AE82" s="1277">
        <f t="shared" si="27"/>
        <v>148.09034404713901</v>
      </c>
      <c r="AF82" s="1277">
        <f t="shared" si="27"/>
        <v>138.02020065193355</v>
      </c>
      <c r="AG82" s="1277">
        <f t="shared" si="27"/>
        <v>160.2337522590044</v>
      </c>
      <c r="AH82" s="1258">
        <f>MAX(Z82:AC93)</f>
        <v>270.5</v>
      </c>
      <c r="AI82" s="1261">
        <f t="shared" ref="AI82" si="28">AH82*0.38*0.9*SQRT(3)</f>
        <v>160.2337522590044</v>
      </c>
      <c r="AJ82" s="1261">
        <f>D82-AI82</f>
        <v>415.7662477409956</v>
      </c>
    </row>
    <row r="83" spans="1:36" ht="15.75" x14ac:dyDescent="0.25">
      <c r="A83" s="1224"/>
      <c r="B83" s="1226"/>
      <c r="C83" s="1207"/>
      <c r="D83" s="1207"/>
      <c r="E83" s="273" t="s">
        <v>516</v>
      </c>
      <c r="F83" s="470">
        <v>32</v>
      </c>
      <c r="G83" s="470">
        <v>32</v>
      </c>
      <c r="H83" s="470">
        <v>32</v>
      </c>
      <c r="I83" s="470">
        <v>38</v>
      </c>
      <c r="J83" s="470">
        <v>38</v>
      </c>
      <c r="K83" s="470">
        <v>38</v>
      </c>
      <c r="L83" s="273">
        <v>35</v>
      </c>
      <c r="M83" s="273">
        <v>35</v>
      </c>
      <c r="N83" s="273">
        <v>35</v>
      </c>
      <c r="O83" s="273">
        <v>38</v>
      </c>
      <c r="P83" s="273">
        <v>38</v>
      </c>
      <c r="Q83" s="273">
        <v>38</v>
      </c>
      <c r="R83" s="274">
        <v>390</v>
      </c>
      <c r="S83" s="274">
        <v>390</v>
      </c>
      <c r="T83" s="274">
        <v>390</v>
      </c>
      <c r="U83" s="274">
        <v>390</v>
      </c>
      <c r="V83" s="275">
        <f t="shared" si="23"/>
        <v>32</v>
      </c>
      <c r="W83" s="275">
        <f t="shared" si="24"/>
        <v>38</v>
      </c>
      <c r="X83" s="275">
        <f t="shared" si="25"/>
        <v>35</v>
      </c>
      <c r="Y83" s="276">
        <f t="shared" si="26"/>
        <v>38</v>
      </c>
      <c r="Z83" s="1275"/>
      <c r="AA83" s="1259"/>
      <c r="AB83" s="1259"/>
      <c r="AC83" s="1259"/>
      <c r="AD83" s="1259"/>
      <c r="AE83" s="1259"/>
      <c r="AF83" s="1259"/>
      <c r="AG83" s="1259"/>
      <c r="AH83" s="1259"/>
      <c r="AI83" s="1262"/>
      <c r="AJ83" s="1262"/>
    </row>
    <row r="84" spans="1:36" ht="15.75" x14ac:dyDescent="0.25">
      <c r="A84" s="1224"/>
      <c r="B84" s="1226"/>
      <c r="C84" s="1207"/>
      <c r="D84" s="1207"/>
      <c r="E84" s="277" t="s">
        <v>517</v>
      </c>
      <c r="F84" s="496">
        <v>12</v>
      </c>
      <c r="G84" s="496">
        <v>12</v>
      </c>
      <c r="H84" s="496">
        <v>12</v>
      </c>
      <c r="I84" s="496">
        <v>18</v>
      </c>
      <c r="J84" s="496">
        <v>18</v>
      </c>
      <c r="K84" s="496">
        <v>18</v>
      </c>
      <c r="L84" s="277">
        <v>12</v>
      </c>
      <c r="M84" s="277">
        <v>12</v>
      </c>
      <c r="N84" s="277">
        <v>12</v>
      </c>
      <c r="O84" s="277">
        <v>14</v>
      </c>
      <c r="P84" s="277">
        <v>14</v>
      </c>
      <c r="Q84" s="277">
        <v>14</v>
      </c>
      <c r="R84" s="277">
        <v>390</v>
      </c>
      <c r="S84" s="277">
        <v>390</v>
      </c>
      <c r="T84" s="277">
        <v>390</v>
      </c>
      <c r="U84" s="277">
        <v>390</v>
      </c>
      <c r="V84" s="275">
        <f t="shared" si="23"/>
        <v>12</v>
      </c>
      <c r="W84" s="275">
        <f t="shared" si="24"/>
        <v>18</v>
      </c>
      <c r="X84" s="275">
        <f t="shared" si="25"/>
        <v>12</v>
      </c>
      <c r="Y84" s="276">
        <f t="shared" si="26"/>
        <v>14</v>
      </c>
      <c r="Z84" s="1275"/>
      <c r="AA84" s="1259"/>
      <c r="AB84" s="1259"/>
      <c r="AC84" s="1259"/>
      <c r="AD84" s="1259"/>
      <c r="AE84" s="1259"/>
      <c r="AF84" s="1259"/>
      <c r="AG84" s="1259"/>
      <c r="AH84" s="1259"/>
      <c r="AI84" s="1262"/>
      <c r="AJ84" s="1262"/>
    </row>
    <row r="85" spans="1:36" ht="15.75" x14ac:dyDescent="0.25">
      <c r="A85" s="1224"/>
      <c r="B85" s="1226"/>
      <c r="C85" s="1207"/>
      <c r="D85" s="1207"/>
      <c r="E85" s="273" t="s">
        <v>518</v>
      </c>
      <c r="F85" s="470">
        <v>12</v>
      </c>
      <c r="G85" s="470">
        <v>12</v>
      </c>
      <c r="H85" s="470">
        <v>12</v>
      </c>
      <c r="I85" s="470">
        <v>16</v>
      </c>
      <c r="J85" s="470">
        <v>16</v>
      </c>
      <c r="K85" s="470">
        <v>16</v>
      </c>
      <c r="L85" s="273">
        <v>12</v>
      </c>
      <c r="M85" s="273">
        <v>12</v>
      </c>
      <c r="N85" s="273">
        <v>12</v>
      </c>
      <c r="O85" s="273">
        <v>16</v>
      </c>
      <c r="P85" s="273">
        <v>16</v>
      </c>
      <c r="Q85" s="273">
        <v>16</v>
      </c>
      <c r="R85" s="274">
        <v>390</v>
      </c>
      <c r="S85" s="274">
        <v>390</v>
      </c>
      <c r="T85" s="274">
        <v>390</v>
      </c>
      <c r="U85" s="274">
        <v>390</v>
      </c>
      <c r="V85" s="275">
        <f t="shared" si="23"/>
        <v>12</v>
      </c>
      <c r="W85" s="275">
        <f t="shared" si="24"/>
        <v>16</v>
      </c>
      <c r="X85" s="275">
        <f t="shared" si="25"/>
        <v>12</v>
      </c>
      <c r="Y85" s="276">
        <f t="shared" si="26"/>
        <v>16</v>
      </c>
      <c r="Z85" s="1275"/>
      <c r="AA85" s="1259"/>
      <c r="AB85" s="1259"/>
      <c r="AC85" s="1259"/>
      <c r="AD85" s="1259"/>
      <c r="AE85" s="1259"/>
      <c r="AF85" s="1259"/>
      <c r="AG85" s="1259"/>
      <c r="AH85" s="1259"/>
      <c r="AI85" s="1262"/>
      <c r="AJ85" s="1262"/>
    </row>
    <row r="86" spans="1:36" ht="15.75" x14ac:dyDescent="0.25">
      <c r="A86" s="1224"/>
      <c r="B86" s="1226"/>
      <c r="C86" s="1207"/>
      <c r="D86" s="1207"/>
      <c r="E86" s="277" t="s">
        <v>519</v>
      </c>
      <c r="F86" s="496">
        <v>28</v>
      </c>
      <c r="G86" s="496">
        <v>28</v>
      </c>
      <c r="H86" s="496">
        <v>28</v>
      </c>
      <c r="I86" s="496">
        <v>31</v>
      </c>
      <c r="J86" s="496">
        <v>31</v>
      </c>
      <c r="K86" s="496">
        <v>31</v>
      </c>
      <c r="L86" s="277">
        <v>25</v>
      </c>
      <c r="M86" s="277">
        <v>25</v>
      </c>
      <c r="N86" s="277">
        <v>25</v>
      </c>
      <c r="O86" s="277">
        <v>30</v>
      </c>
      <c r="P86" s="277">
        <v>30</v>
      </c>
      <c r="Q86" s="277">
        <v>30</v>
      </c>
      <c r="R86" s="278">
        <v>390</v>
      </c>
      <c r="S86" s="278">
        <v>390</v>
      </c>
      <c r="T86" s="278">
        <v>390</v>
      </c>
      <c r="U86" s="278">
        <v>390</v>
      </c>
      <c r="V86" s="275">
        <f t="shared" si="23"/>
        <v>28</v>
      </c>
      <c r="W86" s="275">
        <f t="shared" si="24"/>
        <v>31</v>
      </c>
      <c r="X86" s="275">
        <f t="shared" si="25"/>
        <v>25</v>
      </c>
      <c r="Y86" s="276">
        <f t="shared" si="26"/>
        <v>30</v>
      </c>
      <c r="Z86" s="1275"/>
      <c r="AA86" s="1259"/>
      <c r="AB86" s="1259"/>
      <c r="AC86" s="1259"/>
      <c r="AD86" s="1259"/>
      <c r="AE86" s="1259"/>
      <c r="AF86" s="1259"/>
      <c r="AG86" s="1259"/>
      <c r="AH86" s="1259"/>
      <c r="AI86" s="1262"/>
      <c r="AJ86" s="1262"/>
    </row>
    <row r="87" spans="1:36" ht="15.75" x14ac:dyDescent="0.25">
      <c r="A87" s="1224"/>
      <c r="B87" s="1226"/>
      <c r="C87" s="1207"/>
      <c r="D87" s="1207"/>
      <c r="E87" s="273" t="s">
        <v>520</v>
      </c>
      <c r="F87" s="470">
        <v>10</v>
      </c>
      <c r="G87" s="470">
        <v>10</v>
      </c>
      <c r="H87" s="470">
        <v>10</v>
      </c>
      <c r="I87" s="470">
        <v>18</v>
      </c>
      <c r="J87" s="470">
        <v>18</v>
      </c>
      <c r="K87" s="470">
        <v>18</v>
      </c>
      <c r="L87" s="273">
        <v>10</v>
      </c>
      <c r="M87" s="273">
        <v>10</v>
      </c>
      <c r="N87" s="273">
        <v>10</v>
      </c>
      <c r="O87" s="273">
        <v>18</v>
      </c>
      <c r="P87" s="273">
        <v>18</v>
      </c>
      <c r="Q87" s="273">
        <v>18</v>
      </c>
      <c r="R87" s="274">
        <v>390</v>
      </c>
      <c r="S87" s="274">
        <v>390</v>
      </c>
      <c r="T87" s="274">
        <v>390</v>
      </c>
      <c r="U87" s="274">
        <v>390</v>
      </c>
      <c r="V87" s="275">
        <f t="shared" si="23"/>
        <v>10</v>
      </c>
      <c r="W87" s="275">
        <f t="shared" si="24"/>
        <v>18</v>
      </c>
      <c r="X87" s="275">
        <f t="shared" si="25"/>
        <v>10</v>
      </c>
      <c r="Y87" s="276">
        <f t="shared" si="26"/>
        <v>18</v>
      </c>
      <c r="Z87" s="1275"/>
      <c r="AA87" s="1259"/>
      <c r="AB87" s="1259"/>
      <c r="AC87" s="1259"/>
      <c r="AD87" s="1259"/>
      <c r="AE87" s="1259"/>
      <c r="AF87" s="1259"/>
      <c r="AG87" s="1259"/>
      <c r="AH87" s="1259"/>
      <c r="AI87" s="1262"/>
      <c r="AJ87" s="1262"/>
    </row>
    <row r="88" spans="1:36" ht="15.75" x14ac:dyDescent="0.25">
      <c r="A88" s="1224"/>
      <c r="B88" s="1226"/>
      <c r="C88" s="1207"/>
      <c r="D88" s="1207"/>
      <c r="E88" s="277" t="s">
        <v>521</v>
      </c>
      <c r="F88" s="496">
        <v>43</v>
      </c>
      <c r="G88" s="496">
        <v>43</v>
      </c>
      <c r="H88" s="496">
        <v>43</v>
      </c>
      <c r="I88" s="496">
        <v>45</v>
      </c>
      <c r="J88" s="496">
        <v>45</v>
      </c>
      <c r="K88" s="496">
        <v>45</v>
      </c>
      <c r="L88" s="277">
        <v>30</v>
      </c>
      <c r="M88" s="277">
        <v>30</v>
      </c>
      <c r="N88" s="277">
        <v>30</v>
      </c>
      <c r="O88" s="277">
        <v>44</v>
      </c>
      <c r="P88" s="277">
        <v>44</v>
      </c>
      <c r="Q88" s="277">
        <v>44</v>
      </c>
      <c r="R88" s="278">
        <v>390</v>
      </c>
      <c r="S88" s="278">
        <v>390</v>
      </c>
      <c r="T88" s="278">
        <v>390</v>
      </c>
      <c r="U88" s="278">
        <v>390</v>
      </c>
      <c r="V88" s="275">
        <f t="shared" si="23"/>
        <v>43</v>
      </c>
      <c r="W88" s="275">
        <f t="shared" si="24"/>
        <v>45</v>
      </c>
      <c r="X88" s="275">
        <f t="shared" si="25"/>
        <v>30</v>
      </c>
      <c r="Y88" s="276">
        <f t="shared" si="26"/>
        <v>44</v>
      </c>
      <c r="Z88" s="1275"/>
      <c r="AA88" s="1259"/>
      <c r="AB88" s="1259"/>
      <c r="AC88" s="1259"/>
      <c r="AD88" s="1259"/>
      <c r="AE88" s="1259"/>
      <c r="AF88" s="1259"/>
      <c r="AG88" s="1259"/>
      <c r="AH88" s="1259"/>
      <c r="AI88" s="1262"/>
      <c r="AJ88" s="1262"/>
    </row>
    <row r="89" spans="1:36" ht="15.75" x14ac:dyDescent="0.25">
      <c r="A89" s="1224"/>
      <c r="B89" s="1226"/>
      <c r="C89" s="1207"/>
      <c r="D89" s="1207"/>
      <c r="E89" s="273" t="s">
        <v>522</v>
      </c>
      <c r="F89" s="470">
        <v>0</v>
      </c>
      <c r="G89" s="470">
        <v>0</v>
      </c>
      <c r="H89" s="470">
        <v>0</v>
      </c>
      <c r="I89" s="470">
        <v>0</v>
      </c>
      <c r="J89" s="470">
        <v>0</v>
      </c>
      <c r="K89" s="470">
        <v>0</v>
      </c>
      <c r="L89" s="273">
        <v>0</v>
      </c>
      <c r="M89" s="273">
        <v>0</v>
      </c>
      <c r="N89" s="273">
        <v>0</v>
      </c>
      <c r="O89" s="273">
        <v>0</v>
      </c>
      <c r="P89" s="273">
        <v>0</v>
      </c>
      <c r="Q89" s="273">
        <v>0</v>
      </c>
      <c r="R89" s="274">
        <v>390</v>
      </c>
      <c r="S89" s="274">
        <v>390</v>
      </c>
      <c r="T89" s="274">
        <v>390</v>
      </c>
      <c r="U89" s="274">
        <v>390</v>
      </c>
      <c r="V89" s="275">
        <f t="shared" si="23"/>
        <v>0</v>
      </c>
      <c r="W89" s="275">
        <f t="shared" si="24"/>
        <v>0</v>
      </c>
      <c r="X89" s="275">
        <f t="shared" si="25"/>
        <v>0</v>
      </c>
      <c r="Y89" s="276">
        <f t="shared" si="26"/>
        <v>0</v>
      </c>
      <c r="Z89" s="1275"/>
      <c r="AA89" s="1259"/>
      <c r="AB89" s="1259"/>
      <c r="AC89" s="1259"/>
      <c r="AD89" s="1259"/>
      <c r="AE89" s="1259"/>
      <c r="AF89" s="1259"/>
      <c r="AG89" s="1259"/>
      <c r="AH89" s="1259"/>
      <c r="AI89" s="1262"/>
      <c r="AJ89" s="1262"/>
    </row>
    <row r="90" spans="1:36" ht="15.75" x14ac:dyDescent="0.25">
      <c r="A90" s="1224"/>
      <c r="B90" s="1226"/>
      <c r="C90" s="1207"/>
      <c r="D90" s="1207"/>
      <c r="E90" s="277" t="s">
        <v>523</v>
      </c>
      <c r="F90" s="496">
        <v>35</v>
      </c>
      <c r="G90" s="496">
        <v>35</v>
      </c>
      <c r="H90" s="496">
        <v>35</v>
      </c>
      <c r="I90" s="496">
        <v>42</v>
      </c>
      <c r="J90" s="496">
        <v>42</v>
      </c>
      <c r="K90" s="496">
        <v>42</v>
      </c>
      <c r="L90" s="277">
        <v>60</v>
      </c>
      <c r="M90" s="277">
        <v>60</v>
      </c>
      <c r="N90" s="277">
        <v>60</v>
      </c>
      <c r="O90" s="277">
        <v>68</v>
      </c>
      <c r="P90" s="277">
        <v>68</v>
      </c>
      <c r="Q90" s="277">
        <v>68</v>
      </c>
      <c r="R90" s="278">
        <v>390</v>
      </c>
      <c r="S90" s="278">
        <v>390</v>
      </c>
      <c r="T90" s="278">
        <v>390</v>
      </c>
      <c r="U90" s="278">
        <v>390</v>
      </c>
      <c r="V90" s="275">
        <f t="shared" si="23"/>
        <v>35</v>
      </c>
      <c r="W90" s="275">
        <f t="shared" si="24"/>
        <v>42</v>
      </c>
      <c r="X90" s="275">
        <f t="shared" si="25"/>
        <v>60</v>
      </c>
      <c r="Y90" s="276">
        <f t="shared" si="26"/>
        <v>68</v>
      </c>
      <c r="Z90" s="1275"/>
      <c r="AA90" s="1259"/>
      <c r="AB90" s="1259"/>
      <c r="AC90" s="1259"/>
      <c r="AD90" s="1259"/>
      <c r="AE90" s="1259"/>
      <c r="AF90" s="1259"/>
      <c r="AG90" s="1259"/>
      <c r="AH90" s="1259"/>
      <c r="AI90" s="1262"/>
      <c r="AJ90" s="1262"/>
    </row>
    <row r="91" spans="1:36" ht="15.75" x14ac:dyDescent="0.25">
      <c r="A91" s="1224"/>
      <c r="B91" s="1226"/>
      <c r="C91" s="1207"/>
      <c r="D91" s="1207"/>
      <c r="E91" s="273" t="s">
        <v>484</v>
      </c>
      <c r="F91" s="470">
        <v>0</v>
      </c>
      <c r="G91" s="470">
        <v>0</v>
      </c>
      <c r="H91" s="470">
        <v>0</v>
      </c>
      <c r="I91" s="470">
        <v>0</v>
      </c>
      <c r="J91" s="470">
        <v>0</v>
      </c>
      <c r="K91" s="470">
        <v>0</v>
      </c>
      <c r="L91" s="273">
        <v>7</v>
      </c>
      <c r="M91" s="273">
        <v>7</v>
      </c>
      <c r="N91" s="273">
        <v>7</v>
      </c>
      <c r="O91" s="273">
        <v>0.5</v>
      </c>
      <c r="P91" s="273">
        <v>0.5</v>
      </c>
      <c r="Q91" s="273">
        <v>0.5</v>
      </c>
      <c r="R91" s="274">
        <v>0</v>
      </c>
      <c r="S91" s="274">
        <v>0</v>
      </c>
      <c r="T91" s="274">
        <v>0</v>
      </c>
      <c r="U91" s="274">
        <v>0</v>
      </c>
      <c r="V91" s="275">
        <f t="shared" si="23"/>
        <v>0</v>
      </c>
      <c r="W91" s="275">
        <f t="shared" si="24"/>
        <v>0</v>
      </c>
      <c r="X91" s="275">
        <f t="shared" si="25"/>
        <v>7</v>
      </c>
      <c r="Y91" s="276">
        <f t="shared" si="26"/>
        <v>0.5</v>
      </c>
      <c r="Z91" s="1275"/>
      <c r="AA91" s="1259"/>
      <c r="AB91" s="1259"/>
      <c r="AC91" s="1259"/>
      <c r="AD91" s="1259"/>
      <c r="AE91" s="1259"/>
      <c r="AF91" s="1259"/>
      <c r="AG91" s="1259"/>
      <c r="AH91" s="1259"/>
      <c r="AI91" s="1262"/>
      <c r="AJ91" s="1262"/>
    </row>
    <row r="92" spans="1:36" ht="15.75" x14ac:dyDescent="0.25">
      <c r="A92" s="1224"/>
      <c r="B92" s="1226"/>
      <c r="C92" s="1207"/>
      <c r="D92" s="120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8"/>
      <c r="S92" s="278"/>
      <c r="T92" s="278"/>
      <c r="U92" s="278"/>
      <c r="V92" s="275">
        <f t="shared" si="23"/>
        <v>0</v>
      </c>
      <c r="W92" s="275">
        <f t="shared" si="24"/>
        <v>0</v>
      </c>
      <c r="X92" s="275">
        <f t="shared" si="25"/>
        <v>0</v>
      </c>
      <c r="Y92" s="276">
        <f t="shared" si="26"/>
        <v>0</v>
      </c>
      <c r="Z92" s="1275"/>
      <c r="AA92" s="1259"/>
      <c r="AB92" s="1259"/>
      <c r="AC92" s="1259"/>
      <c r="AD92" s="1259"/>
      <c r="AE92" s="1259"/>
      <c r="AF92" s="1259"/>
      <c r="AG92" s="1259"/>
      <c r="AH92" s="1259"/>
      <c r="AI92" s="1262"/>
      <c r="AJ92" s="1262"/>
    </row>
    <row r="93" spans="1:36" ht="16.5" thickBot="1" x14ac:dyDescent="0.3">
      <c r="A93" s="1218"/>
      <c r="B93" s="1220"/>
      <c r="C93" s="1208"/>
      <c r="D93" s="1208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79"/>
      <c r="R93" s="280"/>
      <c r="S93" s="280"/>
      <c r="T93" s="280"/>
      <c r="U93" s="280"/>
      <c r="V93" s="281">
        <f t="shared" si="23"/>
        <v>0</v>
      </c>
      <c r="W93" s="281">
        <f t="shared" si="24"/>
        <v>0</v>
      </c>
      <c r="X93" s="281">
        <f t="shared" si="25"/>
        <v>0</v>
      </c>
      <c r="Y93" s="282">
        <f t="shared" si="26"/>
        <v>0</v>
      </c>
      <c r="Z93" s="1276"/>
      <c r="AA93" s="1260"/>
      <c r="AB93" s="1260"/>
      <c r="AC93" s="1260"/>
      <c r="AD93" s="1260"/>
      <c r="AE93" s="1260"/>
      <c r="AF93" s="1260"/>
      <c r="AG93" s="1260"/>
      <c r="AH93" s="1260"/>
      <c r="AI93" s="1263"/>
      <c r="AJ93" s="1263"/>
    </row>
    <row r="94" spans="1:36" ht="15.75" x14ac:dyDescent="0.25">
      <c r="A94" s="1223">
        <v>12</v>
      </c>
      <c r="B94" s="1225" t="s">
        <v>397</v>
      </c>
      <c r="C94" s="1221" t="s">
        <v>87</v>
      </c>
      <c r="D94" s="1221">
        <f>160*0.9</f>
        <v>144</v>
      </c>
      <c r="E94" s="270" t="s">
        <v>524</v>
      </c>
      <c r="F94" s="532">
        <v>0</v>
      </c>
      <c r="G94" s="532">
        <v>0</v>
      </c>
      <c r="H94" s="532">
        <v>0</v>
      </c>
      <c r="I94" s="532">
        <v>0</v>
      </c>
      <c r="J94" s="532">
        <v>0</v>
      </c>
      <c r="K94" s="532">
        <v>0</v>
      </c>
      <c r="L94" s="270">
        <v>0</v>
      </c>
      <c r="M94" s="270">
        <v>0</v>
      </c>
      <c r="N94" s="270">
        <v>0</v>
      </c>
      <c r="O94" s="270">
        <v>0</v>
      </c>
      <c r="P94" s="270">
        <v>0</v>
      </c>
      <c r="Q94" s="270">
        <v>0</v>
      </c>
      <c r="R94" s="270">
        <v>0</v>
      </c>
      <c r="S94" s="270">
        <v>0</v>
      </c>
      <c r="T94" s="270">
        <v>0</v>
      </c>
      <c r="U94" s="270">
        <v>0</v>
      </c>
      <c r="V94" s="271">
        <f t="shared" si="23"/>
        <v>0</v>
      </c>
      <c r="W94" s="271">
        <f t="shared" si="24"/>
        <v>0</v>
      </c>
      <c r="X94" s="271">
        <f t="shared" si="25"/>
        <v>0</v>
      </c>
      <c r="Y94" s="272">
        <f t="shared" si="26"/>
        <v>0</v>
      </c>
      <c r="Z94" s="1274">
        <f>SUM(V94:V98)</f>
        <v>24</v>
      </c>
      <c r="AA94" s="1258">
        <f>SUM(W94:W98)</f>
        <v>26</v>
      </c>
      <c r="AB94" s="1258">
        <f>SUM(X94:X98)</f>
        <v>24</v>
      </c>
      <c r="AC94" s="1258">
        <f>SUM(Y94:Y98)</f>
        <v>26</v>
      </c>
      <c r="AD94" s="1277">
        <f t="shared" ref="AD94" si="29">Z94*0.38*0.9*SQRT(3)</f>
        <v>14.216673028525348</v>
      </c>
      <c r="AE94" s="1277">
        <f t="shared" si="27"/>
        <v>15.401395780902458</v>
      </c>
      <c r="AF94" s="1277">
        <f t="shared" si="27"/>
        <v>14.216673028525348</v>
      </c>
      <c r="AG94" s="1277">
        <f t="shared" si="27"/>
        <v>15.401395780902458</v>
      </c>
      <c r="AH94" s="1258">
        <f>MAX(Z94:AC98)</f>
        <v>26</v>
      </c>
      <c r="AI94" s="1261">
        <f t="shared" ref="AI94" si="30">AH94*0.38*0.9*SQRT(3)</f>
        <v>15.401395780902458</v>
      </c>
      <c r="AJ94" s="1261">
        <f>D94-AI94</f>
        <v>128.59860421909755</v>
      </c>
    </row>
    <row r="95" spans="1:36" ht="15.75" x14ac:dyDescent="0.25">
      <c r="A95" s="1224"/>
      <c r="B95" s="1226"/>
      <c r="C95" s="1227"/>
      <c r="D95" s="1227"/>
      <c r="E95" s="273" t="s">
        <v>525</v>
      </c>
      <c r="F95" s="470">
        <v>22</v>
      </c>
      <c r="G95" s="470">
        <v>22</v>
      </c>
      <c r="H95" s="470">
        <v>22</v>
      </c>
      <c r="I95" s="470">
        <v>22</v>
      </c>
      <c r="J95" s="470">
        <v>22</v>
      </c>
      <c r="K95" s="470">
        <v>22</v>
      </c>
      <c r="L95" s="273">
        <v>22</v>
      </c>
      <c r="M95" s="273">
        <v>22</v>
      </c>
      <c r="N95" s="273">
        <v>22</v>
      </c>
      <c r="O95" s="273">
        <v>22</v>
      </c>
      <c r="P95" s="273">
        <v>22</v>
      </c>
      <c r="Q95" s="273">
        <v>22</v>
      </c>
      <c r="R95" s="274">
        <v>390</v>
      </c>
      <c r="S95" s="274">
        <v>390</v>
      </c>
      <c r="T95" s="274">
        <v>390</v>
      </c>
      <c r="U95" s="274">
        <v>390</v>
      </c>
      <c r="V95" s="275">
        <f t="shared" si="23"/>
        <v>22</v>
      </c>
      <c r="W95" s="275">
        <f t="shared" si="24"/>
        <v>22</v>
      </c>
      <c r="X95" s="275">
        <f t="shared" si="25"/>
        <v>22</v>
      </c>
      <c r="Y95" s="276">
        <f t="shared" si="26"/>
        <v>22</v>
      </c>
      <c r="Z95" s="1275"/>
      <c r="AA95" s="1259"/>
      <c r="AB95" s="1259"/>
      <c r="AC95" s="1259"/>
      <c r="AD95" s="1259"/>
      <c r="AE95" s="1259"/>
      <c r="AF95" s="1259"/>
      <c r="AG95" s="1259"/>
      <c r="AH95" s="1259"/>
      <c r="AI95" s="1262"/>
      <c r="AJ95" s="1262"/>
    </row>
    <row r="96" spans="1:36" ht="15.75" x14ac:dyDescent="0.25">
      <c r="A96" s="1224"/>
      <c r="B96" s="1226"/>
      <c r="C96" s="1227"/>
      <c r="D96" s="1227"/>
      <c r="E96" s="277" t="s">
        <v>526</v>
      </c>
      <c r="F96" s="496">
        <v>2</v>
      </c>
      <c r="G96" s="496">
        <v>2</v>
      </c>
      <c r="H96" s="496">
        <v>2</v>
      </c>
      <c r="I96" s="496">
        <v>4</v>
      </c>
      <c r="J96" s="496">
        <v>4</v>
      </c>
      <c r="K96" s="496">
        <v>4</v>
      </c>
      <c r="L96" s="277">
        <v>2</v>
      </c>
      <c r="M96" s="277">
        <v>2</v>
      </c>
      <c r="N96" s="277">
        <v>2</v>
      </c>
      <c r="O96" s="277">
        <v>4</v>
      </c>
      <c r="P96" s="277">
        <v>4</v>
      </c>
      <c r="Q96" s="277">
        <v>4</v>
      </c>
      <c r="R96" s="277">
        <v>390</v>
      </c>
      <c r="S96" s="277">
        <v>390</v>
      </c>
      <c r="T96" s="277">
        <v>390</v>
      </c>
      <c r="U96" s="277">
        <v>390</v>
      </c>
      <c r="V96" s="275">
        <f t="shared" si="23"/>
        <v>2</v>
      </c>
      <c r="W96" s="275">
        <f t="shared" si="24"/>
        <v>4</v>
      </c>
      <c r="X96" s="275">
        <f t="shared" si="25"/>
        <v>2</v>
      </c>
      <c r="Y96" s="276">
        <f t="shared" si="26"/>
        <v>4</v>
      </c>
      <c r="Z96" s="1275"/>
      <c r="AA96" s="1259"/>
      <c r="AB96" s="1259"/>
      <c r="AC96" s="1259"/>
      <c r="AD96" s="1259"/>
      <c r="AE96" s="1259"/>
      <c r="AF96" s="1259"/>
      <c r="AG96" s="1259"/>
      <c r="AH96" s="1259"/>
      <c r="AI96" s="1262"/>
      <c r="AJ96" s="1262"/>
    </row>
    <row r="97" spans="1:36" ht="15.75" x14ac:dyDescent="0.25">
      <c r="A97" s="1224"/>
      <c r="B97" s="1226"/>
      <c r="C97" s="1227"/>
      <c r="D97" s="122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8"/>
      <c r="S97" s="278"/>
      <c r="T97" s="278"/>
      <c r="U97" s="278"/>
      <c r="V97" s="275">
        <f t="shared" si="23"/>
        <v>0</v>
      </c>
      <c r="W97" s="275">
        <f t="shared" si="24"/>
        <v>0</v>
      </c>
      <c r="X97" s="275">
        <f t="shared" si="25"/>
        <v>0</v>
      </c>
      <c r="Y97" s="276">
        <f t="shared" si="26"/>
        <v>0</v>
      </c>
      <c r="Z97" s="1275"/>
      <c r="AA97" s="1259"/>
      <c r="AB97" s="1259"/>
      <c r="AC97" s="1259"/>
      <c r="AD97" s="1259"/>
      <c r="AE97" s="1259"/>
      <c r="AF97" s="1259"/>
      <c r="AG97" s="1259"/>
      <c r="AH97" s="1259"/>
      <c r="AI97" s="1262"/>
      <c r="AJ97" s="1262"/>
    </row>
    <row r="98" spans="1:36" ht="16.5" thickBot="1" x14ac:dyDescent="0.3">
      <c r="A98" s="1218"/>
      <c r="B98" s="1220"/>
      <c r="C98" s="1222"/>
      <c r="D98" s="1222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79"/>
      <c r="R98" s="280"/>
      <c r="S98" s="280"/>
      <c r="T98" s="280"/>
      <c r="U98" s="280"/>
      <c r="V98" s="281">
        <f t="shared" si="23"/>
        <v>0</v>
      </c>
      <c r="W98" s="281">
        <f t="shared" si="24"/>
        <v>0</v>
      </c>
      <c r="X98" s="281">
        <f t="shared" si="25"/>
        <v>0</v>
      </c>
      <c r="Y98" s="282">
        <f t="shared" si="26"/>
        <v>0</v>
      </c>
      <c r="Z98" s="1276"/>
      <c r="AA98" s="1260"/>
      <c r="AB98" s="1260"/>
      <c r="AC98" s="1260"/>
      <c r="AD98" s="1260"/>
      <c r="AE98" s="1260"/>
      <c r="AF98" s="1260"/>
      <c r="AG98" s="1260"/>
      <c r="AH98" s="1260"/>
      <c r="AI98" s="1263"/>
      <c r="AJ98" s="1263"/>
    </row>
    <row r="99" spans="1:36" ht="15.75" x14ac:dyDescent="0.25">
      <c r="A99" s="1223">
        <v>13</v>
      </c>
      <c r="B99" s="1225" t="s">
        <v>112</v>
      </c>
      <c r="C99" s="1206" t="s">
        <v>508</v>
      </c>
      <c r="D99" s="1206">
        <f>(160+160)*0.9</f>
        <v>288</v>
      </c>
      <c r="E99" s="270" t="s">
        <v>358</v>
      </c>
      <c r="F99" s="532">
        <v>15</v>
      </c>
      <c r="G99" s="532">
        <v>15</v>
      </c>
      <c r="H99" s="532">
        <v>15</v>
      </c>
      <c r="I99" s="532">
        <v>6</v>
      </c>
      <c r="J99" s="532">
        <v>6</v>
      </c>
      <c r="K99" s="532">
        <v>6</v>
      </c>
      <c r="L99" s="270">
        <v>15</v>
      </c>
      <c r="M99" s="270">
        <v>15</v>
      </c>
      <c r="N99" s="270">
        <v>15</v>
      </c>
      <c r="O99" s="270">
        <v>6</v>
      </c>
      <c r="P99" s="270">
        <v>6</v>
      </c>
      <c r="Q99" s="270">
        <v>6</v>
      </c>
      <c r="R99" s="270">
        <v>390</v>
      </c>
      <c r="S99" s="270">
        <v>390</v>
      </c>
      <c r="T99" s="270">
        <v>390</v>
      </c>
      <c r="U99" s="270">
        <v>390</v>
      </c>
      <c r="V99" s="271">
        <f t="shared" si="23"/>
        <v>15</v>
      </c>
      <c r="W99" s="271">
        <f t="shared" si="24"/>
        <v>6</v>
      </c>
      <c r="X99" s="271">
        <f t="shared" si="25"/>
        <v>15</v>
      </c>
      <c r="Y99" s="272">
        <f t="shared" si="26"/>
        <v>6</v>
      </c>
      <c r="Z99" s="1274">
        <f>SUM(V99:V104)</f>
        <v>33</v>
      </c>
      <c r="AA99" s="1258">
        <f>SUM(W99:W104)</f>
        <v>18</v>
      </c>
      <c r="AB99" s="1258">
        <f>SUM(X99:X104)</f>
        <v>33</v>
      </c>
      <c r="AC99" s="1258">
        <f>SUM(Y99:Y104)</f>
        <v>18</v>
      </c>
      <c r="AD99" s="1277">
        <f t="shared" ref="AD99:AG105" si="31">Z99*0.38*0.9*SQRT(3)</f>
        <v>19.547925414222352</v>
      </c>
      <c r="AE99" s="1277">
        <f t="shared" si="31"/>
        <v>10.662504771394007</v>
      </c>
      <c r="AF99" s="1277">
        <f t="shared" si="31"/>
        <v>19.547925414222352</v>
      </c>
      <c r="AG99" s="1277">
        <f t="shared" si="31"/>
        <v>10.662504771394007</v>
      </c>
      <c r="AH99" s="1258">
        <f>MAX(Z99:AC104)</f>
        <v>33</v>
      </c>
      <c r="AI99" s="1261">
        <f t="shared" ref="AI99" si="32">AH99*0.38*0.9*SQRT(3)</f>
        <v>19.547925414222352</v>
      </c>
      <c r="AJ99" s="1261">
        <f>D99-AI99</f>
        <v>268.45207458577767</v>
      </c>
    </row>
    <row r="100" spans="1:36" ht="15.75" x14ac:dyDescent="0.25">
      <c r="A100" s="1224"/>
      <c r="B100" s="1226"/>
      <c r="C100" s="1207"/>
      <c r="D100" s="1207"/>
      <c r="E100" s="273" t="s">
        <v>527</v>
      </c>
      <c r="F100" s="470">
        <v>18</v>
      </c>
      <c r="G100" s="470">
        <v>18</v>
      </c>
      <c r="H100" s="470">
        <v>18</v>
      </c>
      <c r="I100" s="470">
        <v>12</v>
      </c>
      <c r="J100" s="470">
        <v>12</v>
      </c>
      <c r="K100" s="470">
        <v>12</v>
      </c>
      <c r="L100" s="273">
        <v>18</v>
      </c>
      <c r="M100" s="273">
        <v>18</v>
      </c>
      <c r="N100" s="273">
        <v>18</v>
      </c>
      <c r="O100" s="273">
        <v>12</v>
      </c>
      <c r="P100" s="273">
        <v>12</v>
      </c>
      <c r="Q100" s="273">
        <v>12</v>
      </c>
      <c r="R100" s="274">
        <v>390</v>
      </c>
      <c r="S100" s="274">
        <v>390</v>
      </c>
      <c r="T100" s="274">
        <v>390</v>
      </c>
      <c r="U100" s="274">
        <v>390</v>
      </c>
      <c r="V100" s="275">
        <f t="shared" si="23"/>
        <v>18</v>
      </c>
      <c r="W100" s="275">
        <f t="shared" si="24"/>
        <v>12</v>
      </c>
      <c r="X100" s="275">
        <f t="shared" si="25"/>
        <v>18</v>
      </c>
      <c r="Y100" s="276">
        <f t="shared" si="26"/>
        <v>12</v>
      </c>
      <c r="Z100" s="1275"/>
      <c r="AA100" s="1259"/>
      <c r="AB100" s="1259"/>
      <c r="AC100" s="1259"/>
      <c r="AD100" s="1259"/>
      <c r="AE100" s="1259"/>
      <c r="AF100" s="1259"/>
      <c r="AG100" s="1259"/>
      <c r="AH100" s="1259"/>
      <c r="AI100" s="1262"/>
      <c r="AJ100" s="1262"/>
    </row>
    <row r="101" spans="1:36" ht="33" customHeight="1" x14ac:dyDescent="0.25">
      <c r="A101" s="1224"/>
      <c r="B101" s="1226"/>
      <c r="C101" s="1207"/>
      <c r="D101" s="1207"/>
      <c r="E101" s="277" t="s">
        <v>528</v>
      </c>
      <c r="F101" s="496">
        <v>0</v>
      </c>
      <c r="G101" s="496">
        <v>0</v>
      </c>
      <c r="H101" s="496">
        <v>0</v>
      </c>
      <c r="I101" s="496">
        <v>0</v>
      </c>
      <c r="J101" s="496">
        <v>0</v>
      </c>
      <c r="K101" s="496">
        <v>0</v>
      </c>
      <c r="L101" s="277">
        <v>0</v>
      </c>
      <c r="M101" s="277">
        <v>0</v>
      </c>
      <c r="N101" s="277">
        <v>0</v>
      </c>
      <c r="O101" s="277">
        <v>0</v>
      </c>
      <c r="P101" s="277">
        <v>0</v>
      </c>
      <c r="Q101" s="277">
        <v>0</v>
      </c>
      <c r="R101" s="277">
        <v>390</v>
      </c>
      <c r="S101" s="277">
        <v>390</v>
      </c>
      <c r="T101" s="277">
        <v>390</v>
      </c>
      <c r="U101" s="277">
        <v>390</v>
      </c>
      <c r="V101" s="275">
        <f t="shared" si="23"/>
        <v>0</v>
      </c>
      <c r="W101" s="275">
        <f t="shared" si="24"/>
        <v>0</v>
      </c>
      <c r="X101" s="275">
        <f t="shared" si="25"/>
        <v>0</v>
      </c>
      <c r="Y101" s="276">
        <f t="shared" si="26"/>
        <v>0</v>
      </c>
      <c r="Z101" s="1275"/>
      <c r="AA101" s="1259"/>
      <c r="AB101" s="1259"/>
      <c r="AC101" s="1259"/>
      <c r="AD101" s="1259"/>
      <c r="AE101" s="1259"/>
      <c r="AF101" s="1259"/>
      <c r="AG101" s="1259"/>
      <c r="AH101" s="1259"/>
      <c r="AI101" s="1262"/>
      <c r="AJ101" s="1262"/>
    </row>
    <row r="102" spans="1:36" ht="15.75" x14ac:dyDescent="0.25">
      <c r="A102" s="1224"/>
      <c r="B102" s="1226"/>
      <c r="C102" s="1207"/>
      <c r="D102" s="1207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4"/>
      <c r="S102" s="274"/>
      <c r="T102" s="274"/>
      <c r="U102" s="274"/>
      <c r="V102" s="275">
        <f t="shared" si="23"/>
        <v>0</v>
      </c>
      <c r="W102" s="275">
        <f t="shared" si="24"/>
        <v>0</v>
      </c>
      <c r="X102" s="275">
        <f t="shared" si="25"/>
        <v>0</v>
      </c>
      <c r="Y102" s="276">
        <f t="shared" si="26"/>
        <v>0</v>
      </c>
      <c r="Z102" s="1275"/>
      <c r="AA102" s="1259"/>
      <c r="AB102" s="1259"/>
      <c r="AC102" s="1259"/>
      <c r="AD102" s="1259"/>
      <c r="AE102" s="1259"/>
      <c r="AF102" s="1259"/>
      <c r="AG102" s="1259"/>
      <c r="AH102" s="1259"/>
      <c r="AI102" s="1262"/>
      <c r="AJ102" s="1262"/>
    </row>
    <row r="103" spans="1:36" ht="15.75" x14ac:dyDescent="0.25">
      <c r="A103" s="1224"/>
      <c r="B103" s="1226"/>
      <c r="C103" s="1207"/>
      <c r="D103" s="1207"/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8"/>
      <c r="S103" s="278"/>
      <c r="T103" s="278"/>
      <c r="U103" s="278"/>
      <c r="V103" s="275">
        <f t="shared" si="23"/>
        <v>0</v>
      </c>
      <c r="W103" s="275">
        <f t="shared" si="24"/>
        <v>0</v>
      </c>
      <c r="X103" s="275">
        <f t="shared" si="25"/>
        <v>0</v>
      </c>
      <c r="Y103" s="276">
        <f t="shared" si="26"/>
        <v>0</v>
      </c>
      <c r="Z103" s="1275"/>
      <c r="AA103" s="1259"/>
      <c r="AB103" s="1259"/>
      <c r="AC103" s="1259"/>
      <c r="AD103" s="1259"/>
      <c r="AE103" s="1259"/>
      <c r="AF103" s="1259"/>
      <c r="AG103" s="1259"/>
      <c r="AH103" s="1259"/>
      <c r="AI103" s="1262"/>
      <c r="AJ103" s="1262"/>
    </row>
    <row r="104" spans="1:36" ht="16.5" thickBot="1" x14ac:dyDescent="0.3">
      <c r="A104" s="1218"/>
      <c r="B104" s="1220"/>
      <c r="C104" s="1208"/>
      <c r="D104" s="1208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  <c r="Q104" s="279"/>
      <c r="R104" s="280"/>
      <c r="S104" s="280"/>
      <c r="T104" s="280"/>
      <c r="U104" s="280"/>
      <c r="V104" s="281">
        <f t="shared" si="23"/>
        <v>0</v>
      </c>
      <c r="W104" s="281">
        <f t="shared" si="24"/>
        <v>0</v>
      </c>
      <c r="X104" s="281">
        <f t="shared" si="25"/>
        <v>0</v>
      </c>
      <c r="Y104" s="282">
        <f t="shared" si="26"/>
        <v>0</v>
      </c>
      <c r="Z104" s="1276"/>
      <c r="AA104" s="1260"/>
      <c r="AB104" s="1260"/>
      <c r="AC104" s="1260"/>
      <c r="AD104" s="1260"/>
      <c r="AE104" s="1260"/>
      <c r="AF104" s="1260"/>
      <c r="AG104" s="1260"/>
      <c r="AH104" s="1260"/>
      <c r="AI104" s="1263"/>
      <c r="AJ104" s="1263"/>
    </row>
    <row r="105" spans="1:36" ht="15.75" x14ac:dyDescent="0.25">
      <c r="A105" s="1223">
        <v>14</v>
      </c>
      <c r="B105" s="1225" t="s">
        <v>119</v>
      </c>
      <c r="C105" s="1206" t="s">
        <v>508</v>
      </c>
      <c r="D105" s="1206">
        <f>(160+160)*0.9</f>
        <v>288</v>
      </c>
      <c r="E105" s="270" t="s">
        <v>30</v>
      </c>
      <c r="F105" s="532">
        <v>25</v>
      </c>
      <c r="G105" s="532">
        <v>25</v>
      </c>
      <c r="H105" s="532">
        <v>25</v>
      </c>
      <c r="I105" s="532">
        <v>12</v>
      </c>
      <c r="J105" s="532">
        <v>12</v>
      </c>
      <c r="K105" s="532">
        <v>12</v>
      </c>
      <c r="L105" s="270">
        <v>25</v>
      </c>
      <c r="M105" s="270">
        <v>25</v>
      </c>
      <c r="N105" s="270">
        <v>25</v>
      </c>
      <c r="O105" s="270">
        <v>12</v>
      </c>
      <c r="P105" s="270">
        <v>12</v>
      </c>
      <c r="Q105" s="270">
        <v>12</v>
      </c>
      <c r="R105" s="270">
        <v>390</v>
      </c>
      <c r="S105" s="270">
        <v>390</v>
      </c>
      <c r="T105" s="270">
        <v>390</v>
      </c>
      <c r="U105" s="270">
        <v>390</v>
      </c>
      <c r="V105" s="271">
        <f t="shared" si="23"/>
        <v>25</v>
      </c>
      <c r="W105" s="271">
        <f t="shared" si="24"/>
        <v>12</v>
      </c>
      <c r="X105" s="271">
        <f t="shared" si="25"/>
        <v>25</v>
      </c>
      <c r="Y105" s="272">
        <f t="shared" si="26"/>
        <v>12</v>
      </c>
      <c r="Z105" s="1274">
        <f>SUM(V105:V108)</f>
        <v>41</v>
      </c>
      <c r="AA105" s="1258">
        <f>SUM(W105:W108)</f>
        <v>25</v>
      </c>
      <c r="AB105" s="1258">
        <f>SUM(X105:X108)</f>
        <v>41</v>
      </c>
      <c r="AC105" s="1258">
        <f>SUM(Y105:Y108)</f>
        <v>25</v>
      </c>
      <c r="AD105" s="1277">
        <f t="shared" ref="AD105" si="33">Z105*0.38*0.9*SQRT(3)</f>
        <v>24.286816423730798</v>
      </c>
      <c r="AE105" s="1277">
        <f t="shared" si="31"/>
        <v>14.809034404713902</v>
      </c>
      <c r="AF105" s="1277">
        <f t="shared" si="31"/>
        <v>24.286816423730798</v>
      </c>
      <c r="AG105" s="1277">
        <f t="shared" si="31"/>
        <v>14.809034404713902</v>
      </c>
      <c r="AH105" s="1258">
        <f>MAX(Z105:AC108)</f>
        <v>41</v>
      </c>
      <c r="AI105" s="1261">
        <f t="shared" ref="AI105" si="34">AH105*0.38*0.9*SQRT(3)</f>
        <v>24.286816423730798</v>
      </c>
      <c r="AJ105" s="1261">
        <f>D105-AI105</f>
        <v>263.71318357626922</v>
      </c>
    </row>
    <row r="106" spans="1:36" ht="15.75" x14ac:dyDescent="0.25">
      <c r="A106" s="1224"/>
      <c r="B106" s="1226"/>
      <c r="C106" s="1207"/>
      <c r="D106" s="1207"/>
      <c r="E106" s="273" t="s">
        <v>529</v>
      </c>
      <c r="F106" s="470">
        <v>15</v>
      </c>
      <c r="G106" s="470">
        <v>15</v>
      </c>
      <c r="H106" s="470">
        <v>15</v>
      </c>
      <c r="I106" s="470">
        <v>12</v>
      </c>
      <c r="J106" s="470">
        <v>12</v>
      </c>
      <c r="K106" s="470">
        <v>12</v>
      </c>
      <c r="L106" s="273">
        <v>15</v>
      </c>
      <c r="M106" s="273">
        <v>15</v>
      </c>
      <c r="N106" s="273">
        <v>15</v>
      </c>
      <c r="O106" s="273">
        <v>12</v>
      </c>
      <c r="P106" s="273">
        <v>12</v>
      </c>
      <c r="Q106" s="273">
        <v>12</v>
      </c>
      <c r="R106" s="274">
        <v>390</v>
      </c>
      <c r="S106" s="274">
        <v>390</v>
      </c>
      <c r="T106" s="274">
        <v>390</v>
      </c>
      <c r="U106" s="274">
        <v>390</v>
      </c>
      <c r="V106" s="275">
        <f t="shared" si="23"/>
        <v>15</v>
      </c>
      <c r="W106" s="275">
        <f t="shared" si="24"/>
        <v>12</v>
      </c>
      <c r="X106" s="275">
        <f t="shared" si="25"/>
        <v>15</v>
      </c>
      <c r="Y106" s="276">
        <f t="shared" si="26"/>
        <v>12</v>
      </c>
      <c r="Z106" s="1275"/>
      <c r="AA106" s="1259"/>
      <c r="AB106" s="1259"/>
      <c r="AC106" s="1259"/>
      <c r="AD106" s="1259"/>
      <c r="AE106" s="1259"/>
      <c r="AF106" s="1259"/>
      <c r="AG106" s="1259"/>
      <c r="AH106" s="1259"/>
      <c r="AI106" s="1262"/>
      <c r="AJ106" s="1262"/>
    </row>
    <row r="107" spans="1:36" ht="15.75" x14ac:dyDescent="0.25">
      <c r="A107" s="1224"/>
      <c r="B107" s="1226"/>
      <c r="C107" s="1207"/>
      <c r="D107" s="1207"/>
      <c r="E107" s="277" t="s">
        <v>530</v>
      </c>
      <c r="F107" s="496">
        <v>1</v>
      </c>
      <c r="G107" s="496">
        <v>1</v>
      </c>
      <c r="H107" s="496">
        <v>1</v>
      </c>
      <c r="I107" s="496">
        <v>1</v>
      </c>
      <c r="J107" s="496">
        <v>1</v>
      </c>
      <c r="K107" s="496">
        <v>1</v>
      </c>
      <c r="L107" s="277">
        <v>1</v>
      </c>
      <c r="M107" s="277">
        <v>1</v>
      </c>
      <c r="N107" s="277">
        <v>1</v>
      </c>
      <c r="O107" s="277">
        <v>1</v>
      </c>
      <c r="P107" s="277">
        <v>1</v>
      </c>
      <c r="Q107" s="277">
        <v>1</v>
      </c>
      <c r="R107" s="277">
        <v>390</v>
      </c>
      <c r="S107" s="277">
        <v>390</v>
      </c>
      <c r="T107" s="277">
        <v>390</v>
      </c>
      <c r="U107" s="277">
        <v>390</v>
      </c>
      <c r="V107" s="275">
        <f t="shared" si="23"/>
        <v>1</v>
      </c>
      <c r="W107" s="275">
        <f t="shared" si="24"/>
        <v>1</v>
      </c>
      <c r="X107" s="275">
        <f t="shared" si="25"/>
        <v>1</v>
      </c>
      <c r="Y107" s="276">
        <f t="shared" si="26"/>
        <v>1</v>
      </c>
      <c r="Z107" s="1275"/>
      <c r="AA107" s="1259"/>
      <c r="AB107" s="1259"/>
      <c r="AC107" s="1259"/>
      <c r="AD107" s="1259"/>
      <c r="AE107" s="1259"/>
      <c r="AF107" s="1259"/>
      <c r="AG107" s="1259"/>
      <c r="AH107" s="1259"/>
      <c r="AI107" s="1262"/>
      <c r="AJ107" s="1262"/>
    </row>
    <row r="108" spans="1:36" ht="16.5" thickBot="1" x14ac:dyDescent="0.3">
      <c r="A108" s="1218"/>
      <c r="B108" s="1220"/>
      <c r="C108" s="1208"/>
      <c r="D108" s="1208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80"/>
      <c r="S108" s="280"/>
      <c r="T108" s="280"/>
      <c r="U108" s="280"/>
      <c r="V108" s="281">
        <f t="shared" si="23"/>
        <v>0</v>
      </c>
      <c r="W108" s="281">
        <f t="shared" si="24"/>
        <v>0</v>
      </c>
      <c r="X108" s="281">
        <f t="shared" si="25"/>
        <v>0</v>
      </c>
      <c r="Y108" s="282">
        <f t="shared" si="26"/>
        <v>0</v>
      </c>
      <c r="Z108" s="1276"/>
      <c r="AA108" s="1260"/>
      <c r="AB108" s="1260"/>
      <c r="AC108" s="1260"/>
      <c r="AD108" s="1260"/>
      <c r="AE108" s="1260"/>
      <c r="AF108" s="1260"/>
      <c r="AG108" s="1260"/>
      <c r="AH108" s="1260"/>
      <c r="AI108" s="1263"/>
      <c r="AJ108" s="1263"/>
    </row>
    <row r="109" spans="1:36" ht="15.75" x14ac:dyDescent="0.25">
      <c r="A109" s="1223">
        <v>15</v>
      </c>
      <c r="B109" s="1252" t="s">
        <v>363</v>
      </c>
      <c r="C109" s="1221" t="s">
        <v>92</v>
      </c>
      <c r="D109" s="1221">
        <f>100*0.9</f>
        <v>90</v>
      </c>
      <c r="E109" s="270" t="s">
        <v>531</v>
      </c>
      <c r="F109" s="532">
        <v>27</v>
      </c>
      <c r="G109" s="532">
        <v>27</v>
      </c>
      <c r="H109" s="532">
        <v>27</v>
      </c>
      <c r="I109" s="532">
        <v>27</v>
      </c>
      <c r="J109" s="532">
        <v>27</v>
      </c>
      <c r="K109" s="532">
        <v>27</v>
      </c>
      <c r="L109" s="270">
        <v>27</v>
      </c>
      <c r="M109" s="270">
        <v>27</v>
      </c>
      <c r="N109" s="270">
        <v>27</v>
      </c>
      <c r="O109" s="270">
        <v>27</v>
      </c>
      <c r="P109" s="270">
        <v>27</v>
      </c>
      <c r="Q109" s="270">
        <v>27</v>
      </c>
      <c r="R109" s="293">
        <v>390</v>
      </c>
      <c r="S109" s="293">
        <v>390</v>
      </c>
      <c r="T109" s="293">
        <v>390</v>
      </c>
      <c r="U109" s="293">
        <v>390</v>
      </c>
      <c r="V109" s="271">
        <f t="shared" si="23"/>
        <v>27</v>
      </c>
      <c r="W109" s="271">
        <f t="shared" si="24"/>
        <v>27</v>
      </c>
      <c r="X109" s="271">
        <f t="shared" si="25"/>
        <v>27</v>
      </c>
      <c r="Y109" s="272">
        <f t="shared" si="26"/>
        <v>27</v>
      </c>
      <c r="Z109" s="1274">
        <f>SUM(V109:V110)</f>
        <v>27</v>
      </c>
      <c r="AA109" s="1258">
        <f>SUM(W109:W110)</f>
        <v>27</v>
      </c>
      <c r="AB109" s="1258">
        <f>SUM(X109:X110)</f>
        <v>27</v>
      </c>
      <c r="AC109" s="1258">
        <f>SUM(Y109:Y110)</f>
        <v>27</v>
      </c>
      <c r="AD109" s="1277">
        <f t="shared" ref="AD109:AG109" si="35">Z109*0.38*0.9*SQRT(3)</f>
        <v>15.993757157091013</v>
      </c>
      <c r="AE109" s="1277">
        <f t="shared" si="35"/>
        <v>15.993757157091013</v>
      </c>
      <c r="AF109" s="1277">
        <f t="shared" si="35"/>
        <v>15.993757157091013</v>
      </c>
      <c r="AG109" s="1277">
        <f t="shared" si="35"/>
        <v>15.993757157091013</v>
      </c>
      <c r="AH109" s="1258">
        <f>MAX(Z109:AC110)</f>
        <v>27</v>
      </c>
      <c r="AI109" s="1261">
        <f t="shared" ref="AI109" si="36">AH109*0.38*0.9*SQRT(3)</f>
        <v>15.993757157091013</v>
      </c>
      <c r="AJ109" s="1261">
        <f>D109-AI109</f>
        <v>74.006242842908989</v>
      </c>
    </row>
    <row r="110" spans="1:36" ht="16.5" thickBot="1" x14ac:dyDescent="0.3">
      <c r="A110" s="1218"/>
      <c r="B110" s="1253"/>
      <c r="C110" s="1222"/>
      <c r="D110" s="1222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  <c r="O110" s="279"/>
      <c r="P110" s="279"/>
      <c r="Q110" s="279"/>
      <c r="R110" s="280"/>
      <c r="S110" s="280"/>
      <c r="T110" s="280"/>
      <c r="U110" s="280"/>
      <c r="V110" s="281">
        <f t="shared" si="23"/>
        <v>0</v>
      </c>
      <c r="W110" s="281">
        <f t="shared" si="24"/>
        <v>0</v>
      </c>
      <c r="X110" s="281">
        <f t="shared" si="25"/>
        <v>0</v>
      </c>
      <c r="Y110" s="282">
        <f t="shared" si="26"/>
        <v>0</v>
      </c>
      <c r="Z110" s="1276"/>
      <c r="AA110" s="1260"/>
      <c r="AB110" s="1260"/>
      <c r="AC110" s="1260"/>
      <c r="AD110" s="1260"/>
      <c r="AE110" s="1260"/>
      <c r="AF110" s="1260"/>
      <c r="AG110" s="1260"/>
      <c r="AH110" s="1260"/>
      <c r="AI110" s="1263"/>
      <c r="AJ110" s="1263"/>
    </row>
    <row r="111" spans="1:36" ht="15.75" x14ac:dyDescent="0.25">
      <c r="A111" s="1223">
        <v>16</v>
      </c>
      <c r="B111" s="1252" t="s">
        <v>275</v>
      </c>
      <c r="C111" s="1206" t="s">
        <v>508</v>
      </c>
      <c r="D111" s="1206">
        <f>(160+160)*0.9</f>
        <v>288</v>
      </c>
      <c r="E111" s="532" t="s">
        <v>1049</v>
      </c>
      <c r="F111" s="532">
        <v>6.8</v>
      </c>
      <c r="G111" s="532">
        <v>6.8</v>
      </c>
      <c r="H111" s="532">
        <v>6.8</v>
      </c>
      <c r="I111" s="532">
        <v>6.8</v>
      </c>
      <c r="J111" s="532">
        <v>6.8</v>
      </c>
      <c r="K111" s="532">
        <v>6.8</v>
      </c>
      <c r="L111" s="270">
        <v>6.8</v>
      </c>
      <c r="M111" s="270">
        <v>6.8</v>
      </c>
      <c r="N111" s="270">
        <v>6.8</v>
      </c>
      <c r="O111" s="270">
        <v>6.8</v>
      </c>
      <c r="P111" s="270">
        <v>6.8</v>
      </c>
      <c r="Q111" s="270">
        <v>6.8</v>
      </c>
      <c r="R111" s="293">
        <v>390</v>
      </c>
      <c r="S111" s="293">
        <v>390</v>
      </c>
      <c r="T111" s="293">
        <v>390</v>
      </c>
      <c r="U111" s="293">
        <v>390</v>
      </c>
      <c r="V111" s="271">
        <f t="shared" si="23"/>
        <v>6.8</v>
      </c>
      <c r="W111" s="271">
        <f t="shared" si="24"/>
        <v>6.8</v>
      </c>
      <c r="X111" s="271">
        <f t="shared" si="25"/>
        <v>6.8</v>
      </c>
      <c r="Y111" s="272">
        <f t="shared" si="26"/>
        <v>6.8</v>
      </c>
      <c r="Z111" s="1274">
        <f>SUM(V111:V115)</f>
        <v>10.459999999999999</v>
      </c>
      <c r="AA111" s="1258">
        <f>SUM(W111:W115)</f>
        <v>10.319999999999999</v>
      </c>
      <c r="AB111" s="1258">
        <f>SUM(X111:X115)</f>
        <v>10.459999999999999</v>
      </c>
      <c r="AC111" s="1258">
        <f>SUM(Y111:Y115)</f>
        <v>10.319999999999999</v>
      </c>
      <c r="AD111" s="1277">
        <f t="shared" ref="AD111:AG111" si="37">Z111*0.38*0.9*SQRT(3)</f>
        <v>6.1960999949322959</v>
      </c>
      <c r="AE111" s="1277">
        <f t="shared" si="37"/>
        <v>6.1131694022658962</v>
      </c>
      <c r="AF111" s="1277">
        <f t="shared" si="37"/>
        <v>6.1960999949322959</v>
      </c>
      <c r="AG111" s="1277">
        <f t="shared" si="37"/>
        <v>6.1131694022658962</v>
      </c>
      <c r="AH111" s="1258">
        <f>MAX(Z111:AC115)</f>
        <v>10.459999999999999</v>
      </c>
      <c r="AI111" s="1261">
        <f t="shared" ref="AI111" si="38">AH111*0.38*0.9*SQRT(3)</f>
        <v>6.1960999949322959</v>
      </c>
      <c r="AJ111" s="1261">
        <f>D111-AI111</f>
        <v>281.8039000050677</v>
      </c>
    </row>
    <row r="112" spans="1:36" ht="15.75" x14ac:dyDescent="0.25">
      <c r="A112" s="1224"/>
      <c r="B112" s="1284"/>
      <c r="C112" s="1207"/>
      <c r="D112" s="1207"/>
      <c r="E112" s="470" t="s">
        <v>533</v>
      </c>
      <c r="F112" s="470">
        <v>0</v>
      </c>
      <c r="G112" s="470">
        <v>0</v>
      </c>
      <c r="H112" s="470">
        <v>0</v>
      </c>
      <c r="I112" s="470">
        <v>0</v>
      </c>
      <c r="J112" s="470">
        <v>0</v>
      </c>
      <c r="K112" s="470">
        <v>0</v>
      </c>
      <c r="L112" s="273">
        <v>0</v>
      </c>
      <c r="M112" s="273">
        <v>0</v>
      </c>
      <c r="N112" s="273">
        <v>0</v>
      </c>
      <c r="O112" s="273">
        <v>0</v>
      </c>
      <c r="P112" s="273">
        <v>0</v>
      </c>
      <c r="Q112" s="273">
        <v>0</v>
      </c>
      <c r="R112" s="274">
        <v>0</v>
      </c>
      <c r="S112" s="274">
        <v>0</v>
      </c>
      <c r="T112" s="274">
        <v>0</v>
      </c>
      <c r="U112" s="274">
        <v>0</v>
      </c>
      <c r="V112" s="275">
        <f t="shared" si="23"/>
        <v>0</v>
      </c>
      <c r="W112" s="275">
        <f t="shared" si="24"/>
        <v>0</v>
      </c>
      <c r="X112" s="275">
        <f t="shared" si="25"/>
        <v>0</v>
      </c>
      <c r="Y112" s="276">
        <f t="shared" si="26"/>
        <v>0</v>
      </c>
      <c r="Z112" s="1275"/>
      <c r="AA112" s="1259"/>
      <c r="AB112" s="1259"/>
      <c r="AC112" s="1259"/>
      <c r="AD112" s="1259"/>
      <c r="AE112" s="1259"/>
      <c r="AF112" s="1259"/>
      <c r="AG112" s="1259"/>
      <c r="AH112" s="1259"/>
      <c r="AI112" s="1262"/>
      <c r="AJ112" s="1262"/>
    </row>
    <row r="113" spans="1:36" ht="15.75" x14ac:dyDescent="0.25">
      <c r="A113" s="1224"/>
      <c r="B113" s="1284"/>
      <c r="C113" s="1207"/>
      <c r="D113" s="1207"/>
      <c r="E113" s="502" t="s">
        <v>901</v>
      </c>
      <c r="F113" s="502">
        <v>1.76</v>
      </c>
      <c r="G113" s="502">
        <v>1.76</v>
      </c>
      <c r="H113" s="502">
        <v>1.76</v>
      </c>
      <c r="I113" s="502">
        <v>1.7</v>
      </c>
      <c r="J113" s="502">
        <v>1.7</v>
      </c>
      <c r="K113" s="502">
        <v>1.7</v>
      </c>
      <c r="L113" s="277">
        <v>1.76</v>
      </c>
      <c r="M113" s="277">
        <v>1.76</v>
      </c>
      <c r="N113" s="277">
        <v>1.76</v>
      </c>
      <c r="O113" s="277">
        <v>1.7</v>
      </c>
      <c r="P113" s="277">
        <v>1.7</v>
      </c>
      <c r="Q113" s="277">
        <v>1.7</v>
      </c>
      <c r="R113" s="278">
        <v>390</v>
      </c>
      <c r="S113" s="278">
        <v>390</v>
      </c>
      <c r="T113" s="278">
        <v>390</v>
      </c>
      <c r="U113" s="278">
        <v>390</v>
      </c>
      <c r="V113" s="275">
        <f t="shared" si="23"/>
        <v>1.76</v>
      </c>
      <c r="W113" s="275">
        <f t="shared" si="24"/>
        <v>1.7</v>
      </c>
      <c r="X113" s="275">
        <f t="shared" si="25"/>
        <v>1.76</v>
      </c>
      <c r="Y113" s="276">
        <f t="shared" si="26"/>
        <v>1.7</v>
      </c>
      <c r="Z113" s="1275"/>
      <c r="AA113" s="1259"/>
      <c r="AB113" s="1259"/>
      <c r="AC113" s="1259"/>
      <c r="AD113" s="1259"/>
      <c r="AE113" s="1259"/>
      <c r="AF113" s="1259"/>
      <c r="AG113" s="1259"/>
      <c r="AH113" s="1259"/>
      <c r="AI113" s="1262"/>
      <c r="AJ113" s="1262"/>
    </row>
    <row r="114" spans="1:36" ht="16.5" thickBot="1" x14ac:dyDescent="0.3">
      <c r="A114" s="1281"/>
      <c r="B114" s="1284"/>
      <c r="C114" s="1207"/>
      <c r="D114" s="1207"/>
      <c r="E114" s="544" t="s">
        <v>1231</v>
      </c>
      <c r="F114" s="544">
        <v>1.78</v>
      </c>
      <c r="G114" s="544">
        <v>1.78</v>
      </c>
      <c r="H114" s="544">
        <v>1.78</v>
      </c>
      <c r="I114" s="544">
        <v>1.7</v>
      </c>
      <c r="J114" s="544">
        <v>1.7</v>
      </c>
      <c r="K114" s="544">
        <v>1.7</v>
      </c>
      <c r="L114" s="279">
        <v>1.78</v>
      </c>
      <c r="M114" s="279">
        <v>1.78</v>
      </c>
      <c r="N114" s="279">
        <v>1.78</v>
      </c>
      <c r="O114" s="279">
        <v>1.7</v>
      </c>
      <c r="P114" s="279">
        <v>1.7</v>
      </c>
      <c r="Q114" s="279">
        <v>1.7</v>
      </c>
      <c r="R114" s="280">
        <v>390</v>
      </c>
      <c r="S114" s="280">
        <v>390</v>
      </c>
      <c r="T114" s="280">
        <v>390</v>
      </c>
      <c r="U114" s="280">
        <v>390</v>
      </c>
      <c r="V114" s="281">
        <f t="shared" ref="V114" si="39">IF(AND(F114=0,G114=0,H114=0),0,IF(AND(F114=0,G114=0),H114,IF(AND(F114=0,H114=0),G114,IF(AND(G114=0,H114=0),F114,IF(F114=0,(G114+H114)/2,IF(G114=0,(F114+H114)/2,IF(H114=0,(F114+G114)/2,(F114+G114+H114)/3)))))))</f>
        <v>1.78</v>
      </c>
      <c r="W114" s="281">
        <f t="shared" ref="W114" si="40">IF(AND(I114=0,J114=0,K114=0),0,IF(AND(I114=0,J114=0),K114,IF(AND(I114=0,K114=0),J114,IF(AND(J114=0,K114=0),I114,IF(I114=0,(J114+K114)/2,IF(J114=0,(I114+K114)/2,IF(K114=0,(I114+J114)/2,(I114+J114+K114)/3)))))))</f>
        <v>1.7</v>
      </c>
      <c r="X114" s="281">
        <f t="shared" ref="X114" si="41">IF(AND(L114=0,M114=0,N114=0),0,IF(AND(L114=0,M114=0),N114,IF(AND(L114=0,N114=0),M114,IF(AND(M114=0,N114=0),L114,IF(L114=0,(M114+N114)/2,IF(M114=0,(L114+N114)/2,IF(N114=0,(L114+M114)/2,(L114+M114+N114)/3)))))))</f>
        <v>1.78</v>
      </c>
      <c r="Y114" s="501">
        <f t="shared" ref="Y114" si="42">IF(AND(O114=0,P114=0,Q114=0),0,IF(AND(O114=0,P114=0),Q114,IF(AND(O114=0,Q114=0),P114,IF(AND(P114=0,Q114=0),O114,IF(O114=0,(P114+Q114)/2,IF(P114=0,(O114+Q114)/2,IF(Q114=0,(O114+P114)/2,(O114+P114+Q114)/3)))))))</f>
        <v>1.7</v>
      </c>
      <c r="Z114" s="1283"/>
      <c r="AA114" s="1278"/>
      <c r="AB114" s="1278"/>
      <c r="AC114" s="1278"/>
      <c r="AD114" s="1278"/>
      <c r="AE114" s="1278"/>
      <c r="AF114" s="1278"/>
      <c r="AG114" s="1278"/>
      <c r="AH114" s="1278"/>
      <c r="AI114" s="1279"/>
      <c r="AJ114" s="1279"/>
    </row>
    <row r="115" spans="1:36" ht="16.5" thickBot="1" x14ac:dyDescent="0.3">
      <c r="A115" s="1218"/>
      <c r="B115" s="1253"/>
      <c r="C115" s="1208"/>
      <c r="D115" s="1208"/>
      <c r="E115" s="545" t="s">
        <v>1050</v>
      </c>
      <c r="F115" s="545">
        <v>0.12</v>
      </c>
      <c r="G115" s="545">
        <v>0.12</v>
      </c>
      <c r="H115" s="545">
        <v>0.12</v>
      </c>
      <c r="I115" s="545">
        <v>0.12</v>
      </c>
      <c r="J115" s="545">
        <v>0.12</v>
      </c>
      <c r="K115" s="545">
        <v>0.12</v>
      </c>
      <c r="L115" s="279">
        <v>0.12</v>
      </c>
      <c r="M115" s="279">
        <v>0.12</v>
      </c>
      <c r="N115" s="279">
        <v>0.12</v>
      </c>
      <c r="O115" s="279">
        <v>0.12</v>
      </c>
      <c r="P115" s="279">
        <v>0.12</v>
      </c>
      <c r="Q115" s="279">
        <v>0.12</v>
      </c>
      <c r="R115" s="280">
        <v>390</v>
      </c>
      <c r="S115" s="280">
        <v>390</v>
      </c>
      <c r="T115" s="280">
        <v>390</v>
      </c>
      <c r="U115" s="280">
        <v>390</v>
      </c>
      <c r="V115" s="281">
        <f t="shared" si="23"/>
        <v>0.12</v>
      </c>
      <c r="W115" s="281">
        <f t="shared" si="24"/>
        <v>0.12</v>
      </c>
      <c r="X115" s="281">
        <f t="shared" si="25"/>
        <v>0.12</v>
      </c>
      <c r="Y115" s="282">
        <f t="shared" si="26"/>
        <v>0.12</v>
      </c>
      <c r="Z115" s="1276"/>
      <c r="AA115" s="1260"/>
      <c r="AB115" s="1260"/>
      <c r="AC115" s="1260"/>
      <c r="AD115" s="1260"/>
      <c r="AE115" s="1260"/>
      <c r="AF115" s="1260"/>
      <c r="AG115" s="1260"/>
      <c r="AH115" s="1260"/>
      <c r="AI115" s="1263"/>
      <c r="AJ115" s="1263"/>
    </row>
    <row r="116" spans="1:36" ht="18.75" customHeight="1" x14ac:dyDescent="0.25">
      <c r="A116" s="1254">
        <v>17</v>
      </c>
      <c r="B116" s="1252" t="s">
        <v>280</v>
      </c>
      <c r="C116" s="1221" t="s">
        <v>87</v>
      </c>
      <c r="D116" s="1221">
        <f>160*0.9</f>
        <v>144</v>
      </c>
      <c r="E116" s="544" t="s">
        <v>534</v>
      </c>
      <c r="F116" s="470">
        <v>45</v>
      </c>
      <c r="G116" s="470">
        <v>45</v>
      </c>
      <c r="H116" s="470">
        <v>45</v>
      </c>
      <c r="I116" s="470">
        <v>45</v>
      </c>
      <c r="J116" s="470">
        <v>45</v>
      </c>
      <c r="K116" s="470">
        <v>45</v>
      </c>
      <c r="L116" s="270">
        <v>45</v>
      </c>
      <c r="M116" s="270">
        <v>45</v>
      </c>
      <c r="N116" s="270">
        <v>45</v>
      </c>
      <c r="O116" s="270">
        <v>45</v>
      </c>
      <c r="P116" s="270">
        <v>45</v>
      </c>
      <c r="Q116" s="270">
        <v>45</v>
      </c>
      <c r="R116" s="293">
        <v>390</v>
      </c>
      <c r="S116" s="293">
        <v>390</v>
      </c>
      <c r="T116" s="293">
        <v>390</v>
      </c>
      <c r="U116" s="293">
        <v>390</v>
      </c>
      <c r="V116" s="271">
        <f t="shared" si="23"/>
        <v>45</v>
      </c>
      <c r="W116" s="271">
        <f t="shared" si="24"/>
        <v>45</v>
      </c>
      <c r="X116" s="271">
        <f t="shared" si="25"/>
        <v>45</v>
      </c>
      <c r="Y116" s="272">
        <f t="shared" si="26"/>
        <v>45</v>
      </c>
      <c r="Z116" s="1256">
        <f>SUM(V116:V117)</f>
        <v>62</v>
      </c>
      <c r="AA116" s="1248">
        <f>SUM(W116:W117)</f>
        <v>62</v>
      </c>
      <c r="AB116" s="1248">
        <f>SUM(X116:X117)</f>
        <v>62</v>
      </c>
      <c r="AC116" s="1248">
        <f>SUM(Y116:Y117)</f>
        <v>62</v>
      </c>
      <c r="AD116" s="1248">
        <f t="shared" ref="AD116:AG116" si="43">Z116*0.38*0.9*SQRT(3)</f>
        <v>36.726405323690472</v>
      </c>
      <c r="AE116" s="1248">
        <f t="shared" si="43"/>
        <v>36.726405323690472</v>
      </c>
      <c r="AF116" s="1248">
        <f t="shared" si="43"/>
        <v>36.726405323690472</v>
      </c>
      <c r="AG116" s="1248">
        <f t="shared" si="43"/>
        <v>36.726405323690472</v>
      </c>
      <c r="AH116" s="1248">
        <f>MAX(Z116:AC117)</f>
        <v>62</v>
      </c>
      <c r="AI116" s="1250">
        <f t="shared" ref="AI116" si="44">AH116*0.38*0.9*SQRT(3)</f>
        <v>36.726405323690472</v>
      </c>
      <c r="AJ116" s="1250">
        <f>D116-AI116</f>
        <v>107.27359467630953</v>
      </c>
    </row>
    <row r="117" spans="1:36" ht="16.5" thickBot="1" x14ac:dyDescent="0.3">
      <c r="A117" s="1255"/>
      <c r="B117" s="1253"/>
      <c r="C117" s="1222"/>
      <c r="D117" s="1222"/>
      <c r="E117" s="502" t="s">
        <v>1051</v>
      </c>
      <c r="F117" s="502">
        <v>17</v>
      </c>
      <c r="G117" s="502">
        <v>17</v>
      </c>
      <c r="H117" s="502">
        <v>17</v>
      </c>
      <c r="I117" s="502">
        <v>17</v>
      </c>
      <c r="J117" s="502">
        <v>17</v>
      </c>
      <c r="K117" s="502">
        <v>17</v>
      </c>
      <c r="L117" s="279">
        <v>17</v>
      </c>
      <c r="M117" s="279">
        <v>17</v>
      </c>
      <c r="N117" s="279">
        <v>17</v>
      </c>
      <c r="O117" s="279">
        <v>17</v>
      </c>
      <c r="P117" s="279">
        <v>17</v>
      </c>
      <c r="Q117" s="279">
        <v>17</v>
      </c>
      <c r="R117" s="280">
        <v>390</v>
      </c>
      <c r="S117" s="280">
        <v>390</v>
      </c>
      <c r="T117" s="280">
        <v>390</v>
      </c>
      <c r="U117" s="280">
        <v>390</v>
      </c>
      <c r="V117" s="281">
        <f t="shared" si="23"/>
        <v>17</v>
      </c>
      <c r="W117" s="281">
        <f t="shared" si="24"/>
        <v>17</v>
      </c>
      <c r="X117" s="281">
        <f t="shared" si="25"/>
        <v>17</v>
      </c>
      <c r="Y117" s="282">
        <f t="shared" si="26"/>
        <v>17</v>
      </c>
      <c r="Z117" s="1257"/>
      <c r="AA117" s="1249"/>
      <c r="AB117" s="1249"/>
      <c r="AC117" s="1249"/>
      <c r="AD117" s="1249"/>
      <c r="AE117" s="1249"/>
      <c r="AF117" s="1249"/>
      <c r="AG117" s="1249"/>
      <c r="AH117" s="1249"/>
      <c r="AI117" s="1251"/>
      <c r="AJ117" s="1251"/>
    </row>
    <row r="118" spans="1:36" ht="16.5" customHeight="1" x14ac:dyDescent="0.25">
      <c r="A118" s="1223">
        <v>18</v>
      </c>
      <c r="B118" s="1225" t="s">
        <v>535</v>
      </c>
      <c r="C118" s="1206" t="s">
        <v>60</v>
      </c>
      <c r="D118" s="1206">
        <f>400*0.9</f>
        <v>360</v>
      </c>
      <c r="E118" s="270" t="s">
        <v>536</v>
      </c>
      <c r="F118" s="531">
        <v>25</v>
      </c>
      <c r="G118" s="531">
        <v>25</v>
      </c>
      <c r="H118" s="531">
        <v>25</v>
      </c>
      <c r="I118" s="531">
        <v>25</v>
      </c>
      <c r="J118" s="531">
        <v>25</v>
      </c>
      <c r="K118" s="531">
        <v>25</v>
      </c>
      <c r="L118" s="270">
        <v>25</v>
      </c>
      <c r="M118" s="270">
        <v>25</v>
      </c>
      <c r="N118" s="270">
        <v>25</v>
      </c>
      <c r="O118" s="270">
        <v>25</v>
      </c>
      <c r="P118" s="270">
        <v>25</v>
      </c>
      <c r="Q118" s="270">
        <v>25</v>
      </c>
      <c r="R118" s="270">
        <v>390</v>
      </c>
      <c r="S118" s="270">
        <v>390</v>
      </c>
      <c r="T118" s="270">
        <v>390</v>
      </c>
      <c r="U118" s="270">
        <v>390</v>
      </c>
      <c r="V118" s="271">
        <f t="shared" si="23"/>
        <v>25</v>
      </c>
      <c r="W118" s="271">
        <f t="shared" si="24"/>
        <v>25</v>
      </c>
      <c r="X118" s="271">
        <f t="shared" si="25"/>
        <v>25</v>
      </c>
      <c r="Y118" s="272">
        <f t="shared" si="26"/>
        <v>25</v>
      </c>
      <c r="Z118" s="1274">
        <f>SUM(V118:V127)</f>
        <v>208</v>
      </c>
      <c r="AA118" s="1258">
        <f>SUM(W118:W127)</f>
        <v>220</v>
      </c>
      <c r="AB118" s="1258">
        <f>SUM(X118:X127)</f>
        <v>215</v>
      </c>
      <c r="AC118" s="1258">
        <f>SUM(Y118:Y127)</f>
        <v>240</v>
      </c>
      <c r="AD118" s="1277">
        <f t="shared" ref="AD118:AG118" si="45">Z118*0.38*0.9*SQRT(3)</f>
        <v>123.21116624721967</v>
      </c>
      <c r="AE118" s="1277">
        <f t="shared" si="45"/>
        <v>130.31950276148231</v>
      </c>
      <c r="AF118" s="1277">
        <f t="shared" si="45"/>
        <v>127.35769588053954</v>
      </c>
      <c r="AG118" s="1277">
        <f t="shared" si="45"/>
        <v>142.16673028525344</v>
      </c>
      <c r="AH118" s="1258">
        <f>MAX(Z118:AC127)</f>
        <v>240</v>
      </c>
      <c r="AI118" s="1261">
        <f t="shared" ref="AI118" si="46">AH118*0.38*0.9*SQRT(3)</f>
        <v>142.16673028525344</v>
      </c>
      <c r="AJ118" s="1261">
        <f>D118-AI118</f>
        <v>217.83326971474656</v>
      </c>
    </row>
    <row r="119" spans="1:36" ht="15.75" x14ac:dyDescent="0.25">
      <c r="A119" s="1224"/>
      <c r="B119" s="1226"/>
      <c r="C119" s="1207"/>
      <c r="D119" s="1207"/>
      <c r="E119" s="273" t="s">
        <v>537</v>
      </c>
      <c r="F119" s="502">
        <v>26</v>
      </c>
      <c r="G119" s="502">
        <v>26</v>
      </c>
      <c r="H119" s="502">
        <v>26</v>
      </c>
      <c r="I119" s="502">
        <v>28</v>
      </c>
      <c r="J119" s="502">
        <v>28</v>
      </c>
      <c r="K119" s="502">
        <v>28</v>
      </c>
      <c r="L119" s="273">
        <v>26</v>
      </c>
      <c r="M119" s="273">
        <v>26</v>
      </c>
      <c r="N119" s="273">
        <v>26</v>
      </c>
      <c r="O119" s="273">
        <v>29</v>
      </c>
      <c r="P119" s="273">
        <v>29</v>
      </c>
      <c r="Q119" s="273">
        <v>29</v>
      </c>
      <c r="R119" s="274">
        <v>390</v>
      </c>
      <c r="S119" s="274">
        <v>390</v>
      </c>
      <c r="T119" s="274">
        <v>390</v>
      </c>
      <c r="U119" s="274">
        <v>390</v>
      </c>
      <c r="V119" s="275">
        <f t="shared" si="23"/>
        <v>26</v>
      </c>
      <c r="W119" s="275">
        <f t="shared" si="24"/>
        <v>28</v>
      </c>
      <c r="X119" s="275">
        <f t="shared" si="25"/>
        <v>26</v>
      </c>
      <c r="Y119" s="276">
        <f t="shared" si="26"/>
        <v>29</v>
      </c>
      <c r="Z119" s="1275"/>
      <c r="AA119" s="1259"/>
      <c r="AB119" s="1259"/>
      <c r="AC119" s="1259"/>
      <c r="AD119" s="1259"/>
      <c r="AE119" s="1259"/>
      <c r="AF119" s="1259"/>
      <c r="AG119" s="1259"/>
      <c r="AH119" s="1259"/>
      <c r="AI119" s="1262"/>
      <c r="AJ119" s="1262"/>
    </row>
    <row r="120" spans="1:36" ht="15.75" x14ac:dyDescent="0.25">
      <c r="A120" s="1224"/>
      <c r="B120" s="1226"/>
      <c r="C120" s="1207"/>
      <c r="D120" s="1207"/>
      <c r="E120" s="277" t="s">
        <v>538</v>
      </c>
      <c r="F120" s="470">
        <v>24</v>
      </c>
      <c r="G120" s="470">
        <v>24</v>
      </c>
      <c r="H120" s="470">
        <v>24</v>
      </c>
      <c r="I120" s="470">
        <v>26</v>
      </c>
      <c r="J120" s="470">
        <v>26</v>
      </c>
      <c r="K120" s="470">
        <v>26</v>
      </c>
      <c r="L120" s="277">
        <v>26</v>
      </c>
      <c r="M120" s="277">
        <v>26</v>
      </c>
      <c r="N120" s="277">
        <v>26</v>
      </c>
      <c r="O120" s="277">
        <v>26</v>
      </c>
      <c r="P120" s="277">
        <v>26</v>
      </c>
      <c r="Q120" s="277">
        <v>26</v>
      </c>
      <c r="R120" s="277">
        <v>390</v>
      </c>
      <c r="S120" s="277">
        <v>390</v>
      </c>
      <c r="T120" s="277">
        <v>390</v>
      </c>
      <c r="U120" s="277">
        <v>390</v>
      </c>
      <c r="V120" s="275">
        <f t="shared" si="23"/>
        <v>24</v>
      </c>
      <c r="W120" s="275">
        <f t="shared" si="24"/>
        <v>26</v>
      </c>
      <c r="X120" s="275">
        <f t="shared" si="25"/>
        <v>26</v>
      </c>
      <c r="Y120" s="276">
        <f t="shared" si="26"/>
        <v>26</v>
      </c>
      <c r="Z120" s="1275"/>
      <c r="AA120" s="1259"/>
      <c r="AB120" s="1259"/>
      <c r="AC120" s="1259"/>
      <c r="AD120" s="1259"/>
      <c r="AE120" s="1259"/>
      <c r="AF120" s="1259"/>
      <c r="AG120" s="1259"/>
      <c r="AH120" s="1259"/>
      <c r="AI120" s="1262"/>
      <c r="AJ120" s="1262"/>
    </row>
    <row r="121" spans="1:36" ht="15.75" x14ac:dyDescent="0.25">
      <c r="A121" s="1224"/>
      <c r="B121" s="1226"/>
      <c r="C121" s="1207"/>
      <c r="D121" s="1207"/>
      <c r="E121" s="273" t="s">
        <v>539</v>
      </c>
      <c r="F121" s="502">
        <v>30</v>
      </c>
      <c r="G121" s="502">
        <v>30</v>
      </c>
      <c r="H121" s="502">
        <v>30</v>
      </c>
      <c r="I121" s="502">
        <v>32</v>
      </c>
      <c r="J121" s="502">
        <v>32</v>
      </c>
      <c r="K121" s="502">
        <v>32</v>
      </c>
      <c r="L121" s="273">
        <v>32</v>
      </c>
      <c r="M121" s="273">
        <v>32</v>
      </c>
      <c r="N121" s="273">
        <v>32</v>
      </c>
      <c r="O121" s="273">
        <v>40</v>
      </c>
      <c r="P121" s="273">
        <v>40</v>
      </c>
      <c r="Q121" s="273">
        <v>40</v>
      </c>
      <c r="R121" s="274">
        <v>390</v>
      </c>
      <c r="S121" s="274">
        <v>390</v>
      </c>
      <c r="T121" s="274">
        <v>390</v>
      </c>
      <c r="U121" s="274">
        <v>390</v>
      </c>
      <c r="V121" s="275">
        <f t="shared" si="23"/>
        <v>30</v>
      </c>
      <c r="W121" s="275">
        <f t="shared" si="24"/>
        <v>32</v>
      </c>
      <c r="X121" s="275">
        <f t="shared" si="25"/>
        <v>32</v>
      </c>
      <c r="Y121" s="276">
        <f t="shared" si="26"/>
        <v>40</v>
      </c>
      <c r="Z121" s="1275"/>
      <c r="AA121" s="1259"/>
      <c r="AB121" s="1259"/>
      <c r="AC121" s="1259"/>
      <c r="AD121" s="1259"/>
      <c r="AE121" s="1259"/>
      <c r="AF121" s="1259"/>
      <c r="AG121" s="1259"/>
      <c r="AH121" s="1259"/>
      <c r="AI121" s="1262"/>
      <c r="AJ121" s="1262"/>
    </row>
    <row r="122" spans="1:36" ht="15.75" x14ac:dyDescent="0.25">
      <c r="A122" s="1224"/>
      <c r="B122" s="1226"/>
      <c r="C122" s="1207"/>
      <c r="D122" s="1207"/>
      <c r="E122" s="277" t="s">
        <v>540</v>
      </c>
      <c r="F122" s="470">
        <v>25</v>
      </c>
      <c r="G122" s="470">
        <v>25</v>
      </c>
      <c r="H122" s="470">
        <v>25</v>
      </c>
      <c r="I122" s="470">
        <v>28</v>
      </c>
      <c r="J122" s="470">
        <v>28</v>
      </c>
      <c r="K122" s="470">
        <v>28</v>
      </c>
      <c r="L122" s="277">
        <v>27</v>
      </c>
      <c r="M122" s="277">
        <v>27</v>
      </c>
      <c r="N122" s="277">
        <v>27</v>
      </c>
      <c r="O122" s="277">
        <v>31</v>
      </c>
      <c r="P122" s="277">
        <v>31</v>
      </c>
      <c r="Q122" s="277">
        <v>31</v>
      </c>
      <c r="R122" s="278">
        <v>390</v>
      </c>
      <c r="S122" s="278">
        <v>390</v>
      </c>
      <c r="T122" s="278">
        <v>390</v>
      </c>
      <c r="U122" s="278">
        <v>390</v>
      </c>
      <c r="V122" s="275">
        <f t="shared" si="23"/>
        <v>25</v>
      </c>
      <c r="W122" s="275">
        <f t="shared" si="24"/>
        <v>28</v>
      </c>
      <c r="X122" s="275">
        <f t="shared" si="25"/>
        <v>27</v>
      </c>
      <c r="Y122" s="276">
        <f t="shared" si="26"/>
        <v>31</v>
      </c>
      <c r="Z122" s="1275"/>
      <c r="AA122" s="1259"/>
      <c r="AB122" s="1259"/>
      <c r="AC122" s="1259"/>
      <c r="AD122" s="1259"/>
      <c r="AE122" s="1259"/>
      <c r="AF122" s="1259"/>
      <c r="AG122" s="1259"/>
      <c r="AH122" s="1259"/>
      <c r="AI122" s="1262"/>
      <c r="AJ122" s="1262"/>
    </row>
    <row r="123" spans="1:36" ht="15.75" x14ac:dyDescent="0.25">
      <c r="A123" s="1224"/>
      <c r="B123" s="1226"/>
      <c r="C123" s="1207"/>
      <c r="D123" s="1207"/>
      <c r="E123" s="273" t="s">
        <v>541</v>
      </c>
      <c r="F123" s="502">
        <v>26</v>
      </c>
      <c r="G123" s="502">
        <v>26</v>
      </c>
      <c r="H123" s="502">
        <v>26</v>
      </c>
      <c r="I123" s="502">
        <v>28</v>
      </c>
      <c r="J123" s="502">
        <v>28</v>
      </c>
      <c r="K123" s="502">
        <v>28</v>
      </c>
      <c r="L123" s="273">
        <v>26</v>
      </c>
      <c r="M123" s="273">
        <v>26</v>
      </c>
      <c r="N123" s="273">
        <v>26</v>
      </c>
      <c r="O123" s="273">
        <v>30</v>
      </c>
      <c r="P123" s="273">
        <v>30</v>
      </c>
      <c r="Q123" s="273">
        <v>30</v>
      </c>
      <c r="R123" s="274">
        <v>390</v>
      </c>
      <c r="S123" s="274">
        <v>390</v>
      </c>
      <c r="T123" s="274">
        <v>390</v>
      </c>
      <c r="U123" s="274">
        <v>390</v>
      </c>
      <c r="V123" s="275">
        <f t="shared" si="23"/>
        <v>26</v>
      </c>
      <c r="W123" s="275">
        <f t="shared" si="24"/>
        <v>28</v>
      </c>
      <c r="X123" s="275">
        <f t="shared" si="25"/>
        <v>26</v>
      </c>
      <c r="Y123" s="276">
        <f t="shared" si="26"/>
        <v>30</v>
      </c>
      <c r="Z123" s="1275"/>
      <c r="AA123" s="1259"/>
      <c r="AB123" s="1259"/>
      <c r="AC123" s="1259"/>
      <c r="AD123" s="1259"/>
      <c r="AE123" s="1259"/>
      <c r="AF123" s="1259"/>
      <c r="AG123" s="1259"/>
      <c r="AH123" s="1259"/>
      <c r="AI123" s="1262"/>
      <c r="AJ123" s="1262"/>
    </row>
    <row r="124" spans="1:36" ht="15.75" x14ac:dyDescent="0.25">
      <c r="A124" s="1224"/>
      <c r="B124" s="1226"/>
      <c r="C124" s="1207"/>
      <c r="D124" s="1207"/>
      <c r="E124" s="277" t="s">
        <v>542</v>
      </c>
      <c r="F124" s="470">
        <v>26</v>
      </c>
      <c r="G124" s="470">
        <v>26</v>
      </c>
      <c r="H124" s="470">
        <v>26</v>
      </c>
      <c r="I124" s="470">
        <v>28</v>
      </c>
      <c r="J124" s="470">
        <v>28</v>
      </c>
      <c r="K124" s="470">
        <v>28</v>
      </c>
      <c r="L124" s="277">
        <v>27</v>
      </c>
      <c r="M124" s="277">
        <v>27</v>
      </c>
      <c r="N124" s="277">
        <v>27</v>
      </c>
      <c r="O124" s="277">
        <v>30</v>
      </c>
      <c r="P124" s="277">
        <v>30</v>
      </c>
      <c r="Q124" s="277">
        <v>30</v>
      </c>
      <c r="R124" s="278">
        <v>390</v>
      </c>
      <c r="S124" s="278">
        <v>390</v>
      </c>
      <c r="T124" s="278">
        <v>390</v>
      </c>
      <c r="U124" s="278">
        <v>390</v>
      </c>
      <c r="V124" s="275">
        <f t="shared" si="23"/>
        <v>26</v>
      </c>
      <c r="W124" s="275">
        <f t="shared" si="24"/>
        <v>28</v>
      </c>
      <c r="X124" s="275">
        <f t="shared" si="25"/>
        <v>27</v>
      </c>
      <c r="Y124" s="276">
        <f t="shared" si="26"/>
        <v>30</v>
      </c>
      <c r="Z124" s="1275"/>
      <c r="AA124" s="1259"/>
      <c r="AB124" s="1259"/>
      <c r="AC124" s="1259"/>
      <c r="AD124" s="1259"/>
      <c r="AE124" s="1259"/>
      <c r="AF124" s="1259"/>
      <c r="AG124" s="1259"/>
      <c r="AH124" s="1259"/>
      <c r="AI124" s="1262"/>
      <c r="AJ124" s="1262"/>
    </row>
    <row r="125" spans="1:36" ht="15.75" x14ac:dyDescent="0.25">
      <c r="A125" s="1224"/>
      <c r="B125" s="1226"/>
      <c r="C125" s="1207"/>
      <c r="D125" s="1207"/>
      <c r="E125" s="273" t="s">
        <v>543</v>
      </c>
      <c r="F125" s="502">
        <v>26</v>
      </c>
      <c r="G125" s="502">
        <v>26</v>
      </c>
      <c r="H125" s="502">
        <v>26</v>
      </c>
      <c r="I125" s="502">
        <v>25</v>
      </c>
      <c r="J125" s="502">
        <v>25</v>
      </c>
      <c r="K125" s="502">
        <v>25</v>
      </c>
      <c r="L125" s="273">
        <v>26</v>
      </c>
      <c r="M125" s="273">
        <v>26</v>
      </c>
      <c r="N125" s="273">
        <v>26</v>
      </c>
      <c r="O125" s="273">
        <v>29</v>
      </c>
      <c r="P125" s="273">
        <v>29</v>
      </c>
      <c r="Q125" s="273">
        <v>29</v>
      </c>
      <c r="R125" s="274">
        <v>390</v>
      </c>
      <c r="S125" s="274">
        <v>390</v>
      </c>
      <c r="T125" s="274">
        <v>390</v>
      </c>
      <c r="U125" s="274">
        <v>390</v>
      </c>
      <c r="V125" s="275">
        <f t="shared" si="23"/>
        <v>26</v>
      </c>
      <c r="W125" s="275">
        <f t="shared" si="24"/>
        <v>25</v>
      </c>
      <c r="X125" s="275">
        <f t="shared" si="25"/>
        <v>26</v>
      </c>
      <c r="Y125" s="276">
        <f t="shared" si="26"/>
        <v>29</v>
      </c>
      <c r="Z125" s="1275"/>
      <c r="AA125" s="1259"/>
      <c r="AB125" s="1259"/>
      <c r="AC125" s="1259"/>
      <c r="AD125" s="1259"/>
      <c r="AE125" s="1259"/>
      <c r="AF125" s="1259"/>
      <c r="AG125" s="1259"/>
      <c r="AH125" s="1259"/>
      <c r="AI125" s="1262"/>
      <c r="AJ125" s="1262"/>
    </row>
    <row r="126" spans="1:36" ht="15.75" x14ac:dyDescent="0.25">
      <c r="A126" s="1224"/>
      <c r="B126" s="1226"/>
      <c r="C126" s="1207"/>
      <c r="D126" s="1207"/>
      <c r="E126" s="277"/>
      <c r="F126" s="277"/>
      <c r="G126" s="277"/>
      <c r="H126" s="277"/>
      <c r="I126" s="277"/>
      <c r="J126" s="277"/>
      <c r="K126" s="277"/>
      <c r="L126" s="277"/>
      <c r="M126" s="277"/>
      <c r="N126" s="277"/>
      <c r="O126" s="277"/>
      <c r="P126" s="277"/>
      <c r="Q126" s="277"/>
      <c r="R126" s="278"/>
      <c r="S126" s="278"/>
      <c r="T126" s="278"/>
      <c r="U126" s="278"/>
      <c r="V126" s="275">
        <f t="shared" si="23"/>
        <v>0</v>
      </c>
      <c r="W126" s="275">
        <f t="shared" si="24"/>
        <v>0</v>
      </c>
      <c r="X126" s="275">
        <f t="shared" si="25"/>
        <v>0</v>
      </c>
      <c r="Y126" s="276">
        <f t="shared" si="26"/>
        <v>0</v>
      </c>
      <c r="Z126" s="1275"/>
      <c r="AA126" s="1259"/>
      <c r="AB126" s="1259"/>
      <c r="AC126" s="1259"/>
      <c r="AD126" s="1259"/>
      <c r="AE126" s="1259"/>
      <c r="AF126" s="1259"/>
      <c r="AG126" s="1259"/>
      <c r="AH126" s="1259"/>
      <c r="AI126" s="1262"/>
      <c r="AJ126" s="1262"/>
    </row>
    <row r="127" spans="1:36" ht="16.5" thickBot="1" x14ac:dyDescent="0.3">
      <c r="A127" s="1218"/>
      <c r="B127" s="1220"/>
      <c r="C127" s="1208"/>
      <c r="D127" s="1208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  <c r="O127" s="279"/>
      <c r="P127" s="279"/>
      <c r="Q127" s="279"/>
      <c r="R127" s="280"/>
      <c r="S127" s="280"/>
      <c r="T127" s="280"/>
      <c r="U127" s="280"/>
      <c r="V127" s="281">
        <f t="shared" si="23"/>
        <v>0</v>
      </c>
      <c r="W127" s="281">
        <f t="shared" si="24"/>
        <v>0</v>
      </c>
      <c r="X127" s="281">
        <f t="shared" si="25"/>
        <v>0</v>
      </c>
      <c r="Y127" s="282">
        <f t="shared" si="26"/>
        <v>0</v>
      </c>
      <c r="Z127" s="1276"/>
      <c r="AA127" s="1260"/>
      <c r="AB127" s="1260"/>
      <c r="AC127" s="1260"/>
      <c r="AD127" s="1260"/>
      <c r="AE127" s="1260"/>
      <c r="AF127" s="1260"/>
      <c r="AG127" s="1260"/>
      <c r="AH127" s="1260"/>
      <c r="AI127" s="1263"/>
      <c r="AJ127" s="1263"/>
    </row>
    <row r="128" spans="1:36" ht="18.75" customHeight="1" x14ac:dyDescent="0.25">
      <c r="A128" s="1254">
        <v>19</v>
      </c>
      <c r="B128" s="1252" t="s">
        <v>544</v>
      </c>
      <c r="C128" s="1206" t="s">
        <v>545</v>
      </c>
      <c r="D128" s="1206">
        <f>(400+400)*0.9</f>
        <v>720</v>
      </c>
      <c r="E128" s="270" t="s">
        <v>976</v>
      </c>
      <c r="F128" s="532">
        <v>142</v>
      </c>
      <c r="G128" s="532">
        <v>142</v>
      </c>
      <c r="H128" s="532">
        <v>142</v>
      </c>
      <c r="I128" s="532">
        <v>149</v>
      </c>
      <c r="J128" s="532">
        <v>149</v>
      </c>
      <c r="K128" s="532">
        <v>149</v>
      </c>
      <c r="L128" s="270">
        <v>142</v>
      </c>
      <c r="M128" s="270">
        <v>142</v>
      </c>
      <c r="N128" s="270">
        <v>142</v>
      </c>
      <c r="O128" s="270">
        <v>149</v>
      </c>
      <c r="P128" s="270">
        <v>149</v>
      </c>
      <c r="Q128" s="270">
        <v>149</v>
      </c>
      <c r="R128" s="293">
        <v>390</v>
      </c>
      <c r="S128" s="293">
        <v>390</v>
      </c>
      <c r="T128" s="293">
        <v>390</v>
      </c>
      <c r="U128" s="293">
        <v>390</v>
      </c>
      <c r="V128" s="271">
        <f t="shared" si="23"/>
        <v>142</v>
      </c>
      <c r="W128" s="271">
        <f t="shared" si="24"/>
        <v>149</v>
      </c>
      <c r="X128" s="271">
        <f t="shared" si="25"/>
        <v>142</v>
      </c>
      <c r="Y128" s="272">
        <f t="shared" si="26"/>
        <v>149</v>
      </c>
      <c r="Z128" s="1256">
        <f>SUM(V128:V130)</f>
        <v>152</v>
      </c>
      <c r="AA128" s="1248">
        <f>SUM(W128:W130)</f>
        <v>163.19999999999999</v>
      </c>
      <c r="AB128" s="1248">
        <f>SUM(X128:X130)</f>
        <v>156.19999999999999</v>
      </c>
      <c r="AC128" s="1248">
        <f>SUM(Y128:Y130)</f>
        <v>164.2</v>
      </c>
      <c r="AD128" s="1248">
        <f t="shared" ref="AD128:AG128" si="47">Z128*0.38*0.9*SQRT(3)</f>
        <v>90.038929180660517</v>
      </c>
      <c r="AE128" s="1248">
        <f t="shared" si="47"/>
        <v>96.673376593972336</v>
      </c>
      <c r="AF128" s="1248">
        <f t="shared" si="47"/>
        <v>92.526846960652435</v>
      </c>
      <c r="AG128" s="1248">
        <f t="shared" si="47"/>
        <v>97.265737970160885</v>
      </c>
      <c r="AH128" s="1248">
        <f>MAX(Z128:AC130)</f>
        <v>164.2</v>
      </c>
      <c r="AI128" s="1250">
        <f t="shared" ref="AI128" si="48">AH128*0.38*0.9*SQRT(3)</f>
        <v>97.265737970160885</v>
      </c>
      <c r="AJ128" s="1250">
        <f>D128-AI128</f>
        <v>622.7342620298391</v>
      </c>
    </row>
    <row r="129" spans="1:36" ht="16.5" thickBot="1" x14ac:dyDescent="0.3">
      <c r="A129" s="1280"/>
      <c r="B129" s="1284"/>
      <c r="C129" s="1207"/>
      <c r="D129" s="1207"/>
      <c r="E129" s="279" t="s">
        <v>977</v>
      </c>
      <c r="F129" s="546">
        <v>10</v>
      </c>
      <c r="G129" s="546">
        <v>10</v>
      </c>
      <c r="H129" s="546">
        <v>10</v>
      </c>
      <c r="I129" s="546">
        <v>10</v>
      </c>
      <c r="J129" s="546">
        <v>10</v>
      </c>
      <c r="K129" s="546">
        <v>10</v>
      </c>
      <c r="L129" s="279">
        <v>10</v>
      </c>
      <c r="M129" s="279">
        <v>10</v>
      </c>
      <c r="N129" s="279">
        <v>10</v>
      </c>
      <c r="O129" s="279">
        <v>11</v>
      </c>
      <c r="P129" s="279">
        <v>11</v>
      </c>
      <c r="Q129" s="279">
        <v>11</v>
      </c>
      <c r="R129" s="280">
        <v>390</v>
      </c>
      <c r="S129" s="280">
        <v>390</v>
      </c>
      <c r="T129" s="280">
        <v>390</v>
      </c>
      <c r="U129" s="280">
        <v>390</v>
      </c>
      <c r="V129" s="281">
        <f t="shared" ref="V129:V144" si="49">IF(AND(F129=0,G129=0,H129=0),0,IF(AND(F129=0,G129=0),H129,IF(AND(F129=0,H129=0),G129,IF(AND(G129=0,H129=0),F129,IF(F129=0,(G129+H129)/2,IF(G129=0,(F129+H129)/2,IF(H129=0,(F129+G129)/2,(F129+G129+H129)/3)))))))</f>
        <v>10</v>
      </c>
      <c r="W129" s="281">
        <f t="shared" ref="W129" si="50">IF(AND(I129=0,J129=0,K129=0),0,IF(AND(I129=0,J129=0),K129,IF(AND(I129=0,K129=0),J129,IF(AND(J129=0,K129=0),I129,IF(I129=0,(J129+K129)/2,IF(J129=0,(I129+K129)/2,IF(K129=0,(I129+J129)/2,(I129+J129+K129)/3)))))))</f>
        <v>10</v>
      </c>
      <c r="X129" s="281">
        <f t="shared" ref="X129" si="51">IF(AND(L129=0,M129=0,N129=0),0,IF(AND(L129=0,M129=0),N129,IF(AND(L129=0,N129=0),M129,IF(AND(M129=0,N129=0),L129,IF(L129=0,(M129+N129)/2,IF(M129=0,(L129+N129)/2,IF(N129=0,(L129+M129)/2,(L129+M129+N129)/3)))))))</f>
        <v>10</v>
      </c>
      <c r="Y129" s="394">
        <f t="shared" ref="Y129" si="52">IF(AND(O129=0,P129=0,Q129=0),0,IF(AND(O129=0,P129=0),Q129,IF(AND(O129=0,Q129=0),P129,IF(AND(P129=0,Q129=0),O129,IF(O129=0,(P129+Q129)/2,IF(P129=0,(O129+Q129)/2,IF(Q129=0,(O129+P129)/2,(O129+P129+Q129)/3)))))))</f>
        <v>11</v>
      </c>
      <c r="Z129" s="1287"/>
      <c r="AA129" s="1285"/>
      <c r="AB129" s="1285"/>
      <c r="AC129" s="1285"/>
      <c r="AD129" s="1285"/>
      <c r="AE129" s="1285"/>
      <c r="AF129" s="1285"/>
      <c r="AG129" s="1285"/>
      <c r="AH129" s="1285"/>
      <c r="AI129" s="1286"/>
      <c r="AJ129" s="1286"/>
    </row>
    <row r="130" spans="1:36" ht="16.5" thickBot="1" x14ac:dyDescent="0.3">
      <c r="A130" s="1255"/>
      <c r="B130" s="1253"/>
      <c r="C130" s="1208"/>
      <c r="D130" s="1208"/>
      <c r="E130" s="279" t="s">
        <v>470</v>
      </c>
      <c r="F130" s="547">
        <v>0</v>
      </c>
      <c r="G130" s="547">
        <v>0</v>
      </c>
      <c r="H130" s="547">
        <v>0</v>
      </c>
      <c r="I130" s="547">
        <v>4.2</v>
      </c>
      <c r="J130" s="547">
        <v>4.2</v>
      </c>
      <c r="K130" s="547">
        <v>4.2</v>
      </c>
      <c r="L130" s="279">
        <v>4.2</v>
      </c>
      <c r="M130" s="279">
        <v>4.2</v>
      </c>
      <c r="N130" s="279">
        <v>4.2</v>
      </c>
      <c r="O130" s="279">
        <v>4.2</v>
      </c>
      <c r="P130" s="279">
        <v>4.2</v>
      </c>
      <c r="Q130" s="279">
        <v>4.2</v>
      </c>
      <c r="R130" s="280">
        <v>390</v>
      </c>
      <c r="S130" s="280">
        <v>390</v>
      </c>
      <c r="T130" s="280">
        <v>390</v>
      </c>
      <c r="U130" s="280">
        <v>390</v>
      </c>
      <c r="V130" s="281">
        <f t="shared" si="49"/>
        <v>0</v>
      </c>
      <c r="W130" s="281">
        <f t="shared" si="24"/>
        <v>4.2</v>
      </c>
      <c r="X130" s="281">
        <f t="shared" si="25"/>
        <v>4.2</v>
      </c>
      <c r="Y130" s="282">
        <f t="shared" si="26"/>
        <v>4.2</v>
      </c>
      <c r="Z130" s="1257"/>
      <c r="AA130" s="1249"/>
      <c r="AB130" s="1249"/>
      <c r="AC130" s="1249"/>
      <c r="AD130" s="1249"/>
      <c r="AE130" s="1249"/>
      <c r="AF130" s="1249"/>
      <c r="AG130" s="1249"/>
      <c r="AH130" s="1249"/>
      <c r="AI130" s="1251"/>
      <c r="AJ130" s="1251"/>
    </row>
    <row r="131" spans="1:36" ht="18.75" customHeight="1" x14ac:dyDescent="0.25">
      <c r="A131" s="1254">
        <v>20</v>
      </c>
      <c r="B131" s="1252" t="s">
        <v>546</v>
      </c>
      <c r="C131" s="1221" t="s">
        <v>92</v>
      </c>
      <c r="D131" s="1221">
        <f>100*0.9</f>
        <v>90</v>
      </c>
      <c r="E131" s="270" t="s">
        <v>547</v>
      </c>
      <c r="F131" s="531">
        <v>16</v>
      </c>
      <c r="G131" s="531">
        <v>16</v>
      </c>
      <c r="H131" s="531">
        <v>16</v>
      </c>
      <c r="I131" s="531">
        <v>17</v>
      </c>
      <c r="J131" s="531">
        <v>17</v>
      </c>
      <c r="K131" s="531">
        <v>17</v>
      </c>
      <c r="L131" s="270">
        <v>16</v>
      </c>
      <c r="M131" s="270">
        <v>16</v>
      </c>
      <c r="N131" s="270">
        <v>16</v>
      </c>
      <c r="O131" s="270">
        <v>17</v>
      </c>
      <c r="P131" s="270">
        <v>17</v>
      </c>
      <c r="Q131" s="270">
        <v>17</v>
      </c>
      <c r="R131" s="293">
        <v>380</v>
      </c>
      <c r="S131" s="293">
        <v>380</v>
      </c>
      <c r="T131" s="293">
        <v>390</v>
      </c>
      <c r="U131" s="293">
        <v>390</v>
      </c>
      <c r="V131" s="271">
        <f t="shared" si="49"/>
        <v>16</v>
      </c>
      <c r="W131" s="271">
        <f t="shared" si="24"/>
        <v>17</v>
      </c>
      <c r="X131" s="271">
        <f t="shared" si="25"/>
        <v>16</v>
      </c>
      <c r="Y131" s="272">
        <f t="shared" si="26"/>
        <v>17</v>
      </c>
      <c r="Z131" s="1256">
        <f>SUM(V131:V132)</f>
        <v>16</v>
      </c>
      <c r="AA131" s="1248">
        <f>SUM(W131:W132)</f>
        <v>17</v>
      </c>
      <c r="AB131" s="1248">
        <f>SUM(X131:X132)</f>
        <v>16</v>
      </c>
      <c r="AC131" s="1248">
        <f>SUM(Y131:Y132)</f>
        <v>17</v>
      </c>
      <c r="AD131" s="1248">
        <f t="shared" ref="AD131:AG131" si="53">Z131*0.38*0.9*SQRT(3)</f>
        <v>9.477782019016896</v>
      </c>
      <c r="AE131" s="1248">
        <f t="shared" si="53"/>
        <v>10.070143395205452</v>
      </c>
      <c r="AF131" s="1248">
        <f t="shared" si="53"/>
        <v>9.477782019016896</v>
      </c>
      <c r="AG131" s="1248">
        <f t="shared" si="53"/>
        <v>10.070143395205452</v>
      </c>
      <c r="AH131" s="1248">
        <f>MAX(Z131:AC132)</f>
        <v>17</v>
      </c>
      <c r="AI131" s="1250">
        <f t="shared" ref="AI131" si="54">AH131*0.38*0.9*SQRT(3)</f>
        <v>10.070143395205452</v>
      </c>
      <c r="AJ131" s="1250">
        <f>D131-AI131</f>
        <v>79.929856604794551</v>
      </c>
    </row>
    <row r="132" spans="1:36" ht="16.5" thickBot="1" x14ac:dyDescent="0.3">
      <c r="A132" s="1255"/>
      <c r="B132" s="1253"/>
      <c r="C132" s="1222"/>
      <c r="D132" s="1222"/>
      <c r="E132" s="279"/>
      <c r="F132" s="279"/>
      <c r="G132" s="279"/>
      <c r="H132" s="279"/>
      <c r="I132" s="279"/>
      <c r="J132" s="279"/>
      <c r="K132" s="279"/>
      <c r="L132" s="279"/>
      <c r="M132" s="279"/>
      <c r="N132" s="279"/>
      <c r="O132" s="279"/>
      <c r="P132" s="279"/>
      <c r="Q132" s="279"/>
      <c r="R132" s="280"/>
      <c r="S132" s="280"/>
      <c r="T132" s="280"/>
      <c r="U132" s="280"/>
      <c r="V132" s="281">
        <f t="shared" si="49"/>
        <v>0</v>
      </c>
      <c r="W132" s="281">
        <f t="shared" si="24"/>
        <v>0</v>
      </c>
      <c r="X132" s="281">
        <f t="shared" si="25"/>
        <v>0</v>
      </c>
      <c r="Y132" s="282">
        <f t="shared" si="26"/>
        <v>0</v>
      </c>
      <c r="Z132" s="1257"/>
      <c r="AA132" s="1249"/>
      <c r="AB132" s="1249"/>
      <c r="AC132" s="1249"/>
      <c r="AD132" s="1249"/>
      <c r="AE132" s="1249"/>
      <c r="AF132" s="1249"/>
      <c r="AG132" s="1249"/>
      <c r="AH132" s="1249"/>
      <c r="AI132" s="1251"/>
      <c r="AJ132" s="1251"/>
    </row>
    <row r="133" spans="1:36" ht="18.75" customHeight="1" x14ac:dyDescent="0.25">
      <c r="A133" s="1254">
        <v>21</v>
      </c>
      <c r="B133" s="1252" t="s">
        <v>398</v>
      </c>
      <c r="C133" s="1221" t="s">
        <v>87</v>
      </c>
      <c r="D133" s="1221">
        <f>160*0.9</f>
        <v>144</v>
      </c>
      <c r="E133" s="270" t="s">
        <v>548</v>
      </c>
      <c r="F133" s="531">
        <v>1</v>
      </c>
      <c r="G133" s="531">
        <v>1</v>
      </c>
      <c r="H133" s="531">
        <v>1</v>
      </c>
      <c r="I133" s="531">
        <v>1</v>
      </c>
      <c r="J133" s="531">
        <v>1</v>
      </c>
      <c r="K133" s="531">
        <v>1</v>
      </c>
      <c r="L133" s="270">
        <v>3</v>
      </c>
      <c r="M133" s="270">
        <v>3</v>
      </c>
      <c r="N133" s="270">
        <v>3</v>
      </c>
      <c r="O133" s="270">
        <v>3</v>
      </c>
      <c r="P133" s="270">
        <v>3</v>
      </c>
      <c r="Q133" s="270">
        <v>3</v>
      </c>
      <c r="R133" s="293">
        <v>390</v>
      </c>
      <c r="S133" s="293">
        <v>390</v>
      </c>
      <c r="T133" s="293">
        <v>390</v>
      </c>
      <c r="U133" s="293">
        <v>390</v>
      </c>
      <c r="V133" s="271">
        <f t="shared" si="49"/>
        <v>1</v>
      </c>
      <c r="W133" s="271">
        <f t="shared" si="24"/>
        <v>1</v>
      </c>
      <c r="X133" s="271">
        <f t="shared" si="25"/>
        <v>3</v>
      </c>
      <c r="Y133" s="272">
        <f t="shared" si="26"/>
        <v>3</v>
      </c>
      <c r="Z133" s="1256">
        <f>SUM(V133:V134)</f>
        <v>1</v>
      </c>
      <c r="AA133" s="1248">
        <f>SUM(W133:W134)</f>
        <v>1</v>
      </c>
      <c r="AB133" s="1248">
        <f>SUM(X133:X134)</f>
        <v>3</v>
      </c>
      <c r="AC133" s="1248">
        <f>SUM(Y133:Y134)</f>
        <v>3</v>
      </c>
      <c r="AD133" s="1248">
        <f t="shared" ref="AD133:AG133" si="55">Z133*0.38*0.9*SQRT(3)</f>
        <v>0.592361376188556</v>
      </c>
      <c r="AE133" s="1248">
        <f t="shared" si="55"/>
        <v>0.592361376188556</v>
      </c>
      <c r="AF133" s="1248">
        <f t="shared" si="55"/>
        <v>1.7770841285656684</v>
      </c>
      <c r="AG133" s="1248">
        <f t="shared" si="55"/>
        <v>1.7770841285656684</v>
      </c>
      <c r="AH133" s="1248">
        <f>MAX(Z133:AC134)</f>
        <v>3</v>
      </c>
      <c r="AI133" s="1250">
        <f t="shared" ref="AI133" si="56">AH133*0.38*0.9*SQRT(3)</f>
        <v>1.7770841285656684</v>
      </c>
      <c r="AJ133" s="1250">
        <f>D133-AI133</f>
        <v>142.22291587143434</v>
      </c>
    </row>
    <row r="134" spans="1:36" ht="16.5" thickBot="1" x14ac:dyDescent="0.3">
      <c r="A134" s="1255"/>
      <c r="B134" s="1253"/>
      <c r="C134" s="1222"/>
      <c r="D134" s="1222"/>
      <c r="E134" s="279"/>
      <c r="F134" s="279"/>
      <c r="G134" s="279"/>
      <c r="H134" s="279"/>
      <c r="I134" s="279"/>
      <c r="J134" s="279"/>
      <c r="K134" s="279"/>
      <c r="L134" s="279"/>
      <c r="M134" s="279"/>
      <c r="N134" s="279"/>
      <c r="O134" s="279"/>
      <c r="P134" s="279"/>
      <c r="Q134" s="279"/>
      <c r="R134" s="280"/>
      <c r="S134" s="280"/>
      <c r="T134" s="280"/>
      <c r="U134" s="280"/>
      <c r="V134" s="281">
        <f t="shared" si="49"/>
        <v>0</v>
      </c>
      <c r="W134" s="281">
        <f t="shared" si="24"/>
        <v>0</v>
      </c>
      <c r="X134" s="281">
        <f t="shared" si="25"/>
        <v>0</v>
      </c>
      <c r="Y134" s="282">
        <f t="shared" si="26"/>
        <v>0</v>
      </c>
      <c r="Z134" s="1257"/>
      <c r="AA134" s="1249"/>
      <c r="AB134" s="1249"/>
      <c r="AC134" s="1249"/>
      <c r="AD134" s="1249"/>
      <c r="AE134" s="1249"/>
      <c r="AF134" s="1249"/>
      <c r="AG134" s="1249"/>
      <c r="AH134" s="1249"/>
      <c r="AI134" s="1251"/>
      <c r="AJ134" s="1251"/>
    </row>
    <row r="135" spans="1:36" ht="18.75" customHeight="1" x14ac:dyDescent="0.25">
      <c r="A135" s="1254">
        <v>22</v>
      </c>
      <c r="B135" s="1252" t="s">
        <v>549</v>
      </c>
      <c r="C135" s="1221" t="s">
        <v>305</v>
      </c>
      <c r="D135" s="1221">
        <f>630*0.9</f>
        <v>567</v>
      </c>
      <c r="E135" s="270" t="s">
        <v>550</v>
      </c>
      <c r="F135" s="531">
        <v>2</v>
      </c>
      <c r="G135" s="531">
        <v>2</v>
      </c>
      <c r="H135" s="531">
        <v>2</v>
      </c>
      <c r="I135" s="531">
        <v>3</v>
      </c>
      <c r="J135" s="531">
        <v>3</v>
      </c>
      <c r="K135" s="531">
        <v>3</v>
      </c>
      <c r="L135" s="270">
        <v>2</v>
      </c>
      <c r="M135" s="270">
        <v>2</v>
      </c>
      <c r="N135" s="270">
        <v>2</v>
      </c>
      <c r="O135" s="270">
        <v>3</v>
      </c>
      <c r="P135" s="270">
        <v>3</v>
      </c>
      <c r="Q135" s="270">
        <v>3</v>
      </c>
      <c r="R135" s="293">
        <v>390</v>
      </c>
      <c r="S135" s="293">
        <v>390</v>
      </c>
      <c r="T135" s="293">
        <v>390</v>
      </c>
      <c r="U135" s="293">
        <v>390</v>
      </c>
      <c r="V135" s="271">
        <f t="shared" si="49"/>
        <v>2</v>
      </c>
      <c r="W135" s="271">
        <f t="shared" si="24"/>
        <v>3</v>
      </c>
      <c r="X135" s="271">
        <f t="shared" si="25"/>
        <v>2</v>
      </c>
      <c r="Y135" s="272">
        <f t="shared" si="26"/>
        <v>3</v>
      </c>
      <c r="Z135" s="1256">
        <f>SUM(V135:V136)</f>
        <v>2</v>
      </c>
      <c r="AA135" s="1248">
        <f>SUM(W135:W136)</f>
        <v>3</v>
      </c>
      <c r="AB135" s="1248">
        <f>SUM(X135:X136)</f>
        <v>2</v>
      </c>
      <c r="AC135" s="1248">
        <f>SUM(Y135:Y136)</f>
        <v>3</v>
      </c>
      <c r="AD135" s="1248">
        <f t="shared" ref="AD135:AG141" si="57">Z135*0.38*0.9*SQRT(3)</f>
        <v>1.184722752377112</v>
      </c>
      <c r="AE135" s="1248">
        <f t="shared" si="57"/>
        <v>1.7770841285656684</v>
      </c>
      <c r="AF135" s="1248">
        <f t="shared" si="57"/>
        <v>1.184722752377112</v>
      </c>
      <c r="AG135" s="1248">
        <f t="shared" si="57"/>
        <v>1.7770841285656684</v>
      </c>
      <c r="AH135" s="1248">
        <f>MAX(Z135:AC136)</f>
        <v>3</v>
      </c>
      <c r="AI135" s="1250">
        <f t="shared" ref="AI135:AI141" si="58">AH135*0.38*0.9*SQRT(3)</f>
        <v>1.7770841285656684</v>
      </c>
      <c r="AJ135" s="1250">
        <f>D135-AI135</f>
        <v>565.22291587143434</v>
      </c>
    </row>
    <row r="136" spans="1:36" ht="16.5" thickBot="1" x14ac:dyDescent="0.3">
      <c r="A136" s="1255"/>
      <c r="B136" s="1253"/>
      <c r="C136" s="1222"/>
      <c r="D136" s="1222"/>
      <c r="E136" s="279"/>
      <c r="F136" s="279"/>
      <c r="G136" s="279"/>
      <c r="H136" s="279"/>
      <c r="I136" s="279"/>
      <c r="J136" s="279"/>
      <c r="K136" s="279"/>
      <c r="L136" s="279"/>
      <c r="M136" s="279"/>
      <c r="N136" s="279"/>
      <c r="O136" s="279"/>
      <c r="P136" s="279"/>
      <c r="Q136" s="279"/>
      <c r="R136" s="280"/>
      <c r="S136" s="280"/>
      <c r="T136" s="280"/>
      <c r="U136" s="280"/>
      <c r="V136" s="281">
        <f t="shared" si="49"/>
        <v>0</v>
      </c>
      <c r="W136" s="281">
        <f t="shared" si="24"/>
        <v>0</v>
      </c>
      <c r="X136" s="281">
        <f t="shared" si="25"/>
        <v>0</v>
      </c>
      <c r="Y136" s="282">
        <f t="shared" si="26"/>
        <v>0</v>
      </c>
      <c r="Z136" s="1257"/>
      <c r="AA136" s="1249"/>
      <c r="AB136" s="1249"/>
      <c r="AC136" s="1249"/>
      <c r="AD136" s="1249"/>
      <c r="AE136" s="1249"/>
      <c r="AF136" s="1249"/>
      <c r="AG136" s="1249"/>
      <c r="AH136" s="1249"/>
      <c r="AI136" s="1251"/>
      <c r="AJ136" s="1251"/>
    </row>
    <row r="137" spans="1:36" ht="15" customHeight="1" x14ac:dyDescent="0.25">
      <c r="A137" s="1254">
        <v>23</v>
      </c>
      <c r="B137" s="1252" t="s">
        <v>551</v>
      </c>
      <c r="C137" s="1221" t="s">
        <v>103</v>
      </c>
      <c r="D137" s="1221">
        <f>250*0.9</f>
        <v>225</v>
      </c>
      <c r="E137" s="270" t="s">
        <v>536</v>
      </c>
      <c r="F137" s="531">
        <v>1</v>
      </c>
      <c r="G137" s="531">
        <v>1</v>
      </c>
      <c r="H137" s="531">
        <v>1</v>
      </c>
      <c r="I137" s="531">
        <v>1</v>
      </c>
      <c r="J137" s="531">
        <v>1</v>
      </c>
      <c r="K137" s="531">
        <v>1</v>
      </c>
      <c r="L137" s="270">
        <v>1</v>
      </c>
      <c r="M137" s="270">
        <v>1</v>
      </c>
      <c r="N137" s="270">
        <v>1</v>
      </c>
      <c r="O137" s="270">
        <v>0</v>
      </c>
      <c r="P137" s="270">
        <v>0</v>
      </c>
      <c r="Q137" s="270">
        <v>0</v>
      </c>
      <c r="R137" s="293">
        <v>390</v>
      </c>
      <c r="S137" s="293">
        <v>390</v>
      </c>
      <c r="T137" s="293">
        <v>390</v>
      </c>
      <c r="U137" s="293">
        <v>390</v>
      </c>
      <c r="V137" s="271">
        <f t="shared" si="49"/>
        <v>1</v>
      </c>
      <c r="W137" s="271">
        <f t="shared" si="23"/>
        <v>1</v>
      </c>
      <c r="X137" s="271">
        <f t="shared" si="25"/>
        <v>1</v>
      </c>
      <c r="Y137" s="271">
        <f t="shared" si="25"/>
        <v>1</v>
      </c>
      <c r="Z137" s="1256">
        <f>SUM(V137:V138)</f>
        <v>1</v>
      </c>
      <c r="AA137" s="1248">
        <f>SUM(W137:W138)</f>
        <v>1</v>
      </c>
      <c r="AB137" s="1248">
        <f>SUM(X137:X138)</f>
        <v>1</v>
      </c>
      <c r="AC137" s="1248">
        <f>SUM(Y137:Y138)</f>
        <v>1</v>
      </c>
      <c r="AD137" s="1248">
        <f t="shared" si="57"/>
        <v>0.592361376188556</v>
      </c>
      <c r="AE137" s="1248">
        <f t="shared" si="57"/>
        <v>0.592361376188556</v>
      </c>
      <c r="AF137" s="1248">
        <f t="shared" si="57"/>
        <v>0.592361376188556</v>
      </c>
      <c r="AG137" s="1248">
        <f t="shared" si="57"/>
        <v>0.592361376188556</v>
      </c>
      <c r="AH137" s="1248">
        <f>MAX(Z137:AC138)</f>
        <v>1</v>
      </c>
      <c r="AI137" s="1250">
        <f t="shared" si="58"/>
        <v>0.592361376188556</v>
      </c>
      <c r="AJ137" s="1250">
        <f>D137-AI137</f>
        <v>224.40763862381144</v>
      </c>
    </row>
    <row r="138" spans="1:36" ht="15.75" customHeight="1" thickBot="1" x14ac:dyDescent="0.3">
      <c r="A138" s="1255"/>
      <c r="B138" s="1253"/>
      <c r="C138" s="1222"/>
      <c r="D138" s="1222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  <c r="O138" s="279"/>
      <c r="P138" s="279"/>
      <c r="Q138" s="279"/>
      <c r="R138" s="280"/>
      <c r="S138" s="280"/>
      <c r="T138" s="280"/>
      <c r="U138" s="280"/>
      <c r="V138" s="281">
        <f t="shared" si="49"/>
        <v>0</v>
      </c>
      <c r="W138" s="281">
        <f t="shared" si="24"/>
        <v>0</v>
      </c>
      <c r="X138" s="281">
        <f t="shared" ref="X138:Y142" si="59">IF(AND(L138=0,M138=0,N138=0),0,IF(AND(L138=0,M138=0),N138,IF(AND(L138=0,N138=0),M138,IF(AND(M138=0,N138=0),L138,IF(L138=0,(M138+N138)/2,IF(M138=0,(L138+N138)/2,IF(N138=0,(L138+M138)/2,(L138+M138+N138)/3)))))))</f>
        <v>0</v>
      </c>
      <c r="Y138" s="281">
        <f t="shared" si="59"/>
        <v>0</v>
      </c>
      <c r="Z138" s="1257"/>
      <c r="AA138" s="1249"/>
      <c r="AB138" s="1249"/>
      <c r="AC138" s="1249"/>
      <c r="AD138" s="1249"/>
      <c r="AE138" s="1249"/>
      <c r="AF138" s="1249"/>
      <c r="AG138" s="1249"/>
      <c r="AH138" s="1249"/>
      <c r="AI138" s="1251"/>
      <c r="AJ138" s="1251"/>
    </row>
    <row r="139" spans="1:36" ht="15" customHeight="1" x14ac:dyDescent="0.25">
      <c r="A139" s="1254">
        <v>24</v>
      </c>
      <c r="B139" s="1252" t="s">
        <v>552</v>
      </c>
      <c r="C139" s="1221" t="s">
        <v>979</v>
      </c>
      <c r="D139" s="1221">
        <f>100*0.9</f>
        <v>90</v>
      </c>
      <c r="E139" s="270" t="s">
        <v>553</v>
      </c>
      <c r="F139" s="531">
        <v>4.8</v>
      </c>
      <c r="G139" s="531">
        <v>4.8</v>
      </c>
      <c r="H139" s="531">
        <v>4.8</v>
      </c>
      <c r="I139" s="531">
        <v>4.8</v>
      </c>
      <c r="J139" s="531">
        <v>4.8</v>
      </c>
      <c r="K139" s="531">
        <v>4.8</v>
      </c>
      <c r="L139" s="270">
        <v>4.8</v>
      </c>
      <c r="M139" s="270">
        <v>4.8</v>
      </c>
      <c r="N139" s="270">
        <v>4.8</v>
      </c>
      <c r="O139" s="270">
        <v>4.8</v>
      </c>
      <c r="P139" s="270">
        <v>4.8</v>
      </c>
      <c r="Q139" s="270">
        <v>4.8</v>
      </c>
      <c r="R139" s="293">
        <v>390</v>
      </c>
      <c r="S139" s="293">
        <v>390</v>
      </c>
      <c r="T139" s="293">
        <v>390</v>
      </c>
      <c r="U139" s="293">
        <v>390</v>
      </c>
      <c r="V139" s="271">
        <f t="shared" si="49"/>
        <v>4.8</v>
      </c>
      <c r="W139" s="271">
        <f t="shared" ref="W139:W141" si="60">IF(AND(G139=0,H139=0,I139=0),0,IF(AND(G139=0,H139=0),I139,IF(AND(G139=0,I139=0),H139,IF(AND(H139=0,I139=0),G139,IF(G139=0,(H139+I139)/2,IF(H139=0,(G139+I139)/2,IF(I139=0,(G139+H139)/2,(G139+H139+I139)/3)))))))</f>
        <v>4.8</v>
      </c>
      <c r="X139" s="271">
        <f t="shared" si="59"/>
        <v>4.8</v>
      </c>
      <c r="Y139" s="271">
        <f t="shared" si="59"/>
        <v>4.8</v>
      </c>
      <c r="Z139" s="1256">
        <f>SUM(V139:V140)</f>
        <v>4.8</v>
      </c>
      <c r="AA139" s="1248">
        <f>SUM(W139:W140)</f>
        <v>4.8</v>
      </c>
      <c r="AB139" s="1248">
        <f>SUM(X139:X140)</f>
        <v>4.8</v>
      </c>
      <c r="AC139" s="1248">
        <f>SUM(Y139:Y140)</f>
        <v>4.8</v>
      </c>
      <c r="AD139" s="1248">
        <f t="shared" si="57"/>
        <v>2.8433346057050688</v>
      </c>
      <c r="AE139" s="1248">
        <f t="shared" si="57"/>
        <v>2.8433346057050688</v>
      </c>
      <c r="AF139" s="1248">
        <f t="shared" si="57"/>
        <v>2.8433346057050688</v>
      </c>
      <c r="AG139" s="1248">
        <f t="shared" si="57"/>
        <v>2.8433346057050688</v>
      </c>
      <c r="AH139" s="1248">
        <f>MAX(Z139:AC140)</f>
        <v>4.8</v>
      </c>
      <c r="AI139" s="1250">
        <f t="shared" si="58"/>
        <v>2.8433346057050688</v>
      </c>
      <c r="AJ139" s="1250">
        <f>D139-AI139</f>
        <v>87.156665394294933</v>
      </c>
    </row>
    <row r="140" spans="1:36" ht="15.75" customHeight="1" thickBot="1" x14ac:dyDescent="0.3">
      <c r="A140" s="1255"/>
      <c r="B140" s="1253"/>
      <c r="C140" s="1222"/>
      <c r="D140" s="1222"/>
      <c r="E140" s="653"/>
      <c r="F140" s="279"/>
      <c r="G140" s="279"/>
      <c r="H140" s="279"/>
      <c r="I140" s="279"/>
      <c r="J140" s="279"/>
      <c r="K140" s="279"/>
      <c r="L140" s="279"/>
      <c r="M140" s="279"/>
      <c r="N140" s="279"/>
      <c r="O140" s="279"/>
      <c r="P140" s="279"/>
      <c r="Q140" s="279"/>
      <c r="R140" s="280"/>
      <c r="S140" s="280"/>
      <c r="T140" s="280"/>
      <c r="U140" s="280"/>
      <c r="V140" s="281">
        <f t="shared" si="49"/>
        <v>0</v>
      </c>
      <c r="W140" s="281">
        <f t="shared" si="24"/>
        <v>0</v>
      </c>
      <c r="X140" s="281">
        <f t="shared" si="59"/>
        <v>0</v>
      </c>
      <c r="Y140" s="281">
        <f t="shared" si="59"/>
        <v>0</v>
      </c>
      <c r="Z140" s="1257"/>
      <c r="AA140" s="1249"/>
      <c r="AB140" s="1249"/>
      <c r="AC140" s="1249"/>
      <c r="AD140" s="1249"/>
      <c r="AE140" s="1249"/>
      <c r="AF140" s="1249"/>
      <c r="AG140" s="1249"/>
      <c r="AH140" s="1249"/>
      <c r="AI140" s="1251"/>
      <c r="AJ140" s="1251"/>
    </row>
    <row r="141" spans="1:36" ht="15.75" x14ac:dyDescent="0.25">
      <c r="A141" s="1254">
        <v>25</v>
      </c>
      <c r="B141" s="1252" t="s">
        <v>554</v>
      </c>
      <c r="C141" s="1206" t="s">
        <v>545</v>
      </c>
      <c r="D141" s="1206">
        <f>(400+400)*0.9</f>
        <v>720</v>
      </c>
      <c r="E141" s="662" t="s">
        <v>943</v>
      </c>
      <c r="F141" s="657">
        <v>30</v>
      </c>
      <c r="G141" s="658">
        <v>30</v>
      </c>
      <c r="H141" s="658">
        <v>30</v>
      </c>
      <c r="I141" s="658">
        <v>30</v>
      </c>
      <c r="J141" s="658">
        <v>30</v>
      </c>
      <c r="K141" s="659">
        <v>30</v>
      </c>
      <c r="L141" s="270">
        <v>30</v>
      </c>
      <c r="M141" s="270">
        <v>30</v>
      </c>
      <c r="N141" s="270">
        <v>30</v>
      </c>
      <c r="O141" s="270">
        <v>30</v>
      </c>
      <c r="P141" s="270">
        <v>30</v>
      </c>
      <c r="Q141" s="270">
        <v>30</v>
      </c>
      <c r="R141" s="293">
        <v>390</v>
      </c>
      <c r="S141" s="293">
        <v>390</v>
      </c>
      <c r="T141" s="293">
        <v>390</v>
      </c>
      <c r="U141" s="293">
        <v>390</v>
      </c>
      <c r="V141" s="271">
        <f t="shared" si="49"/>
        <v>30</v>
      </c>
      <c r="W141" s="271">
        <f t="shared" si="60"/>
        <v>30</v>
      </c>
      <c r="X141" s="271">
        <f t="shared" si="59"/>
        <v>30</v>
      </c>
      <c r="Y141" s="271">
        <f t="shared" si="59"/>
        <v>30</v>
      </c>
      <c r="Z141" s="1256">
        <f>SUM(V141:V142)</f>
        <v>30</v>
      </c>
      <c r="AA141" s="1248">
        <f>SUM(W141:W142)</f>
        <v>30</v>
      </c>
      <c r="AB141" s="1248">
        <f>SUM(X141:X142)</f>
        <v>30</v>
      </c>
      <c r="AC141" s="1248">
        <f>SUM(Y141:Y142)</f>
        <v>30</v>
      </c>
      <c r="AD141" s="1248">
        <f t="shared" si="57"/>
        <v>17.77084128565668</v>
      </c>
      <c r="AE141" s="1248">
        <f t="shared" si="57"/>
        <v>17.77084128565668</v>
      </c>
      <c r="AF141" s="1248">
        <f t="shared" si="57"/>
        <v>17.77084128565668</v>
      </c>
      <c r="AG141" s="1248">
        <f t="shared" si="57"/>
        <v>17.77084128565668</v>
      </c>
      <c r="AH141" s="1248">
        <f>MAX(Z141:AC142)</f>
        <v>30</v>
      </c>
      <c r="AI141" s="1250">
        <f t="shared" si="58"/>
        <v>17.77084128565668</v>
      </c>
      <c r="AJ141" s="1250">
        <f>D141-AI141</f>
        <v>702.22915871434327</v>
      </c>
    </row>
    <row r="142" spans="1:36" ht="16.5" thickBot="1" x14ac:dyDescent="0.3">
      <c r="A142" s="1255"/>
      <c r="B142" s="1253"/>
      <c r="C142" s="1208"/>
      <c r="D142" s="1208"/>
      <c r="E142" s="664"/>
      <c r="F142" s="663"/>
      <c r="G142" s="660"/>
      <c r="H142" s="660"/>
      <c r="I142" s="660"/>
      <c r="J142" s="660"/>
      <c r="K142" s="661"/>
      <c r="L142" s="279"/>
      <c r="M142" s="279"/>
      <c r="N142" s="279"/>
      <c r="O142" s="279"/>
      <c r="P142" s="279"/>
      <c r="Q142" s="279"/>
      <c r="R142" s="280"/>
      <c r="S142" s="280"/>
      <c r="T142" s="280"/>
      <c r="U142" s="280"/>
      <c r="V142" s="281">
        <f t="shared" si="49"/>
        <v>0</v>
      </c>
      <c r="W142" s="281">
        <f t="shared" si="24"/>
        <v>0</v>
      </c>
      <c r="X142" s="281">
        <f t="shared" si="59"/>
        <v>0</v>
      </c>
      <c r="Y142" s="281">
        <f t="shared" si="59"/>
        <v>0</v>
      </c>
      <c r="Z142" s="1257"/>
      <c r="AA142" s="1249"/>
      <c r="AB142" s="1249"/>
      <c r="AC142" s="1249"/>
      <c r="AD142" s="1249"/>
      <c r="AE142" s="1249"/>
      <c r="AF142" s="1249"/>
      <c r="AG142" s="1249"/>
      <c r="AH142" s="1249"/>
      <c r="AI142" s="1251"/>
      <c r="AJ142" s="1251"/>
    </row>
    <row r="143" spans="1:36" ht="15.75" x14ac:dyDescent="0.25">
      <c r="A143" s="1254">
        <v>26</v>
      </c>
      <c r="B143" s="1252" t="s">
        <v>867</v>
      </c>
      <c r="C143" s="1206" t="s">
        <v>305</v>
      </c>
      <c r="D143" s="1206">
        <f>630*0.9</f>
        <v>567</v>
      </c>
      <c r="E143" s="270" t="s">
        <v>978</v>
      </c>
      <c r="F143" s="531">
        <v>0</v>
      </c>
      <c r="G143" s="531">
        <v>0</v>
      </c>
      <c r="H143" s="531">
        <v>0</v>
      </c>
      <c r="I143" s="531">
        <v>0</v>
      </c>
      <c r="J143" s="531">
        <v>0</v>
      </c>
      <c r="K143" s="531">
        <v>0</v>
      </c>
      <c r="L143" s="270">
        <v>0</v>
      </c>
      <c r="M143" s="270">
        <v>0</v>
      </c>
      <c r="N143" s="270">
        <v>0</v>
      </c>
      <c r="O143" s="270">
        <v>5</v>
      </c>
      <c r="P143" s="270">
        <v>5</v>
      </c>
      <c r="Q143" s="270">
        <v>5</v>
      </c>
      <c r="R143" s="293">
        <v>390</v>
      </c>
      <c r="S143" s="293">
        <v>390</v>
      </c>
      <c r="T143" s="293">
        <v>390</v>
      </c>
      <c r="U143" s="293">
        <v>390</v>
      </c>
      <c r="V143" s="271">
        <f t="shared" si="49"/>
        <v>0</v>
      </c>
      <c r="W143" s="271">
        <f t="shared" ref="W143" si="61">IF(AND(G143=0,H143=0,I143=0),0,IF(AND(G143=0,H143=0),I143,IF(AND(G143=0,I143=0),H143,IF(AND(H143=0,I143=0),G143,IF(G143=0,(H143+I143)/2,IF(H143=0,(G143+I143)/2,IF(I143=0,(G143+H143)/2,(G143+H143+I143)/3)))))))</f>
        <v>0</v>
      </c>
      <c r="X143" s="271">
        <f t="shared" ref="X143:X144" si="62">IF(AND(L143=0,M143=0,N143=0),0,IF(AND(L143=0,M143=0),N143,IF(AND(L143=0,N143=0),M143,IF(AND(M143=0,N143=0),L143,IF(L143=0,(M143+N143)/2,IF(M143=0,(L143+N143)/2,IF(N143=0,(L143+M143)/2,(L143+M143+N143)/3)))))))</f>
        <v>0</v>
      </c>
      <c r="Y143" s="271">
        <f t="shared" ref="Y143:Y144" si="63">IF(AND(M143=0,N143=0,O143=0),0,IF(AND(M143=0,N143=0),O143,IF(AND(M143=0,O143=0),N143,IF(AND(N143=0,O143=0),M143,IF(M143=0,(N143+O143)/2,IF(N143=0,(M143+O143)/2,IF(O143=0,(M143+N143)/2,(M143+N143+O143)/3)))))))</f>
        <v>5</v>
      </c>
      <c r="Z143" s="1256">
        <f>SUM(V143:V144)</f>
        <v>0</v>
      </c>
      <c r="AA143" s="1248">
        <f>SUM(W143:W144)</f>
        <v>0</v>
      </c>
      <c r="AB143" s="1248">
        <f>SUM(X143:X144)</f>
        <v>0</v>
      </c>
      <c r="AC143" s="1248">
        <f>SUM(Y143:Y144)</f>
        <v>5</v>
      </c>
      <c r="AD143" s="1248">
        <f t="shared" ref="AD143" si="64">Z143*0.38*0.9*SQRT(3)</f>
        <v>0</v>
      </c>
      <c r="AE143" s="1248">
        <f t="shared" ref="AE143" si="65">AA143*0.38*0.9*SQRT(3)</f>
        <v>0</v>
      </c>
      <c r="AF143" s="1248">
        <f t="shared" ref="AF143" si="66">AB143*0.38*0.9*SQRT(3)</f>
        <v>0</v>
      </c>
      <c r="AG143" s="1248">
        <f t="shared" ref="AG143" si="67">AC143*0.38*0.9*SQRT(3)</f>
        <v>2.9618068809427798</v>
      </c>
      <c r="AH143" s="1248">
        <f>MAX(Z143:AC144)</f>
        <v>5</v>
      </c>
      <c r="AI143" s="1250">
        <f t="shared" ref="AI143" si="68">AH143*0.38*0.9*SQRT(3)</f>
        <v>2.9618068809427798</v>
      </c>
      <c r="AJ143" s="1250">
        <f>D143-AI143</f>
        <v>564.03819311905727</v>
      </c>
    </row>
    <row r="144" spans="1:36" ht="16.5" thickBot="1" x14ac:dyDescent="0.3">
      <c r="A144" s="1255"/>
      <c r="B144" s="1253"/>
      <c r="C144" s="1208"/>
      <c r="D144" s="1208"/>
      <c r="E144" s="279"/>
      <c r="F144" s="279"/>
      <c r="G144" s="279"/>
      <c r="H144" s="279"/>
      <c r="I144" s="279"/>
      <c r="J144" s="279"/>
      <c r="K144" s="279"/>
      <c r="L144" s="279"/>
      <c r="M144" s="279"/>
      <c r="N144" s="279"/>
      <c r="O144" s="279"/>
      <c r="P144" s="279"/>
      <c r="Q144" s="279"/>
      <c r="R144" s="280"/>
      <c r="S144" s="280"/>
      <c r="T144" s="280"/>
      <c r="U144" s="280"/>
      <c r="V144" s="281">
        <f t="shared" si="49"/>
        <v>0</v>
      </c>
      <c r="W144" s="281">
        <f t="shared" ref="W144" si="69">IF(AND(I144=0,J144=0,K144=0),0,IF(AND(I144=0,J144=0),K144,IF(AND(I144=0,K144=0),J144,IF(AND(J144=0,K144=0),I144,IF(I144=0,(J144+K144)/2,IF(J144=0,(I144+K144)/2,IF(K144=0,(I144+J144)/2,(I144+J144+K144)/3)))))))</f>
        <v>0</v>
      </c>
      <c r="X144" s="281">
        <f t="shared" si="62"/>
        <v>0</v>
      </c>
      <c r="Y144" s="281">
        <f t="shared" si="63"/>
        <v>0</v>
      </c>
      <c r="Z144" s="1257"/>
      <c r="AA144" s="1249"/>
      <c r="AB144" s="1249"/>
      <c r="AC144" s="1249"/>
      <c r="AD144" s="1249"/>
      <c r="AE144" s="1249"/>
      <c r="AF144" s="1249"/>
      <c r="AG144" s="1249"/>
      <c r="AH144" s="1249"/>
      <c r="AI144" s="1251"/>
      <c r="AJ144" s="1251"/>
    </row>
    <row r="145" spans="1:36" ht="15.75" x14ac:dyDescent="0.25">
      <c r="A145" s="1254">
        <v>27</v>
      </c>
      <c r="B145" s="1252" t="s">
        <v>1218</v>
      </c>
      <c r="C145" s="1206" t="s">
        <v>87</v>
      </c>
      <c r="D145" s="1206">
        <f>160*0.9</f>
        <v>144</v>
      </c>
      <c r="E145" s="270" t="s">
        <v>1232</v>
      </c>
      <c r="F145" s="531"/>
      <c r="G145" s="531"/>
      <c r="H145" s="531"/>
      <c r="I145" s="531"/>
      <c r="J145" s="531"/>
      <c r="K145" s="531"/>
      <c r="L145" s="270">
        <v>9</v>
      </c>
      <c r="M145" s="270">
        <v>9</v>
      </c>
      <c r="N145" s="270">
        <v>9</v>
      </c>
      <c r="O145" s="270">
        <v>10</v>
      </c>
      <c r="P145" s="270">
        <v>10</v>
      </c>
      <c r="Q145" s="270">
        <v>10</v>
      </c>
      <c r="R145" s="293">
        <v>390</v>
      </c>
      <c r="S145" s="293">
        <v>390</v>
      </c>
      <c r="T145" s="293">
        <v>390</v>
      </c>
      <c r="U145" s="293">
        <v>390</v>
      </c>
      <c r="V145" s="271">
        <f t="shared" ref="V145:V146" si="70">IF(AND(F145=0,G145=0,H145=0),0,IF(AND(F145=0,G145=0),H145,IF(AND(F145=0,H145=0),G145,IF(AND(G145=0,H145=0),F145,IF(F145=0,(G145+H145)/2,IF(G145=0,(F145+H145)/2,IF(H145=0,(F145+G145)/2,(F145+G145+H145)/3)))))))</f>
        <v>0</v>
      </c>
      <c r="W145" s="271">
        <f t="shared" ref="W145" si="71">IF(AND(G145=0,H145=0,I145=0),0,IF(AND(G145=0,H145=0),I145,IF(AND(G145=0,I145=0),H145,IF(AND(H145=0,I145=0),G145,IF(G145=0,(H145+I145)/2,IF(H145=0,(G145+I145)/2,IF(I145=0,(G145+H145)/2,(G145+H145+I145)/3)))))))</f>
        <v>0</v>
      </c>
      <c r="X145" s="271">
        <f t="shared" ref="X145:X146" si="72">IF(AND(L145=0,M145=0,N145=0),0,IF(AND(L145=0,M145=0),N145,IF(AND(L145=0,N145=0),M145,IF(AND(M145=0,N145=0),L145,IF(L145=0,(M145+N145)/2,IF(M145=0,(L145+N145)/2,IF(N145=0,(L145+M145)/2,(L145+M145+N145)/3)))))))</f>
        <v>9</v>
      </c>
      <c r="Y145" s="271">
        <f t="shared" ref="Y145:Y146" si="73">IF(AND(M145=0,N145=0,O145=0),0,IF(AND(M145=0,N145=0),O145,IF(AND(M145=0,O145=0),N145,IF(AND(N145=0,O145=0),M145,IF(M145=0,(N145+O145)/2,IF(N145=0,(M145+O145)/2,IF(O145=0,(M145+N145)/2,(M145+N145+O145)/3)))))))</f>
        <v>9.3333333333333339</v>
      </c>
      <c r="Z145" s="1256">
        <f>SUM(V145:V146)</f>
        <v>0</v>
      </c>
      <c r="AA145" s="1248">
        <f>SUM(W145:W146)</f>
        <v>0</v>
      </c>
      <c r="AB145" s="1248">
        <f>SUM(X145:X146)</f>
        <v>33</v>
      </c>
      <c r="AC145" s="1248">
        <f>SUM(Y145:Y146)</f>
        <v>34</v>
      </c>
      <c r="AD145" s="1248">
        <f t="shared" ref="AD145" si="74">Z145*0.38*0.9*SQRT(3)</f>
        <v>0</v>
      </c>
      <c r="AE145" s="1248">
        <f t="shared" ref="AE145" si="75">AA145*0.38*0.9*SQRT(3)</f>
        <v>0</v>
      </c>
      <c r="AF145" s="1248">
        <f t="shared" ref="AF145" si="76">AB145*0.38*0.9*SQRT(3)</f>
        <v>19.547925414222352</v>
      </c>
      <c r="AG145" s="1248">
        <f t="shared" ref="AG145" si="77">AC145*0.38*0.9*SQRT(3)</f>
        <v>20.140286790410904</v>
      </c>
      <c r="AH145" s="1248">
        <f>MAX(Z145:AC146)</f>
        <v>34</v>
      </c>
      <c r="AI145" s="1250">
        <f t="shared" ref="AI145" si="78">AH145*0.38*0.9*SQRT(3)</f>
        <v>20.140286790410904</v>
      </c>
      <c r="AJ145" s="1250">
        <f>D145-AI145</f>
        <v>123.8597132095891</v>
      </c>
    </row>
    <row r="146" spans="1:36" ht="16.5" thickBot="1" x14ac:dyDescent="0.3">
      <c r="A146" s="1255"/>
      <c r="B146" s="1253"/>
      <c r="C146" s="1208"/>
      <c r="D146" s="1208"/>
      <c r="E146" s="279" t="s">
        <v>522</v>
      </c>
      <c r="F146" s="279"/>
      <c r="G146" s="279"/>
      <c r="H146" s="279"/>
      <c r="I146" s="279"/>
      <c r="J146" s="279"/>
      <c r="K146" s="279"/>
      <c r="L146" s="279">
        <v>24</v>
      </c>
      <c r="M146" s="279">
        <v>24</v>
      </c>
      <c r="N146" s="279">
        <v>24</v>
      </c>
      <c r="O146" s="279">
        <v>26</v>
      </c>
      <c r="P146" s="279">
        <v>26</v>
      </c>
      <c r="Q146" s="279">
        <v>26</v>
      </c>
      <c r="R146" s="280">
        <v>390</v>
      </c>
      <c r="S146" s="280">
        <v>390</v>
      </c>
      <c r="T146" s="280">
        <v>390</v>
      </c>
      <c r="U146" s="280">
        <v>390</v>
      </c>
      <c r="V146" s="281">
        <f t="shared" si="70"/>
        <v>0</v>
      </c>
      <c r="W146" s="281">
        <f t="shared" ref="W146" si="79">IF(AND(I146=0,J146=0,K146=0),0,IF(AND(I146=0,J146=0),K146,IF(AND(I146=0,K146=0),J146,IF(AND(J146=0,K146=0),I146,IF(I146=0,(J146+K146)/2,IF(J146=0,(I146+K146)/2,IF(K146=0,(I146+J146)/2,(I146+J146+K146)/3)))))))</f>
        <v>0</v>
      </c>
      <c r="X146" s="281">
        <f t="shared" si="72"/>
        <v>24</v>
      </c>
      <c r="Y146" s="281">
        <f t="shared" si="73"/>
        <v>24.666666666666668</v>
      </c>
      <c r="Z146" s="1257"/>
      <c r="AA146" s="1249"/>
      <c r="AB146" s="1249"/>
      <c r="AC146" s="1249"/>
      <c r="AD146" s="1249"/>
      <c r="AE146" s="1249"/>
      <c r="AF146" s="1249"/>
      <c r="AG146" s="1249"/>
      <c r="AH146" s="1249"/>
      <c r="AI146" s="1251"/>
      <c r="AJ146" s="1251"/>
    </row>
    <row r="147" spans="1:36" x14ac:dyDescent="0.25">
      <c r="A147" s="259">
        <v>28</v>
      </c>
      <c r="B147" s="719" t="s">
        <v>1256</v>
      </c>
      <c r="C147" s="719" t="s">
        <v>60</v>
      </c>
      <c r="D147" s="259">
        <f>400*0.9</f>
        <v>360</v>
      </c>
      <c r="E147" s="719" t="s">
        <v>1257</v>
      </c>
      <c r="AF147" s="302">
        <f>SUM(AF12:AF146)</f>
        <v>1015.2244681945186</v>
      </c>
      <c r="AG147" s="302">
        <f>SUM(AG12:AG146)</f>
        <v>1057.5546121369528</v>
      </c>
    </row>
  </sheetData>
  <sheetProtection formatCells="0" formatColumns="0" formatRows="0" insertRows="0"/>
  <mergeCells count="435">
    <mergeCell ref="AE145:AE146"/>
    <mergeCell ref="AF145:AF146"/>
    <mergeCell ref="AG145:AG146"/>
    <mergeCell ref="AH145:AH146"/>
    <mergeCell ref="AI145:AI146"/>
    <mergeCell ref="AJ145:AJ146"/>
    <mergeCell ref="A145:A146"/>
    <mergeCell ref="B145:B146"/>
    <mergeCell ref="C145:C146"/>
    <mergeCell ref="D145:D146"/>
    <mergeCell ref="Z145:Z146"/>
    <mergeCell ref="AA145:AA146"/>
    <mergeCell ref="AB145:AB146"/>
    <mergeCell ref="AC145:AC146"/>
    <mergeCell ref="AD145:AD146"/>
    <mergeCell ref="AH141:AH142"/>
    <mergeCell ref="AI141:AI142"/>
    <mergeCell ref="AJ141:AJ142"/>
    <mergeCell ref="AB141:AB142"/>
    <mergeCell ref="AC141:AC142"/>
    <mergeCell ref="AD141:AD142"/>
    <mergeCell ref="AE141:AE142"/>
    <mergeCell ref="AF141:AF142"/>
    <mergeCell ref="AG141:AG142"/>
    <mergeCell ref="A141:A142"/>
    <mergeCell ref="B141:B142"/>
    <mergeCell ref="C141:C142"/>
    <mergeCell ref="D141:D142"/>
    <mergeCell ref="Z141:Z142"/>
    <mergeCell ref="AA141:AA142"/>
    <mergeCell ref="AE139:AE140"/>
    <mergeCell ref="AF139:AF140"/>
    <mergeCell ref="AG139:AG140"/>
    <mergeCell ref="A139:A140"/>
    <mergeCell ref="B139:B140"/>
    <mergeCell ref="C139:C140"/>
    <mergeCell ref="D139:D140"/>
    <mergeCell ref="Z139:Z140"/>
    <mergeCell ref="AA139:AA140"/>
    <mergeCell ref="AB139:AB140"/>
    <mergeCell ref="AC139:AC140"/>
    <mergeCell ref="AD139:AD140"/>
    <mergeCell ref="AH139:AH140"/>
    <mergeCell ref="AI139:AI140"/>
    <mergeCell ref="AJ139:AJ140"/>
    <mergeCell ref="AJ137:AJ138"/>
    <mergeCell ref="AD137:AD138"/>
    <mergeCell ref="AE137:AE138"/>
    <mergeCell ref="AF137:AF138"/>
    <mergeCell ref="AG137:AG138"/>
    <mergeCell ref="AH137:AH138"/>
    <mergeCell ref="AI137:AI138"/>
    <mergeCell ref="Z133:Z134"/>
    <mergeCell ref="AA133:AA134"/>
    <mergeCell ref="AI135:AI136"/>
    <mergeCell ref="AJ135:AJ136"/>
    <mergeCell ref="A137:A138"/>
    <mergeCell ref="B137:B138"/>
    <mergeCell ref="C137:C138"/>
    <mergeCell ref="D137:D138"/>
    <mergeCell ref="Z137:Z138"/>
    <mergeCell ref="AA137:AA138"/>
    <mergeCell ref="AB137:AB138"/>
    <mergeCell ref="AC137:AC138"/>
    <mergeCell ref="AC135:AC136"/>
    <mergeCell ref="AD135:AD136"/>
    <mergeCell ref="AE135:AE136"/>
    <mergeCell ref="AF135:AF136"/>
    <mergeCell ref="AG135:AG136"/>
    <mergeCell ref="AH135:AH136"/>
    <mergeCell ref="C128:C130"/>
    <mergeCell ref="D128:D130"/>
    <mergeCell ref="Z128:Z130"/>
    <mergeCell ref="AA128:AA130"/>
    <mergeCell ref="AH133:AH134"/>
    <mergeCell ref="AI133:AI134"/>
    <mergeCell ref="AJ133:AJ134"/>
    <mergeCell ref="A135:A136"/>
    <mergeCell ref="B135:B136"/>
    <mergeCell ref="C135:C136"/>
    <mergeCell ref="D135:D136"/>
    <mergeCell ref="Z135:Z136"/>
    <mergeCell ref="AA135:AA136"/>
    <mergeCell ref="AB135:AB136"/>
    <mergeCell ref="AB133:AB134"/>
    <mergeCell ref="AC133:AC134"/>
    <mergeCell ref="AD133:AD134"/>
    <mergeCell ref="AE133:AE134"/>
    <mergeCell ref="AF133:AF134"/>
    <mergeCell ref="AG133:AG134"/>
    <mergeCell ref="A133:A134"/>
    <mergeCell ref="B133:B134"/>
    <mergeCell ref="C133:C134"/>
    <mergeCell ref="D133:D134"/>
    <mergeCell ref="AE131:AE132"/>
    <mergeCell ref="AF131:AF132"/>
    <mergeCell ref="AG131:AG132"/>
    <mergeCell ref="AH131:AH132"/>
    <mergeCell ref="AI131:AI132"/>
    <mergeCell ref="AJ131:AJ132"/>
    <mergeCell ref="AJ128:AJ130"/>
    <mergeCell ref="A131:A132"/>
    <mergeCell ref="B131:B132"/>
    <mergeCell ref="C131:C132"/>
    <mergeCell ref="D131:D132"/>
    <mergeCell ref="Z131:Z132"/>
    <mergeCell ref="AA131:AA132"/>
    <mergeCell ref="AB131:AB132"/>
    <mergeCell ref="AC131:AC132"/>
    <mergeCell ref="AD131:AD132"/>
    <mergeCell ref="AD128:AD130"/>
    <mergeCell ref="AE128:AE130"/>
    <mergeCell ref="AF128:AF130"/>
    <mergeCell ref="AG128:AG130"/>
    <mergeCell ref="AH128:AH130"/>
    <mergeCell ref="AI128:AI130"/>
    <mergeCell ref="A128:A130"/>
    <mergeCell ref="B128:B130"/>
    <mergeCell ref="A116:A117"/>
    <mergeCell ref="B116:B117"/>
    <mergeCell ref="C116:C117"/>
    <mergeCell ref="D116:D117"/>
    <mergeCell ref="Z116:Z117"/>
    <mergeCell ref="AD118:AD127"/>
    <mergeCell ref="AE118:AE127"/>
    <mergeCell ref="AF118:AF127"/>
    <mergeCell ref="AG118:AG127"/>
    <mergeCell ref="AG109:AG110"/>
    <mergeCell ref="AH109:AH110"/>
    <mergeCell ref="AI109:AI110"/>
    <mergeCell ref="A109:A110"/>
    <mergeCell ref="B109:B110"/>
    <mergeCell ref="C109:C110"/>
    <mergeCell ref="AB128:AB130"/>
    <mergeCell ref="AC128:AC130"/>
    <mergeCell ref="AC118:AC127"/>
    <mergeCell ref="AH116:AH117"/>
    <mergeCell ref="AI116:AI117"/>
    <mergeCell ref="A118:A127"/>
    <mergeCell ref="B118:B127"/>
    <mergeCell ref="C118:C127"/>
    <mergeCell ref="D118:D127"/>
    <mergeCell ref="Z118:Z127"/>
    <mergeCell ref="AA118:AA127"/>
    <mergeCell ref="AB118:AB127"/>
    <mergeCell ref="AB116:AB117"/>
    <mergeCell ref="AC116:AC117"/>
    <mergeCell ref="AD116:AD117"/>
    <mergeCell ref="AE116:AE117"/>
    <mergeCell ref="AF116:AF117"/>
    <mergeCell ref="AG116:AG117"/>
    <mergeCell ref="A111:A115"/>
    <mergeCell ref="B111:B115"/>
    <mergeCell ref="C111:C115"/>
    <mergeCell ref="D111:D115"/>
    <mergeCell ref="Z111:Z115"/>
    <mergeCell ref="AA111:AA115"/>
    <mergeCell ref="AB111:AB115"/>
    <mergeCell ref="AC111:AC115"/>
    <mergeCell ref="AD111:AD115"/>
    <mergeCell ref="AE111:AE115"/>
    <mergeCell ref="AF111:AF115"/>
    <mergeCell ref="AG111:AG115"/>
    <mergeCell ref="AH111:AH115"/>
    <mergeCell ref="AA116:AA117"/>
    <mergeCell ref="AI118:AI127"/>
    <mergeCell ref="AJ118:AJ127"/>
    <mergeCell ref="AI111:AI115"/>
    <mergeCell ref="AJ111:AJ115"/>
    <mergeCell ref="AJ116:AJ117"/>
    <mergeCell ref="AH118:AH127"/>
    <mergeCell ref="D109:D110"/>
    <mergeCell ref="Z109:Z110"/>
    <mergeCell ref="AA109:AA110"/>
    <mergeCell ref="AB109:AB110"/>
    <mergeCell ref="AC109:AC110"/>
    <mergeCell ref="AC105:AC108"/>
    <mergeCell ref="AH99:AH104"/>
    <mergeCell ref="AI99:AI104"/>
    <mergeCell ref="AJ99:AJ104"/>
    <mergeCell ref="AD99:AD104"/>
    <mergeCell ref="AE99:AE104"/>
    <mergeCell ref="AF99:AF104"/>
    <mergeCell ref="AG99:AG104"/>
    <mergeCell ref="AI105:AI108"/>
    <mergeCell ref="AJ105:AJ108"/>
    <mergeCell ref="AD105:AD108"/>
    <mergeCell ref="AE105:AE108"/>
    <mergeCell ref="AF105:AF108"/>
    <mergeCell ref="AG105:AG108"/>
    <mergeCell ref="AH105:AH108"/>
    <mergeCell ref="AJ109:AJ110"/>
    <mergeCell ref="AD109:AD110"/>
    <mergeCell ref="AE109:AE110"/>
    <mergeCell ref="AF109:AF110"/>
    <mergeCell ref="AB105:AB108"/>
    <mergeCell ref="AB99:AB104"/>
    <mergeCell ref="AC99:AC104"/>
    <mergeCell ref="A99:A104"/>
    <mergeCell ref="B99:B104"/>
    <mergeCell ref="C99:C104"/>
    <mergeCell ref="D99:D104"/>
    <mergeCell ref="Z99:Z104"/>
    <mergeCell ref="AA99:AA104"/>
    <mergeCell ref="C82:C93"/>
    <mergeCell ref="D82:D93"/>
    <mergeCell ref="Z82:Z93"/>
    <mergeCell ref="AA82:AA93"/>
    <mergeCell ref="A105:A108"/>
    <mergeCell ref="B105:B108"/>
    <mergeCell ref="C105:C108"/>
    <mergeCell ref="D105:D108"/>
    <mergeCell ref="Z105:Z108"/>
    <mergeCell ref="AA105:AA108"/>
    <mergeCell ref="AE94:AE98"/>
    <mergeCell ref="AF94:AF98"/>
    <mergeCell ref="AG94:AG98"/>
    <mergeCell ref="AH94:AH98"/>
    <mergeCell ref="AI94:AI98"/>
    <mergeCell ref="AJ94:AJ98"/>
    <mergeCell ref="AJ82:AJ93"/>
    <mergeCell ref="A94:A98"/>
    <mergeCell ref="B94:B98"/>
    <mergeCell ref="C94:C98"/>
    <mergeCell ref="D94:D98"/>
    <mergeCell ref="Z94:Z98"/>
    <mergeCell ref="AA94:AA98"/>
    <mergeCell ref="AB94:AB98"/>
    <mergeCell ref="AC94:AC98"/>
    <mergeCell ref="AD94:AD98"/>
    <mergeCell ref="AD82:AD93"/>
    <mergeCell ref="AE82:AE93"/>
    <mergeCell ref="AF82:AF93"/>
    <mergeCell ref="AG82:AG93"/>
    <mergeCell ref="AH82:AH93"/>
    <mergeCell ref="AI82:AI93"/>
    <mergeCell ref="A82:A93"/>
    <mergeCell ref="B82:B93"/>
    <mergeCell ref="A66:A75"/>
    <mergeCell ref="B66:B75"/>
    <mergeCell ref="C66:C75"/>
    <mergeCell ref="D66:D75"/>
    <mergeCell ref="Z66:Z75"/>
    <mergeCell ref="AD76:AD81"/>
    <mergeCell ref="AE76:AE81"/>
    <mergeCell ref="AF76:AF81"/>
    <mergeCell ref="AG76:AG81"/>
    <mergeCell ref="AG61:AG63"/>
    <mergeCell ref="AH61:AH63"/>
    <mergeCell ref="AI61:AI63"/>
    <mergeCell ref="A61:A63"/>
    <mergeCell ref="B61:B63"/>
    <mergeCell ref="C61:C63"/>
    <mergeCell ref="AB82:AB93"/>
    <mergeCell ref="AC82:AC93"/>
    <mergeCell ref="AC76:AC81"/>
    <mergeCell ref="AH66:AH75"/>
    <mergeCell ref="AI66:AI75"/>
    <mergeCell ref="A76:A81"/>
    <mergeCell ref="B76:B81"/>
    <mergeCell ref="C76:C81"/>
    <mergeCell ref="D76:D81"/>
    <mergeCell ref="Z76:Z81"/>
    <mergeCell ref="AA76:AA81"/>
    <mergeCell ref="AB76:AB81"/>
    <mergeCell ref="AB66:AB75"/>
    <mergeCell ref="AC66:AC75"/>
    <mergeCell ref="AD66:AD75"/>
    <mergeCell ref="AE66:AE75"/>
    <mergeCell ref="AF66:AF75"/>
    <mergeCell ref="AG66:AG75"/>
    <mergeCell ref="A64:A65"/>
    <mergeCell ref="B64:B65"/>
    <mergeCell ref="C64:C65"/>
    <mergeCell ref="D64:D65"/>
    <mergeCell ref="Z64:Z65"/>
    <mergeCell ref="AA64:AA65"/>
    <mergeCell ref="AB64:AB65"/>
    <mergeCell ref="AC64:AC65"/>
    <mergeCell ref="AD64:AD65"/>
    <mergeCell ref="AE64:AE65"/>
    <mergeCell ref="AF64:AF65"/>
    <mergeCell ref="AG64:AG65"/>
    <mergeCell ref="AH64:AH65"/>
    <mergeCell ref="AA66:AA75"/>
    <mergeCell ref="AI76:AI81"/>
    <mergeCell ref="AJ76:AJ81"/>
    <mergeCell ref="AI64:AI65"/>
    <mergeCell ref="AJ64:AJ65"/>
    <mergeCell ref="AJ66:AJ75"/>
    <mergeCell ref="AH76:AH81"/>
    <mergeCell ref="D61:D63"/>
    <mergeCell ref="Z61:Z63"/>
    <mergeCell ref="AA61:AA63"/>
    <mergeCell ref="AB61:AB63"/>
    <mergeCell ref="AC61:AC63"/>
    <mergeCell ref="AC53:AC60"/>
    <mergeCell ref="AH48:AH52"/>
    <mergeCell ref="AI48:AI52"/>
    <mergeCell ref="AJ48:AJ52"/>
    <mergeCell ref="AD48:AD52"/>
    <mergeCell ref="AE48:AE52"/>
    <mergeCell ref="AF48:AF52"/>
    <mergeCell ref="AG48:AG52"/>
    <mergeCell ref="AI53:AI60"/>
    <mergeCell ref="AJ53:AJ60"/>
    <mergeCell ref="AD53:AD60"/>
    <mergeCell ref="AE53:AE60"/>
    <mergeCell ref="AF53:AF60"/>
    <mergeCell ref="AG53:AG60"/>
    <mergeCell ref="AH53:AH60"/>
    <mergeCell ref="AJ61:AJ63"/>
    <mergeCell ref="AD61:AD63"/>
    <mergeCell ref="AE61:AE63"/>
    <mergeCell ref="AF61:AF63"/>
    <mergeCell ref="A53:A60"/>
    <mergeCell ref="B53:B60"/>
    <mergeCell ref="C53:C60"/>
    <mergeCell ref="D53:D60"/>
    <mergeCell ref="Z53:Z60"/>
    <mergeCell ref="AA53:AA60"/>
    <mergeCell ref="AB53:AB60"/>
    <mergeCell ref="AB48:AB52"/>
    <mergeCell ref="AC48:AC52"/>
    <mergeCell ref="A48:A52"/>
    <mergeCell ref="B48:B52"/>
    <mergeCell ref="C48:C52"/>
    <mergeCell ref="D48:D52"/>
    <mergeCell ref="Z48:Z52"/>
    <mergeCell ref="AA48:AA52"/>
    <mergeCell ref="AI40:AI47"/>
    <mergeCell ref="AJ40:AJ47"/>
    <mergeCell ref="AJ28:AJ39"/>
    <mergeCell ref="A40:A47"/>
    <mergeCell ref="B40:B47"/>
    <mergeCell ref="C40:C47"/>
    <mergeCell ref="D40:D47"/>
    <mergeCell ref="Z40:Z47"/>
    <mergeCell ref="AA40:AA47"/>
    <mergeCell ref="AB40:AB47"/>
    <mergeCell ref="AC40:AC47"/>
    <mergeCell ref="AD40:AD47"/>
    <mergeCell ref="AD28:AD39"/>
    <mergeCell ref="AE28:AE39"/>
    <mergeCell ref="AF28:AF39"/>
    <mergeCell ref="AG28:AG39"/>
    <mergeCell ref="AH28:AH39"/>
    <mergeCell ref="AI28:AI39"/>
    <mergeCell ref="A28:A39"/>
    <mergeCell ref="B28:B39"/>
    <mergeCell ref="C28:C39"/>
    <mergeCell ref="D28:D39"/>
    <mergeCell ref="Z28:Z39"/>
    <mergeCell ref="AA28:AA39"/>
    <mergeCell ref="AD21:AD27"/>
    <mergeCell ref="AE21:AE27"/>
    <mergeCell ref="AF21:AF27"/>
    <mergeCell ref="AG21:AG27"/>
    <mergeCell ref="AH21:AH27"/>
    <mergeCell ref="AE40:AE47"/>
    <mergeCell ref="AF40:AF47"/>
    <mergeCell ref="AG40:AG47"/>
    <mergeCell ref="AH40:AH47"/>
    <mergeCell ref="AB28:AB39"/>
    <mergeCell ref="AC28:AC39"/>
    <mergeCell ref="AC21:AC27"/>
    <mergeCell ref="AH12:AH20"/>
    <mergeCell ref="AI12:AI20"/>
    <mergeCell ref="AJ12:AJ20"/>
    <mergeCell ref="A21:A27"/>
    <mergeCell ref="B21:B27"/>
    <mergeCell ref="C21:C27"/>
    <mergeCell ref="D21:D27"/>
    <mergeCell ref="Z21:Z27"/>
    <mergeCell ref="AA21:AA27"/>
    <mergeCell ref="AB21:AB27"/>
    <mergeCell ref="AB12:AB20"/>
    <mergeCell ref="AC12:AC20"/>
    <mergeCell ref="AD12:AD20"/>
    <mergeCell ref="AE12:AE20"/>
    <mergeCell ref="AF12:AF20"/>
    <mergeCell ref="AG12:AG20"/>
    <mergeCell ref="A12:A20"/>
    <mergeCell ref="B12:B20"/>
    <mergeCell ref="C12:C20"/>
    <mergeCell ref="D12:D20"/>
    <mergeCell ref="Z12:Z20"/>
    <mergeCell ref="AA12:AA20"/>
    <mergeCell ref="AI21:AI27"/>
    <mergeCell ref="AJ21:AJ27"/>
    <mergeCell ref="AI8:AI11"/>
    <mergeCell ref="AJ8:AJ11"/>
    <mergeCell ref="AD10:AE10"/>
    <mergeCell ref="AF10:AG10"/>
    <mergeCell ref="B2:Q3"/>
    <mergeCell ref="F5:U6"/>
    <mergeCell ref="V5:AH6"/>
    <mergeCell ref="R10:S10"/>
    <mergeCell ref="T10:U10"/>
    <mergeCell ref="V10:W10"/>
    <mergeCell ref="X10:Y10"/>
    <mergeCell ref="Z10:AA10"/>
    <mergeCell ref="AB10:AC10"/>
    <mergeCell ref="F9:K9"/>
    <mergeCell ref="L9:Q9"/>
    <mergeCell ref="F10:H10"/>
    <mergeCell ref="I10:K10"/>
    <mergeCell ref="L10:N10"/>
    <mergeCell ref="O10:Q10"/>
    <mergeCell ref="V8:Y9"/>
    <mergeCell ref="Z8:AC9"/>
    <mergeCell ref="A8:A11"/>
    <mergeCell ref="B8:B11"/>
    <mergeCell ref="C8:C11"/>
    <mergeCell ref="D8:D11"/>
    <mergeCell ref="E8:E11"/>
    <mergeCell ref="F8:Q8"/>
    <mergeCell ref="R8:U9"/>
    <mergeCell ref="AD8:AG9"/>
    <mergeCell ref="AH8:AH11"/>
    <mergeCell ref="AE143:AE144"/>
    <mergeCell ref="AF143:AF144"/>
    <mergeCell ref="AG143:AG144"/>
    <mergeCell ref="AH143:AH144"/>
    <mergeCell ref="AI143:AI144"/>
    <mergeCell ref="AJ143:AJ144"/>
    <mergeCell ref="B143:B144"/>
    <mergeCell ref="A143:A144"/>
    <mergeCell ref="C143:C144"/>
    <mergeCell ref="D143:D144"/>
    <mergeCell ref="Z143:Z144"/>
    <mergeCell ref="AA143:AA144"/>
    <mergeCell ref="AB143:AB144"/>
    <mergeCell ref="AC143:AC144"/>
    <mergeCell ref="AD143:AD144"/>
  </mergeCells>
  <pageMargins left="0.7" right="0.7" top="0.75" bottom="0.75" header="0.3" footer="0.3"/>
  <pageSetup paperSize="9" orientation="portrait" r:id="rId1"/>
  <rowBreaks count="3" manualBreakCount="3">
    <brk id="39" max="16383" man="1"/>
    <brk id="81" max="16383" man="1"/>
    <brk id="127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4"/>
  <sheetViews>
    <sheetView view="pageBreakPreview" topLeftCell="F1" zoomScale="80" zoomScaleNormal="70" zoomScaleSheetLayoutView="80" workbookViewId="0">
      <selection activeCell="AG12" sqref="AG12:AG34"/>
    </sheetView>
  </sheetViews>
  <sheetFormatPr defaultColWidth="9.140625" defaultRowHeight="15" x14ac:dyDescent="0.25"/>
  <cols>
    <col min="1" max="1" width="8" style="259" customWidth="1"/>
    <col min="2" max="2" width="20.42578125" style="259" customWidth="1"/>
    <col min="3" max="4" width="22.5703125" style="259" customWidth="1"/>
    <col min="5" max="5" width="25.140625" style="259" customWidth="1"/>
    <col min="6" max="17" width="9.140625" style="259"/>
    <col min="18" max="34" width="10.7109375" style="259" customWidth="1"/>
    <col min="35" max="35" width="11.28515625" style="259" customWidth="1"/>
    <col min="36" max="36" width="12" style="259" customWidth="1"/>
    <col min="37" max="16384" width="9.140625" style="259"/>
  </cols>
  <sheetData>
    <row r="1" spans="1:36" x14ac:dyDescent="0.2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8"/>
      <c r="V1" s="258"/>
    </row>
    <row r="2" spans="1:36" x14ac:dyDescent="0.25">
      <c r="A2" s="257"/>
      <c r="B2" s="1172" t="s">
        <v>801</v>
      </c>
      <c r="C2" s="1173"/>
      <c r="D2" s="1173"/>
      <c r="E2" s="1173"/>
      <c r="F2" s="1173"/>
      <c r="G2" s="1173"/>
      <c r="H2" s="1173"/>
      <c r="I2" s="1173"/>
      <c r="J2" s="1173"/>
      <c r="K2" s="1173"/>
      <c r="L2" s="1173"/>
      <c r="M2" s="1173"/>
      <c r="N2" s="1173"/>
      <c r="O2" s="1173"/>
      <c r="P2" s="1173"/>
      <c r="Q2" s="1174"/>
      <c r="R2" s="257"/>
      <c r="S2" s="257"/>
      <c r="T2" s="257"/>
      <c r="U2" s="258"/>
      <c r="V2" s="258"/>
    </row>
    <row r="3" spans="1:36" x14ac:dyDescent="0.25">
      <c r="A3" s="257"/>
      <c r="B3" s="1175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  <c r="P3" s="1176"/>
      <c r="Q3" s="1177"/>
      <c r="R3" s="257"/>
      <c r="S3" s="257"/>
      <c r="T3" s="257"/>
      <c r="U3" s="258"/>
      <c r="V3" s="258"/>
    </row>
    <row r="4" spans="1:36" ht="20.25" x14ac:dyDescent="0.25">
      <c r="A4" s="257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57"/>
      <c r="S4" s="257"/>
      <c r="T4" s="257"/>
      <c r="U4" s="258"/>
      <c r="V4" s="258"/>
    </row>
    <row r="5" spans="1:36" ht="20.25" x14ac:dyDescent="0.25">
      <c r="A5" s="257"/>
      <c r="B5" s="260"/>
      <c r="C5" s="260"/>
      <c r="D5" s="260"/>
      <c r="E5" s="260"/>
      <c r="F5" s="1178"/>
      <c r="G5" s="1178"/>
      <c r="H5" s="1178"/>
      <c r="I5" s="1178"/>
      <c r="J5" s="1178"/>
      <c r="K5" s="1178"/>
      <c r="L5" s="1178"/>
      <c r="M5" s="1178"/>
      <c r="N5" s="1178"/>
      <c r="O5" s="1178"/>
      <c r="P5" s="1178"/>
      <c r="Q5" s="1178"/>
      <c r="R5" s="1178"/>
      <c r="S5" s="1178"/>
      <c r="T5" s="1178"/>
      <c r="U5" s="1178"/>
      <c r="V5" s="1268" t="s">
        <v>1</v>
      </c>
      <c r="W5" s="1268"/>
      <c r="X5" s="1268"/>
      <c r="Y5" s="1268"/>
      <c r="Z5" s="1268"/>
      <c r="AA5" s="1268"/>
      <c r="AB5" s="1268"/>
      <c r="AC5" s="1268"/>
      <c r="AD5" s="1268"/>
      <c r="AE5" s="1268"/>
      <c r="AF5" s="1268"/>
      <c r="AG5" s="1268"/>
      <c r="AH5" s="1268"/>
    </row>
    <row r="6" spans="1:36" ht="30" customHeight="1" x14ac:dyDescent="0.25">
      <c r="A6" s="257"/>
      <c r="B6" s="260"/>
      <c r="C6" s="260"/>
      <c r="D6" s="260"/>
      <c r="E6" s="260"/>
      <c r="F6" s="1178"/>
      <c r="G6" s="1178"/>
      <c r="H6" s="1178"/>
      <c r="I6" s="1178"/>
      <c r="J6" s="1178"/>
      <c r="K6" s="1178"/>
      <c r="L6" s="1178"/>
      <c r="M6" s="1178"/>
      <c r="N6" s="1178"/>
      <c r="O6" s="1178"/>
      <c r="P6" s="1178"/>
      <c r="Q6" s="1178"/>
      <c r="R6" s="1178"/>
      <c r="S6" s="1178"/>
      <c r="T6" s="1178"/>
      <c r="U6" s="1178"/>
      <c r="V6" s="1268"/>
      <c r="W6" s="1268"/>
      <c r="X6" s="1268"/>
      <c r="Y6" s="1268"/>
      <c r="Z6" s="1268"/>
      <c r="AA6" s="1268"/>
      <c r="AB6" s="1268"/>
      <c r="AC6" s="1268"/>
      <c r="AD6" s="1268"/>
      <c r="AE6" s="1268"/>
      <c r="AF6" s="1268"/>
      <c r="AG6" s="1268"/>
      <c r="AH6" s="1268"/>
    </row>
    <row r="7" spans="1:36" ht="15.75" thickBot="1" x14ac:dyDescent="0.3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8"/>
      <c r="V7" s="258"/>
    </row>
    <row r="8" spans="1:36" ht="31.5" customHeight="1" thickBot="1" x14ac:dyDescent="0.3">
      <c r="A8" s="1140" t="s">
        <v>2</v>
      </c>
      <c r="B8" s="1143" t="s">
        <v>3</v>
      </c>
      <c r="C8" s="1146" t="s">
        <v>4</v>
      </c>
      <c r="D8" s="1146" t="s">
        <v>5</v>
      </c>
      <c r="E8" s="1143" t="s">
        <v>6</v>
      </c>
      <c r="F8" s="1149" t="s">
        <v>7</v>
      </c>
      <c r="G8" s="1181"/>
      <c r="H8" s="1181"/>
      <c r="I8" s="1181"/>
      <c r="J8" s="1181"/>
      <c r="K8" s="1181"/>
      <c r="L8" s="1181"/>
      <c r="M8" s="1181"/>
      <c r="N8" s="1181"/>
      <c r="O8" s="1181"/>
      <c r="P8" s="1181"/>
      <c r="Q8" s="1180"/>
      <c r="R8" s="1152" t="s">
        <v>8</v>
      </c>
      <c r="S8" s="1153"/>
      <c r="T8" s="1153"/>
      <c r="U8" s="1154"/>
      <c r="V8" s="1158" t="s">
        <v>9</v>
      </c>
      <c r="W8" s="1159"/>
      <c r="X8" s="1159"/>
      <c r="Y8" s="1160"/>
      <c r="Z8" s="1158" t="s">
        <v>10</v>
      </c>
      <c r="AA8" s="1159"/>
      <c r="AB8" s="1159"/>
      <c r="AC8" s="1160"/>
      <c r="AD8" s="1158" t="s">
        <v>11</v>
      </c>
      <c r="AE8" s="1159"/>
      <c r="AF8" s="1159"/>
      <c r="AG8" s="1160"/>
      <c r="AH8" s="1164" t="s">
        <v>12</v>
      </c>
      <c r="AI8" s="1167" t="s">
        <v>13</v>
      </c>
      <c r="AJ8" s="1167" t="s">
        <v>14</v>
      </c>
    </row>
    <row r="9" spans="1:36" ht="33" customHeight="1" thickBot="1" x14ac:dyDescent="0.3">
      <c r="A9" s="1141"/>
      <c r="B9" s="1144"/>
      <c r="C9" s="1147"/>
      <c r="D9" s="1147"/>
      <c r="E9" s="1144"/>
      <c r="F9" s="1149" t="s">
        <v>15</v>
      </c>
      <c r="G9" s="1181"/>
      <c r="H9" s="1181"/>
      <c r="I9" s="1181"/>
      <c r="J9" s="1181"/>
      <c r="K9" s="1180"/>
      <c r="L9" s="1149" t="s">
        <v>16</v>
      </c>
      <c r="M9" s="1181"/>
      <c r="N9" s="1181"/>
      <c r="O9" s="1181"/>
      <c r="P9" s="1181"/>
      <c r="Q9" s="1180"/>
      <c r="R9" s="1155"/>
      <c r="S9" s="1156"/>
      <c r="T9" s="1156"/>
      <c r="U9" s="1157"/>
      <c r="V9" s="1161"/>
      <c r="W9" s="1162"/>
      <c r="X9" s="1162"/>
      <c r="Y9" s="1163"/>
      <c r="Z9" s="1161"/>
      <c r="AA9" s="1162"/>
      <c r="AB9" s="1162"/>
      <c r="AC9" s="1163"/>
      <c r="AD9" s="1161"/>
      <c r="AE9" s="1162"/>
      <c r="AF9" s="1162"/>
      <c r="AG9" s="1163"/>
      <c r="AH9" s="1165"/>
      <c r="AI9" s="1168"/>
      <c r="AJ9" s="1168"/>
    </row>
    <row r="10" spans="1:36" ht="16.5" thickBot="1" x14ac:dyDescent="0.3">
      <c r="A10" s="1141"/>
      <c r="B10" s="1144"/>
      <c r="C10" s="1147"/>
      <c r="D10" s="1147"/>
      <c r="E10" s="1144"/>
      <c r="F10" s="1182">
        <v>1000.4166666666666</v>
      </c>
      <c r="G10" s="1183"/>
      <c r="H10" s="1184"/>
      <c r="I10" s="1182">
        <v>1000.7916666666666</v>
      </c>
      <c r="J10" s="1183"/>
      <c r="K10" s="1184"/>
      <c r="L10" s="1182">
        <v>1000.4166666666666</v>
      </c>
      <c r="M10" s="1183"/>
      <c r="N10" s="1184"/>
      <c r="O10" s="1182">
        <v>1000.7916666666666</v>
      </c>
      <c r="P10" s="1183"/>
      <c r="Q10" s="1184"/>
      <c r="R10" s="1149" t="s">
        <v>15</v>
      </c>
      <c r="S10" s="1180"/>
      <c r="T10" s="1149" t="s">
        <v>16</v>
      </c>
      <c r="U10" s="1180"/>
      <c r="V10" s="1170" t="s">
        <v>15</v>
      </c>
      <c r="W10" s="1171"/>
      <c r="X10" s="1170" t="s">
        <v>16</v>
      </c>
      <c r="Y10" s="1171"/>
      <c r="Z10" s="1170" t="s">
        <v>15</v>
      </c>
      <c r="AA10" s="1171"/>
      <c r="AB10" s="1170" t="s">
        <v>16</v>
      </c>
      <c r="AC10" s="1171"/>
      <c r="AD10" s="1170" t="s">
        <v>15</v>
      </c>
      <c r="AE10" s="1171"/>
      <c r="AF10" s="1170" t="s">
        <v>16</v>
      </c>
      <c r="AG10" s="1171"/>
      <c r="AH10" s="1165"/>
      <c r="AI10" s="1168"/>
      <c r="AJ10" s="1168"/>
    </row>
    <row r="11" spans="1:36" ht="16.5" thickBot="1" x14ac:dyDescent="0.3">
      <c r="A11" s="1142"/>
      <c r="B11" s="1145"/>
      <c r="C11" s="1148"/>
      <c r="D11" s="1148"/>
      <c r="E11" s="1145"/>
      <c r="F11" s="261" t="s">
        <v>17</v>
      </c>
      <c r="G11" s="262" t="s">
        <v>18</v>
      </c>
      <c r="H11" s="263" t="s">
        <v>19</v>
      </c>
      <c r="I11" s="261" t="s">
        <v>17</v>
      </c>
      <c r="J11" s="262" t="s">
        <v>18</v>
      </c>
      <c r="K11" s="263" t="s">
        <v>19</v>
      </c>
      <c r="L11" s="261" t="s">
        <v>17</v>
      </c>
      <c r="M11" s="262" t="s">
        <v>18</v>
      </c>
      <c r="N11" s="263" t="s">
        <v>19</v>
      </c>
      <c r="O11" s="261" t="s">
        <v>17</v>
      </c>
      <c r="P11" s="262" t="s">
        <v>18</v>
      </c>
      <c r="Q11" s="263" t="s">
        <v>19</v>
      </c>
      <c r="R11" s="264">
        <v>1000.4166666666666</v>
      </c>
      <c r="S11" s="264">
        <v>1000.7916666666666</v>
      </c>
      <c r="T11" s="264">
        <v>1000.4166666666666</v>
      </c>
      <c r="U11" s="264">
        <v>1000.7916666666666</v>
      </c>
      <c r="V11" s="265">
        <v>1000.4166666666666</v>
      </c>
      <c r="W11" s="265">
        <v>1000.7916666666666</v>
      </c>
      <c r="X11" s="294">
        <v>1000.4166666666666</v>
      </c>
      <c r="Y11" s="295">
        <v>1000.7916666666666</v>
      </c>
      <c r="Z11" s="265">
        <v>1000.4166666666666</v>
      </c>
      <c r="AA11" s="265">
        <v>1000.7916666666666</v>
      </c>
      <c r="AB11" s="265">
        <v>1000.4166666666666</v>
      </c>
      <c r="AC11" s="265">
        <v>1000.7916666666666</v>
      </c>
      <c r="AD11" s="265">
        <v>1000.4166666666666</v>
      </c>
      <c r="AE11" s="265">
        <v>1000.7916666666666</v>
      </c>
      <c r="AF11" s="265">
        <v>1000.4166666666666</v>
      </c>
      <c r="AG11" s="269">
        <v>1000.7916666666666</v>
      </c>
      <c r="AH11" s="1166"/>
      <c r="AI11" s="1169"/>
      <c r="AJ11" s="1169"/>
    </row>
    <row r="12" spans="1:36" ht="18.75" x14ac:dyDescent="0.25">
      <c r="A12" s="1204">
        <v>1</v>
      </c>
      <c r="B12" s="1205" t="s">
        <v>20</v>
      </c>
      <c r="C12" s="1205" t="s">
        <v>87</v>
      </c>
      <c r="D12" s="1206">
        <f>160*0.9</f>
        <v>144</v>
      </c>
      <c r="E12" s="296" t="s">
        <v>802</v>
      </c>
      <c r="F12" s="494">
        <v>1.5</v>
      </c>
      <c r="G12" s="494">
        <v>2.4</v>
      </c>
      <c r="H12" s="494">
        <v>0</v>
      </c>
      <c r="I12" s="494">
        <v>1.4</v>
      </c>
      <c r="J12" s="494">
        <v>2.8</v>
      </c>
      <c r="K12" s="494">
        <v>0</v>
      </c>
      <c r="L12" s="296">
        <v>1.8</v>
      </c>
      <c r="M12" s="296">
        <v>3.4</v>
      </c>
      <c r="N12" s="296">
        <v>0.4</v>
      </c>
      <c r="O12" s="296">
        <v>1.2</v>
      </c>
      <c r="P12" s="296">
        <v>2.8</v>
      </c>
      <c r="Q12" s="296">
        <v>0</v>
      </c>
      <c r="R12" s="344">
        <v>221</v>
      </c>
      <c r="S12" s="344">
        <v>221</v>
      </c>
      <c r="T12" s="344">
        <v>233</v>
      </c>
      <c r="U12" s="344">
        <v>233</v>
      </c>
      <c r="V12" s="298">
        <f t="shared" ref="V12:W22" si="0">IF(AND(F12=0,G12=0,H12=0),0,IF(AND(F12=0,G12=0),H12,IF(AND(F12=0,H12=0),G12,IF(AND(G12=0,H12=0),F12,IF(F12=0,(G12+H12)/2,IF(G12=0,(F12+H12)/2,IF(H12=0,(F12+G12)/2,(F12+G12+H12)/3)))))))</f>
        <v>1.95</v>
      </c>
      <c r="W12" s="298">
        <f t="shared" ref="W12:W34" si="1">IF(AND(I12=0,J12=0,K12=0),0,IF(AND(I12=0,J12=0),K12,IF(AND(I12=0,K12=0),J12,IF(AND(J12=0,K12=0),I12,IF(I12=0,(J12+K12)/2,IF(J12=0,(I12+K12)/2,IF(K12=0,(I12+J12)/2,(I12+J12+K12)/3)))))))</f>
        <v>2.0999999999999996</v>
      </c>
      <c r="X12" s="298">
        <f t="shared" ref="X12:X34" si="2">IF(AND(L12=0,M12=0,N12=0),0,IF(AND(L12=0,M12=0),N12,IF(AND(L12=0,N12=0),M12,IF(AND(M12=0,N12=0),L12,IF(L12=0,(M12+N12)/2,IF(M12=0,(L12+N12)/2,IF(N12=0,(L12+M12)/2,(L12+M12+N12)/3)))))))</f>
        <v>1.8666666666666669</v>
      </c>
      <c r="Y12" s="299">
        <f t="shared" ref="Y12:Y34" si="3">IF(AND(O12=0,P12=0,Q12=0),0,IF(AND(O12=0,P12=0),Q12,IF(AND(O12=0,Q12=0),P12,IF(AND(P12=0,Q12=0),O12,IF(O12=0,(P12+Q12)/2,IF(P12=0,(O12+Q12)/2,IF(Q12=0,(O12+P12)/2,(O12+P12+Q12)/3)))))))</f>
        <v>2</v>
      </c>
      <c r="Z12" s="1209">
        <f>SUM(V12:V17)</f>
        <v>68.616666666666674</v>
      </c>
      <c r="AA12" s="1203">
        <f>SUM(W12:W17)</f>
        <v>40.633333333333333</v>
      </c>
      <c r="AB12" s="1203">
        <f>SUM(X12:X17)</f>
        <v>95.333333333333343</v>
      </c>
      <c r="AC12" s="1203">
        <f>SUM(Y12:Y17)</f>
        <v>94.366666666666674</v>
      </c>
      <c r="AD12" s="1203">
        <f>Z12*0.38*0.9*SQRT(3)</f>
        <v>40.645863096138086</v>
      </c>
      <c r="AE12" s="1203">
        <f t="shared" ref="AE12:AG12" si="4">AA12*0.38*0.9*SQRT(3)</f>
        <v>24.069617252461661</v>
      </c>
      <c r="AF12" s="1203">
        <f t="shared" si="4"/>
        <v>56.471784529975686</v>
      </c>
      <c r="AG12" s="1203">
        <f t="shared" si="4"/>
        <v>55.899168532993414</v>
      </c>
      <c r="AH12" s="1203">
        <f>MAX(Z12:AC17)</f>
        <v>95.333333333333343</v>
      </c>
      <c r="AI12" s="1213">
        <f>AH12*0.38*0.9*SQRT(3)</f>
        <v>56.471784529975686</v>
      </c>
      <c r="AJ12" s="1213">
        <f>D12-AI12</f>
        <v>87.528215470024321</v>
      </c>
    </row>
    <row r="13" spans="1:36" ht="18.75" x14ac:dyDescent="0.25">
      <c r="A13" s="1186"/>
      <c r="B13" s="1189"/>
      <c r="C13" s="1189"/>
      <c r="D13" s="1207"/>
      <c r="E13" s="273" t="s">
        <v>803</v>
      </c>
      <c r="F13" s="470">
        <v>6.5</v>
      </c>
      <c r="G13" s="470">
        <v>1</v>
      </c>
      <c r="H13" s="470">
        <v>6.9</v>
      </c>
      <c r="I13" s="470">
        <v>2.2000000000000002</v>
      </c>
      <c r="J13" s="470">
        <v>1.1000000000000001</v>
      </c>
      <c r="K13" s="470">
        <v>4.7</v>
      </c>
      <c r="L13" s="273">
        <v>2.2000000000000002</v>
      </c>
      <c r="M13" s="273">
        <v>1.1000000000000001</v>
      </c>
      <c r="N13" s="273">
        <v>7.3</v>
      </c>
      <c r="O13" s="273">
        <v>1.9</v>
      </c>
      <c r="P13" s="273">
        <v>0.9</v>
      </c>
      <c r="Q13" s="273">
        <v>7.1</v>
      </c>
      <c r="R13" s="274">
        <v>222</v>
      </c>
      <c r="S13" s="274">
        <v>223</v>
      </c>
      <c r="T13" s="274">
        <v>233</v>
      </c>
      <c r="U13" s="274">
        <v>233</v>
      </c>
      <c r="V13" s="285">
        <f t="shared" si="0"/>
        <v>4.8</v>
      </c>
      <c r="W13" s="285">
        <f t="shared" si="1"/>
        <v>2.6666666666666665</v>
      </c>
      <c r="X13" s="285">
        <f t="shared" si="2"/>
        <v>3.5333333333333332</v>
      </c>
      <c r="Y13" s="286">
        <f t="shared" si="3"/>
        <v>3.2999999999999994</v>
      </c>
      <c r="Z13" s="1198"/>
      <c r="AA13" s="1201"/>
      <c r="AB13" s="1201"/>
      <c r="AC13" s="1201"/>
      <c r="AD13" s="1201"/>
      <c r="AE13" s="1201"/>
      <c r="AF13" s="1201"/>
      <c r="AG13" s="1201"/>
      <c r="AH13" s="1201"/>
      <c r="AI13" s="1214"/>
      <c r="AJ13" s="1214"/>
    </row>
    <row r="14" spans="1:36" ht="18.75" x14ac:dyDescent="0.25">
      <c r="A14" s="1186"/>
      <c r="B14" s="1189"/>
      <c r="C14" s="1189"/>
      <c r="D14" s="1207"/>
      <c r="E14" s="277" t="s">
        <v>419</v>
      </c>
      <c r="F14" s="502">
        <v>11.1</v>
      </c>
      <c r="G14" s="502">
        <v>6.6</v>
      </c>
      <c r="H14" s="502">
        <v>1.6</v>
      </c>
      <c r="I14" s="502">
        <v>24.3</v>
      </c>
      <c r="J14" s="502">
        <v>21.1</v>
      </c>
      <c r="K14" s="502">
        <v>6.2</v>
      </c>
      <c r="L14" s="277">
        <v>25</v>
      </c>
      <c r="M14" s="277">
        <v>20.2</v>
      </c>
      <c r="N14" s="277">
        <v>6.1</v>
      </c>
      <c r="O14" s="277">
        <v>24.5</v>
      </c>
      <c r="P14" s="277">
        <v>18</v>
      </c>
      <c r="Q14" s="277">
        <v>5.5</v>
      </c>
      <c r="R14" s="278">
        <v>225</v>
      </c>
      <c r="S14" s="278">
        <v>222</v>
      </c>
      <c r="T14" s="278">
        <v>233</v>
      </c>
      <c r="U14" s="278">
        <v>233</v>
      </c>
      <c r="V14" s="285">
        <f t="shared" si="0"/>
        <v>6.4333333333333336</v>
      </c>
      <c r="W14" s="285">
        <f t="shared" si="1"/>
        <v>17.200000000000003</v>
      </c>
      <c r="X14" s="285">
        <f t="shared" si="2"/>
        <v>17.100000000000001</v>
      </c>
      <c r="Y14" s="286">
        <f t="shared" si="3"/>
        <v>16</v>
      </c>
      <c r="Z14" s="1198"/>
      <c r="AA14" s="1201"/>
      <c r="AB14" s="1201"/>
      <c r="AC14" s="1201"/>
      <c r="AD14" s="1201"/>
      <c r="AE14" s="1201"/>
      <c r="AF14" s="1201"/>
      <c r="AG14" s="1201"/>
      <c r="AH14" s="1201"/>
      <c r="AI14" s="1214"/>
      <c r="AJ14" s="1214"/>
    </row>
    <row r="15" spans="1:36" ht="18.75" x14ac:dyDescent="0.25">
      <c r="A15" s="1186"/>
      <c r="B15" s="1189"/>
      <c r="C15" s="1189"/>
      <c r="D15" s="1207"/>
      <c r="E15" s="273" t="s">
        <v>804</v>
      </c>
      <c r="F15" s="470">
        <v>9.1999999999999993</v>
      </c>
      <c r="G15" s="470">
        <v>16</v>
      </c>
      <c r="H15" s="470">
        <v>24.6</v>
      </c>
      <c r="I15" s="470">
        <v>9.1999999999999993</v>
      </c>
      <c r="J15" s="470">
        <v>18.399999999999999</v>
      </c>
      <c r="K15" s="470">
        <v>28.1</v>
      </c>
      <c r="L15" s="273">
        <v>8</v>
      </c>
      <c r="M15" s="273">
        <v>8.6</v>
      </c>
      <c r="N15" s="273">
        <v>19.399999999999999</v>
      </c>
      <c r="O15" s="273">
        <v>7.2</v>
      </c>
      <c r="P15" s="273">
        <v>8.5</v>
      </c>
      <c r="Q15" s="273">
        <v>22.5</v>
      </c>
      <c r="R15" s="274">
        <v>224</v>
      </c>
      <c r="S15" s="274">
        <v>223</v>
      </c>
      <c r="T15" s="274">
        <v>233</v>
      </c>
      <c r="U15" s="274">
        <v>233</v>
      </c>
      <c r="V15" s="285">
        <f t="shared" si="0"/>
        <v>16.599999999999998</v>
      </c>
      <c r="W15" s="285">
        <f t="shared" si="1"/>
        <v>18.566666666666666</v>
      </c>
      <c r="X15" s="285">
        <f t="shared" si="2"/>
        <v>12</v>
      </c>
      <c r="Y15" s="286">
        <f t="shared" si="3"/>
        <v>12.733333333333334</v>
      </c>
      <c r="Z15" s="1198"/>
      <c r="AA15" s="1201"/>
      <c r="AB15" s="1201"/>
      <c r="AC15" s="1201"/>
      <c r="AD15" s="1201"/>
      <c r="AE15" s="1201"/>
      <c r="AF15" s="1201"/>
      <c r="AG15" s="1201"/>
      <c r="AH15" s="1201"/>
      <c r="AI15" s="1214"/>
      <c r="AJ15" s="1214"/>
    </row>
    <row r="16" spans="1:36" ht="19.5" thickBot="1" x14ac:dyDescent="0.3">
      <c r="A16" s="1290"/>
      <c r="B16" s="1291"/>
      <c r="C16" s="1291"/>
      <c r="D16" s="1207"/>
      <c r="E16" s="345" t="s">
        <v>805</v>
      </c>
      <c r="F16" s="547">
        <v>38.200000000000003</v>
      </c>
      <c r="G16" s="547">
        <v>45.1</v>
      </c>
      <c r="H16" s="547">
        <v>33.200000000000003</v>
      </c>
      <c r="I16" s="547">
        <v>0.1</v>
      </c>
      <c r="J16" s="547">
        <v>0</v>
      </c>
      <c r="K16" s="547">
        <v>0.1</v>
      </c>
      <c r="L16" s="345">
        <v>48.1</v>
      </c>
      <c r="M16" s="345">
        <v>50.6</v>
      </c>
      <c r="N16" s="345">
        <v>51.1</v>
      </c>
      <c r="O16" s="345">
        <v>47.5</v>
      </c>
      <c r="P16" s="345">
        <v>51.3</v>
      </c>
      <c r="Q16" s="345">
        <v>49.2</v>
      </c>
      <c r="R16" s="346">
        <v>222</v>
      </c>
      <c r="S16" s="346">
        <v>220</v>
      </c>
      <c r="T16" s="346">
        <v>233</v>
      </c>
      <c r="U16" s="346">
        <v>233</v>
      </c>
      <c r="V16" s="291">
        <f t="shared" si="0"/>
        <v>38.833333333333336</v>
      </c>
      <c r="W16" s="291">
        <f t="shared" si="1"/>
        <v>0.1</v>
      </c>
      <c r="X16" s="291">
        <f t="shared" si="2"/>
        <v>49.933333333333337</v>
      </c>
      <c r="Y16" s="292">
        <f t="shared" si="3"/>
        <v>49.333333333333336</v>
      </c>
      <c r="Z16" s="1292"/>
      <c r="AA16" s="1288"/>
      <c r="AB16" s="1288"/>
      <c r="AC16" s="1288"/>
      <c r="AD16" s="1288"/>
      <c r="AE16" s="1288"/>
      <c r="AF16" s="1288"/>
      <c r="AG16" s="1288"/>
      <c r="AH16" s="1288"/>
      <c r="AI16" s="1289"/>
      <c r="AJ16" s="1289"/>
    </row>
    <row r="17" spans="1:36" ht="19.5" thickBot="1" x14ac:dyDescent="0.3">
      <c r="A17" s="1187"/>
      <c r="B17" s="1190"/>
      <c r="C17" s="1190"/>
      <c r="D17" s="1208"/>
      <c r="E17" s="345" t="s">
        <v>1237</v>
      </c>
      <c r="F17" s="345"/>
      <c r="G17" s="345"/>
      <c r="H17" s="345"/>
      <c r="I17" s="345"/>
      <c r="J17" s="345"/>
      <c r="K17" s="345"/>
      <c r="L17" s="345">
        <v>0</v>
      </c>
      <c r="M17" s="345">
        <v>0</v>
      </c>
      <c r="N17" s="345">
        <v>10.9</v>
      </c>
      <c r="O17" s="345">
        <v>0</v>
      </c>
      <c r="P17" s="345">
        <v>0</v>
      </c>
      <c r="Q17" s="345">
        <v>11</v>
      </c>
      <c r="R17" s="346"/>
      <c r="S17" s="346"/>
      <c r="T17" s="346">
        <v>233</v>
      </c>
      <c r="U17" s="346">
        <v>233</v>
      </c>
      <c r="V17" s="291">
        <f t="shared" si="0"/>
        <v>0</v>
      </c>
      <c r="W17" s="291">
        <f t="shared" si="1"/>
        <v>0</v>
      </c>
      <c r="X17" s="291">
        <f t="shared" si="2"/>
        <v>10.9</v>
      </c>
      <c r="Y17" s="292">
        <f t="shared" si="3"/>
        <v>11</v>
      </c>
      <c r="Z17" s="1199"/>
      <c r="AA17" s="1202"/>
      <c r="AB17" s="1202"/>
      <c r="AC17" s="1202"/>
      <c r="AD17" s="1202"/>
      <c r="AE17" s="1202"/>
      <c r="AF17" s="1202"/>
      <c r="AG17" s="1202"/>
      <c r="AH17" s="1202"/>
      <c r="AI17" s="1215"/>
      <c r="AJ17" s="1215"/>
    </row>
    <row r="18" spans="1:36" ht="18.75" x14ac:dyDescent="0.25">
      <c r="A18" s="1204">
        <v>2</v>
      </c>
      <c r="B18" s="1206" t="s">
        <v>24</v>
      </c>
      <c r="C18" s="1206" t="s">
        <v>87</v>
      </c>
      <c r="D18" s="1206">
        <f>160*0.9</f>
        <v>144</v>
      </c>
      <c r="E18" s="296" t="s">
        <v>806</v>
      </c>
      <c r="F18" s="494">
        <v>38.200000000000003</v>
      </c>
      <c r="G18" s="494">
        <v>45.1</v>
      </c>
      <c r="H18" s="494">
        <v>33.200000000000003</v>
      </c>
      <c r="I18" s="494">
        <v>48.1</v>
      </c>
      <c r="J18" s="494">
        <v>69</v>
      </c>
      <c r="K18" s="494">
        <v>54.1</v>
      </c>
      <c r="L18" s="296">
        <v>43.5</v>
      </c>
      <c r="M18" s="296">
        <v>49.6</v>
      </c>
      <c r="N18" s="296">
        <v>79.7</v>
      </c>
      <c r="O18" s="296">
        <v>61.7</v>
      </c>
      <c r="P18" s="296">
        <v>83.5</v>
      </c>
      <c r="Q18" s="296">
        <v>72.099999999999994</v>
      </c>
      <c r="R18" s="296">
        <v>228</v>
      </c>
      <c r="S18" s="296">
        <v>225</v>
      </c>
      <c r="T18" s="296">
        <v>229</v>
      </c>
      <c r="U18" s="296">
        <v>229</v>
      </c>
      <c r="V18" s="298">
        <f t="shared" si="0"/>
        <v>38.833333333333336</v>
      </c>
      <c r="W18" s="298">
        <f t="shared" si="1"/>
        <v>57.066666666666663</v>
      </c>
      <c r="X18" s="298">
        <f t="shared" si="2"/>
        <v>57.6</v>
      </c>
      <c r="Y18" s="299">
        <f t="shared" si="3"/>
        <v>72.433333333333323</v>
      </c>
      <c r="Z18" s="1209">
        <f>SUM(V18:V20)</f>
        <v>56.8</v>
      </c>
      <c r="AA18" s="1203">
        <f>SUM(W18:W20)</f>
        <v>84.8</v>
      </c>
      <c r="AB18" s="1203">
        <f>SUM(X18:X20)</f>
        <v>84.866666666666674</v>
      </c>
      <c r="AC18" s="1203">
        <f>SUM(Y18:Y20)</f>
        <v>111.11666666666666</v>
      </c>
      <c r="AD18" s="1203">
        <f t="shared" ref="AD18:AG31" si="5">Z18*0.38*0.9*SQRT(3)</f>
        <v>33.646126167509976</v>
      </c>
      <c r="AE18" s="1203">
        <f t="shared" si="5"/>
        <v>50.232244700789543</v>
      </c>
      <c r="AF18" s="1203">
        <f t="shared" si="5"/>
        <v>50.271735459202134</v>
      </c>
      <c r="AG18" s="1203">
        <f t="shared" si="5"/>
        <v>65.821221584151715</v>
      </c>
      <c r="AH18" s="1203">
        <f>MAX(Z18:AC20)</f>
        <v>111.11666666666666</v>
      </c>
      <c r="AI18" s="1213">
        <f t="shared" ref="AI18" si="6">AH18*0.38*0.9*SQRT(3)</f>
        <v>65.821221584151715</v>
      </c>
      <c r="AJ18" s="1213">
        <f>D18-AI18</f>
        <v>78.178778415848285</v>
      </c>
    </row>
    <row r="19" spans="1:36" ht="18.75" x14ac:dyDescent="0.25">
      <c r="A19" s="1186"/>
      <c r="B19" s="1207"/>
      <c r="C19" s="1207"/>
      <c r="D19" s="1207"/>
      <c r="E19" s="273" t="s">
        <v>807</v>
      </c>
      <c r="F19" s="470">
        <v>7.1</v>
      </c>
      <c r="G19" s="470">
        <v>25.9</v>
      </c>
      <c r="H19" s="470">
        <v>20.9</v>
      </c>
      <c r="I19" s="470">
        <v>24.5</v>
      </c>
      <c r="J19" s="470">
        <v>40.200000000000003</v>
      </c>
      <c r="K19" s="470">
        <v>18.5</v>
      </c>
      <c r="L19" s="273">
        <v>18</v>
      </c>
      <c r="M19" s="273">
        <v>45.2</v>
      </c>
      <c r="N19" s="273">
        <v>18.600000000000001</v>
      </c>
      <c r="O19" s="273">
        <v>16.100000000000001</v>
      </c>
      <c r="P19" s="273">
        <v>30.5</v>
      </c>
      <c r="Q19" s="273">
        <v>28.8</v>
      </c>
      <c r="R19" s="274">
        <v>230</v>
      </c>
      <c r="S19" s="274">
        <v>225</v>
      </c>
      <c r="T19" s="274">
        <v>229</v>
      </c>
      <c r="U19" s="274">
        <v>229</v>
      </c>
      <c r="V19" s="285">
        <f t="shared" si="0"/>
        <v>17.966666666666665</v>
      </c>
      <c r="W19" s="285">
        <f t="shared" si="1"/>
        <v>27.733333333333334</v>
      </c>
      <c r="X19" s="285">
        <f t="shared" si="2"/>
        <v>27.266666666666669</v>
      </c>
      <c r="Y19" s="286">
        <f t="shared" si="3"/>
        <v>25.133333333333336</v>
      </c>
      <c r="Z19" s="1198"/>
      <c r="AA19" s="1201"/>
      <c r="AB19" s="1201"/>
      <c r="AC19" s="1201"/>
      <c r="AD19" s="1201"/>
      <c r="AE19" s="1201"/>
      <c r="AF19" s="1201"/>
      <c r="AG19" s="1201"/>
      <c r="AH19" s="1201"/>
      <c r="AI19" s="1214"/>
      <c r="AJ19" s="1214"/>
    </row>
    <row r="20" spans="1:36" ht="19.5" thickBot="1" x14ac:dyDescent="0.3">
      <c r="A20" s="1187"/>
      <c r="B20" s="1208"/>
      <c r="C20" s="1208"/>
      <c r="D20" s="1208"/>
      <c r="E20" s="345" t="s">
        <v>808</v>
      </c>
      <c r="F20" s="547">
        <v>0</v>
      </c>
      <c r="G20" s="547">
        <v>0</v>
      </c>
      <c r="H20" s="547">
        <v>0</v>
      </c>
      <c r="I20" s="547">
        <v>0</v>
      </c>
      <c r="J20" s="547">
        <v>0</v>
      </c>
      <c r="K20" s="547">
        <v>0</v>
      </c>
      <c r="L20" s="345">
        <v>0</v>
      </c>
      <c r="M20" s="345">
        <v>0</v>
      </c>
      <c r="N20" s="345">
        <v>0</v>
      </c>
      <c r="O20" s="345">
        <v>6.6</v>
      </c>
      <c r="P20" s="345">
        <v>0</v>
      </c>
      <c r="Q20" s="345">
        <v>20.5</v>
      </c>
      <c r="R20" s="345">
        <v>232</v>
      </c>
      <c r="S20" s="345">
        <v>232</v>
      </c>
      <c r="T20" s="345">
        <v>229</v>
      </c>
      <c r="U20" s="345">
        <v>229</v>
      </c>
      <c r="V20" s="291">
        <f t="shared" si="0"/>
        <v>0</v>
      </c>
      <c r="W20" s="291">
        <f t="shared" si="0"/>
        <v>0</v>
      </c>
      <c r="X20" s="291">
        <f t="shared" si="2"/>
        <v>0</v>
      </c>
      <c r="Y20" s="292">
        <f t="shared" si="3"/>
        <v>13.55</v>
      </c>
      <c r="Z20" s="1199"/>
      <c r="AA20" s="1202"/>
      <c r="AB20" s="1202"/>
      <c r="AC20" s="1202"/>
      <c r="AD20" s="1202"/>
      <c r="AE20" s="1202"/>
      <c r="AF20" s="1202"/>
      <c r="AG20" s="1202"/>
      <c r="AH20" s="1202"/>
      <c r="AI20" s="1215"/>
      <c r="AJ20" s="1215"/>
    </row>
    <row r="21" spans="1:36" ht="18.75" x14ac:dyDescent="0.25">
      <c r="A21" s="1217">
        <v>3</v>
      </c>
      <c r="B21" s="1219" t="s">
        <v>28</v>
      </c>
      <c r="C21" s="1221" t="s">
        <v>92</v>
      </c>
      <c r="D21" s="1221">
        <f>100*0.9</f>
        <v>90</v>
      </c>
      <c r="E21" s="296" t="s">
        <v>809</v>
      </c>
      <c r="F21" s="494">
        <v>19.899999999999999</v>
      </c>
      <c r="G21" s="494">
        <v>11.2</v>
      </c>
      <c r="H21" s="494">
        <v>15.3</v>
      </c>
      <c r="I21" s="494">
        <v>10.199999999999999</v>
      </c>
      <c r="J21" s="494">
        <v>5.7</v>
      </c>
      <c r="K21" s="494">
        <v>6.5</v>
      </c>
      <c r="L21" s="296">
        <v>13.1</v>
      </c>
      <c r="M21" s="296">
        <v>1.7</v>
      </c>
      <c r="N21" s="296">
        <v>1.1000000000000001</v>
      </c>
      <c r="O21" s="296">
        <v>18.399999999999999</v>
      </c>
      <c r="P21" s="296">
        <v>2.5</v>
      </c>
      <c r="Q21" s="296">
        <v>1.6</v>
      </c>
      <c r="R21" s="296">
        <v>225</v>
      </c>
      <c r="S21" s="296">
        <v>228</v>
      </c>
      <c r="T21" s="296">
        <v>230</v>
      </c>
      <c r="U21" s="296">
        <v>230</v>
      </c>
      <c r="V21" s="298">
        <f t="shared" si="0"/>
        <v>15.466666666666667</v>
      </c>
      <c r="W21" s="298">
        <f t="shared" si="1"/>
        <v>7.4666666666666659</v>
      </c>
      <c r="X21" s="298">
        <f t="shared" si="2"/>
        <v>5.3</v>
      </c>
      <c r="Y21" s="299">
        <f t="shared" si="3"/>
        <v>7.5</v>
      </c>
      <c r="Z21" s="1209">
        <f>SUM(V21:V26)</f>
        <v>34.766666666666666</v>
      </c>
      <c r="AA21" s="1203">
        <f>SUM(W21:W26)</f>
        <v>9.8333333333333321</v>
      </c>
      <c r="AB21" s="1203">
        <f>SUM(X21:X26)</f>
        <v>16.166666666666668</v>
      </c>
      <c r="AC21" s="1203">
        <f>SUM(Y21:Y26)</f>
        <v>11.600000000000001</v>
      </c>
      <c r="AD21" s="1203">
        <f t="shared" ref="AD21" si="7">Z21*0.38*0.9*SQRT(3)</f>
        <v>20.594430512155462</v>
      </c>
      <c r="AE21" s="1203">
        <f t="shared" si="5"/>
        <v>5.8248868658541344</v>
      </c>
      <c r="AF21" s="1203">
        <f t="shared" si="5"/>
        <v>9.576508915048322</v>
      </c>
      <c r="AG21" s="1203">
        <f t="shared" si="5"/>
        <v>6.87139196378725</v>
      </c>
      <c r="AH21" s="1203">
        <f>MAX(Z21:AC26)</f>
        <v>34.766666666666666</v>
      </c>
      <c r="AI21" s="1213">
        <f t="shared" ref="AI21" si="8">AH21*0.38*0.9*SQRT(3)</f>
        <v>20.594430512155462</v>
      </c>
      <c r="AJ21" s="1213">
        <f>D21-AI21</f>
        <v>69.405569487844531</v>
      </c>
    </row>
    <row r="22" spans="1:36" ht="18.75" x14ac:dyDescent="0.25">
      <c r="A22" s="1224"/>
      <c r="B22" s="1226"/>
      <c r="C22" s="1227"/>
      <c r="D22" s="1227"/>
      <c r="E22" s="273" t="s">
        <v>167</v>
      </c>
      <c r="F22" s="470">
        <v>23.1</v>
      </c>
      <c r="G22" s="470">
        <v>15.5</v>
      </c>
      <c r="H22" s="470">
        <v>19.3</v>
      </c>
      <c r="I22" s="470">
        <v>0.8</v>
      </c>
      <c r="J22" s="470">
        <v>1.4</v>
      </c>
      <c r="K22" s="470">
        <v>4.9000000000000004</v>
      </c>
      <c r="L22" s="273">
        <v>7.8</v>
      </c>
      <c r="M22" s="273">
        <v>6.3</v>
      </c>
      <c r="N22" s="273">
        <v>18.5</v>
      </c>
      <c r="O22" s="273">
        <v>1.7</v>
      </c>
      <c r="P22" s="273">
        <v>2.2000000000000002</v>
      </c>
      <c r="Q22" s="273">
        <v>8.4</v>
      </c>
      <c r="R22" s="274">
        <v>228</v>
      </c>
      <c r="S22" s="274">
        <v>224</v>
      </c>
      <c r="T22" s="274">
        <v>230</v>
      </c>
      <c r="U22" s="274">
        <v>230</v>
      </c>
      <c r="V22" s="285">
        <f t="shared" si="0"/>
        <v>19.3</v>
      </c>
      <c r="W22" s="285">
        <f t="shared" si="1"/>
        <v>2.3666666666666667</v>
      </c>
      <c r="X22" s="285">
        <f t="shared" si="2"/>
        <v>10.866666666666667</v>
      </c>
      <c r="Y22" s="286">
        <f t="shared" si="3"/>
        <v>4.1000000000000005</v>
      </c>
      <c r="Z22" s="1198"/>
      <c r="AA22" s="1201"/>
      <c r="AB22" s="1201"/>
      <c r="AC22" s="1201"/>
      <c r="AD22" s="1201"/>
      <c r="AE22" s="1201"/>
      <c r="AF22" s="1201"/>
      <c r="AG22" s="1201"/>
      <c r="AH22" s="1201"/>
      <c r="AI22" s="1214"/>
      <c r="AJ22" s="1214"/>
    </row>
    <row r="23" spans="1:36" ht="19.5" thickBot="1" x14ac:dyDescent="0.3">
      <c r="A23" s="1281"/>
      <c r="B23" s="1282"/>
      <c r="C23" s="1227"/>
      <c r="D23" s="1227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291">
        <f>IF(AND(F23=0,G23=0,H23=0),0,IF(AND(F23=0,G23=0),H23,IF(AND(F23=0,H23=0),G23,IF(AND(G23=0,H23=0),F23,IF(F23=0,(G23+H23)/2,IF(G23=0,(F23+H23)/2,IF(H23=0,(F23+G23)/2,(F23+G23+H23)/3)))))))</f>
        <v>0</v>
      </c>
      <c r="W23" s="291">
        <f t="shared" si="1"/>
        <v>0</v>
      </c>
      <c r="X23" s="291">
        <f t="shared" si="2"/>
        <v>0</v>
      </c>
      <c r="Y23" s="292">
        <f t="shared" si="3"/>
        <v>0</v>
      </c>
      <c r="Z23" s="1292"/>
      <c r="AA23" s="1288"/>
      <c r="AB23" s="1288"/>
      <c r="AC23" s="1288"/>
      <c r="AD23" s="1288"/>
      <c r="AE23" s="1288"/>
      <c r="AF23" s="1288"/>
      <c r="AG23" s="1288"/>
      <c r="AH23" s="1288"/>
      <c r="AI23" s="1289"/>
      <c r="AJ23" s="1289"/>
    </row>
    <row r="24" spans="1:36" ht="19.5" thickBot="1" x14ac:dyDescent="0.3">
      <c r="A24" s="1281"/>
      <c r="B24" s="1282"/>
      <c r="C24" s="1227"/>
      <c r="D24" s="1227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291"/>
      <c r="W24" s="291"/>
      <c r="X24" s="291"/>
      <c r="Y24" s="292"/>
      <c r="Z24" s="1292"/>
      <c r="AA24" s="1288"/>
      <c r="AB24" s="1288"/>
      <c r="AC24" s="1288"/>
      <c r="AD24" s="1288"/>
      <c r="AE24" s="1288"/>
      <c r="AF24" s="1288"/>
      <c r="AG24" s="1288"/>
      <c r="AH24" s="1288"/>
      <c r="AI24" s="1289"/>
      <c r="AJ24" s="1289"/>
    </row>
    <row r="25" spans="1:36" ht="19.5" thickBot="1" x14ac:dyDescent="0.3">
      <c r="A25" s="1281"/>
      <c r="B25" s="1282"/>
      <c r="C25" s="1227"/>
      <c r="D25" s="1227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291"/>
      <c r="W25" s="291"/>
      <c r="X25" s="291"/>
      <c r="Y25" s="292"/>
      <c r="Z25" s="1292"/>
      <c r="AA25" s="1288"/>
      <c r="AB25" s="1288"/>
      <c r="AC25" s="1288"/>
      <c r="AD25" s="1288"/>
      <c r="AE25" s="1288"/>
      <c r="AF25" s="1288"/>
      <c r="AG25" s="1288"/>
      <c r="AH25" s="1288"/>
      <c r="AI25" s="1289"/>
      <c r="AJ25" s="1289"/>
    </row>
    <row r="26" spans="1:36" ht="20.25" customHeight="1" thickBot="1" x14ac:dyDescent="0.3">
      <c r="A26" s="1218"/>
      <c r="B26" s="1220"/>
      <c r="C26" s="1222"/>
      <c r="D26" s="1222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291">
        <f t="shared" ref="V26:V34" si="9">IF(AND(F26=0,G26=0,H26=0),0,IF(AND(F26=0,G26=0),H26,IF(AND(F26=0,H26=0),G26,IF(AND(G26=0,H26=0),F26,IF(F26=0,(G26+H26)/2,IF(G26=0,(F26+H26)/2,IF(H26=0,(F26+G26)/2,(F26+G26+H26)/3)))))))</f>
        <v>0</v>
      </c>
      <c r="W26" s="291">
        <f t="shared" si="1"/>
        <v>0</v>
      </c>
      <c r="X26" s="291">
        <f t="shared" si="2"/>
        <v>0</v>
      </c>
      <c r="Y26" s="292">
        <f t="shared" si="3"/>
        <v>0</v>
      </c>
      <c r="Z26" s="1199"/>
      <c r="AA26" s="1202"/>
      <c r="AB26" s="1202"/>
      <c r="AC26" s="1202"/>
      <c r="AD26" s="1202"/>
      <c r="AE26" s="1202"/>
      <c r="AF26" s="1202"/>
      <c r="AG26" s="1202"/>
      <c r="AH26" s="1202"/>
      <c r="AI26" s="1215"/>
      <c r="AJ26" s="1215"/>
    </row>
    <row r="27" spans="1:36" ht="18.75" x14ac:dyDescent="0.25">
      <c r="A27" s="1217">
        <v>4</v>
      </c>
      <c r="B27" s="1219" t="s">
        <v>144</v>
      </c>
      <c r="C27" s="1221" t="s">
        <v>92</v>
      </c>
      <c r="D27" s="1221">
        <f>100*0.9</f>
        <v>90</v>
      </c>
      <c r="E27" s="296" t="s">
        <v>810</v>
      </c>
      <c r="F27" s="494">
        <v>18.100000000000001</v>
      </c>
      <c r="G27" s="494">
        <v>25.9</v>
      </c>
      <c r="H27" s="494">
        <v>10.1</v>
      </c>
      <c r="I27" s="494">
        <v>3.5</v>
      </c>
      <c r="J27" s="494">
        <v>9.5</v>
      </c>
      <c r="K27" s="494">
        <v>0.5</v>
      </c>
      <c r="L27" s="296">
        <v>3.5</v>
      </c>
      <c r="M27" s="296">
        <v>15.8</v>
      </c>
      <c r="N27" s="296">
        <v>2.9</v>
      </c>
      <c r="O27" s="296">
        <v>2.2999999999999998</v>
      </c>
      <c r="P27" s="296">
        <v>20.2</v>
      </c>
      <c r="Q27" s="296">
        <v>1</v>
      </c>
      <c r="R27" s="296">
        <v>221</v>
      </c>
      <c r="S27" s="296">
        <v>221</v>
      </c>
      <c r="T27" s="296">
        <v>220</v>
      </c>
      <c r="U27" s="296">
        <v>220</v>
      </c>
      <c r="V27" s="298">
        <f t="shared" ref="V27:V30" si="10">IF(AND(F27=0,G27=0,H27=0),0,IF(AND(F27=0,G27=0),H27,IF(AND(F27=0,H27=0),G27,IF(AND(G27=0,H27=0),F27,IF(F27=0,(G27+H27)/2,IF(G27=0,(F27+H27)/2,IF(H27=0,(F27+G27)/2,(F27+G27+H27)/3)))))))</f>
        <v>18.033333333333335</v>
      </c>
      <c r="W27" s="298">
        <f t="shared" ref="W27:W30" si="11">IF(AND(I27=0,J27=0,K27=0),0,IF(AND(I27=0,J27=0),K27,IF(AND(I27=0,K27=0),J27,IF(AND(J27=0,K27=0),I27,IF(I27=0,(J27+K27)/2,IF(J27=0,(I27+K27)/2,IF(K27=0,(I27+J27)/2,(I27+J27+K27)/3)))))))</f>
        <v>4.5</v>
      </c>
      <c r="X27" s="298">
        <f t="shared" ref="X27:X30" si="12">IF(AND(L27=0,M27=0,N27=0),0,IF(AND(L27=0,M27=0),N27,IF(AND(L27=0,N27=0),M27,IF(AND(M27=0,N27=0),L27,IF(L27=0,(M27+N27)/2,IF(M27=0,(L27+N27)/2,IF(N27=0,(L27+M27)/2,(L27+M27+N27)/3)))))))</f>
        <v>7.3999999999999995</v>
      </c>
      <c r="Y27" s="500">
        <f t="shared" ref="Y27:Y30" si="13">IF(AND(O27=0,P27=0,Q27=0),0,IF(AND(O27=0,P27=0),Q27,IF(AND(O27=0,Q27=0),P27,IF(AND(P27=0,Q27=0),O27,IF(O27=0,(P27+Q27)/2,IF(P27=0,(O27+Q27)/2,IF(Q27=0,(O27+P27)/2,(O27+P27+Q27)/3)))))))</f>
        <v>7.833333333333333</v>
      </c>
      <c r="Z27" s="1209">
        <f>SUM(V27:V30)</f>
        <v>26.833333333333336</v>
      </c>
      <c r="AA27" s="1203">
        <f>SUM(W27:W30)</f>
        <v>20.033333333333331</v>
      </c>
      <c r="AB27" s="1203">
        <f>SUM(X27:X30)</f>
        <v>18.766666666666666</v>
      </c>
      <c r="AC27" s="1203">
        <f>SUM(Y27:Y30)</f>
        <v>14.799999999999999</v>
      </c>
      <c r="AD27" s="1203">
        <f t="shared" ref="AD27" si="14">Z27*0.38*0.9*SQRT(3)</f>
        <v>15.895030261059588</v>
      </c>
      <c r="AE27" s="1203">
        <f t="shared" ref="AE27" si="15">AA27*0.38*0.9*SQRT(3)</f>
        <v>11.866972902977404</v>
      </c>
      <c r="AF27" s="1203">
        <f t="shared" ref="AF27" si="16">AB27*0.38*0.9*SQRT(3)</f>
        <v>11.116648493138568</v>
      </c>
      <c r="AG27" s="1203">
        <f t="shared" ref="AG27" si="17">AC27*0.38*0.9*SQRT(3)</f>
        <v>8.7669483675906275</v>
      </c>
      <c r="AH27" s="1203">
        <f>MAX(Z27:AC30)</f>
        <v>26.833333333333336</v>
      </c>
      <c r="AI27" s="1213">
        <f t="shared" ref="AI27" si="18">AH27*0.38*0.9*SQRT(3)</f>
        <v>15.895030261059588</v>
      </c>
      <c r="AJ27" s="1213">
        <f>D27-AI27</f>
        <v>74.104969738940412</v>
      </c>
    </row>
    <row r="28" spans="1:36" ht="18.75" x14ac:dyDescent="0.25">
      <c r="A28" s="1224"/>
      <c r="B28" s="1226"/>
      <c r="C28" s="1227"/>
      <c r="D28" s="1227"/>
      <c r="E28" s="273" t="s">
        <v>811</v>
      </c>
      <c r="F28" s="470">
        <v>14</v>
      </c>
      <c r="G28" s="470">
        <v>3.5</v>
      </c>
      <c r="H28" s="470">
        <v>8.9</v>
      </c>
      <c r="I28" s="470">
        <v>20.5</v>
      </c>
      <c r="J28" s="470">
        <v>15.2</v>
      </c>
      <c r="K28" s="470">
        <v>10.9</v>
      </c>
      <c r="L28" s="273">
        <v>14</v>
      </c>
      <c r="M28" s="273">
        <v>5.7</v>
      </c>
      <c r="N28" s="273">
        <v>14.4</v>
      </c>
      <c r="O28" s="273">
        <v>9.6999999999999993</v>
      </c>
      <c r="P28" s="273">
        <v>3.3</v>
      </c>
      <c r="Q28" s="273">
        <v>7.9</v>
      </c>
      <c r="R28" s="274">
        <v>222</v>
      </c>
      <c r="S28" s="274">
        <v>221</v>
      </c>
      <c r="T28" s="274">
        <v>220</v>
      </c>
      <c r="U28" s="274">
        <v>220</v>
      </c>
      <c r="V28" s="285">
        <f t="shared" si="10"/>
        <v>8.7999999999999989</v>
      </c>
      <c r="W28" s="285">
        <f t="shared" si="11"/>
        <v>15.533333333333333</v>
      </c>
      <c r="X28" s="285">
        <f t="shared" si="12"/>
        <v>11.366666666666667</v>
      </c>
      <c r="Y28" s="498">
        <f t="shared" si="13"/>
        <v>6.9666666666666659</v>
      </c>
      <c r="Z28" s="1198"/>
      <c r="AA28" s="1201"/>
      <c r="AB28" s="1201"/>
      <c r="AC28" s="1201"/>
      <c r="AD28" s="1201"/>
      <c r="AE28" s="1201"/>
      <c r="AF28" s="1201"/>
      <c r="AG28" s="1201"/>
      <c r="AH28" s="1201"/>
      <c r="AI28" s="1214"/>
      <c r="AJ28" s="1214"/>
    </row>
    <row r="29" spans="1:36" ht="18.75" x14ac:dyDescent="0.25">
      <c r="A29" s="1224"/>
      <c r="B29" s="1226"/>
      <c r="C29" s="1227"/>
      <c r="D29" s="122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85">
        <f t="shared" si="10"/>
        <v>0</v>
      </c>
      <c r="W29" s="285">
        <f t="shared" si="11"/>
        <v>0</v>
      </c>
      <c r="X29" s="285">
        <f t="shared" si="12"/>
        <v>0</v>
      </c>
      <c r="Y29" s="498">
        <f t="shared" si="13"/>
        <v>0</v>
      </c>
      <c r="Z29" s="1198"/>
      <c r="AA29" s="1201"/>
      <c r="AB29" s="1201"/>
      <c r="AC29" s="1201"/>
      <c r="AD29" s="1201"/>
      <c r="AE29" s="1201"/>
      <c r="AF29" s="1201"/>
      <c r="AG29" s="1201"/>
      <c r="AH29" s="1201"/>
      <c r="AI29" s="1214"/>
      <c r="AJ29" s="1214"/>
    </row>
    <row r="30" spans="1:36" ht="19.5" thickBot="1" x14ac:dyDescent="0.3">
      <c r="A30" s="1218"/>
      <c r="B30" s="1220"/>
      <c r="C30" s="1222"/>
      <c r="D30" s="1222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80"/>
      <c r="S30" s="280"/>
      <c r="T30" s="280"/>
      <c r="U30" s="280"/>
      <c r="V30" s="291">
        <f t="shared" si="10"/>
        <v>0</v>
      </c>
      <c r="W30" s="291">
        <f t="shared" si="11"/>
        <v>0</v>
      </c>
      <c r="X30" s="291">
        <f t="shared" si="12"/>
        <v>0</v>
      </c>
      <c r="Y30" s="499">
        <f t="shared" si="13"/>
        <v>0</v>
      </c>
      <c r="Z30" s="1199"/>
      <c r="AA30" s="1202"/>
      <c r="AB30" s="1202"/>
      <c r="AC30" s="1202"/>
      <c r="AD30" s="1202"/>
      <c r="AE30" s="1202"/>
      <c r="AF30" s="1202"/>
      <c r="AG30" s="1202"/>
      <c r="AH30" s="1202"/>
      <c r="AI30" s="1215"/>
      <c r="AJ30" s="1215"/>
    </row>
    <row r="31" spans="1:36" ht="18.75" x14ac:dyDescent="0.25">
      <c r="A31" s="1217">
        <v>4</v>
      </c>
      <c r="B31" s="1219" t="s">
        <v>1053</v>
      </c>
      <c r="C31" s="1221" t="s">
        <v>103</v>
      </c>
      <c r="D31" s="1221">
        <f>250*0.9</f>
        <v>225</v>
      </c>
      <c r="E31" s="494" t="s">
        <v>506</v>
      </c>
      <c r="F31" s="494">
        <v>0</v>
      </c>
      <c r="G31" s="494">
        <v>4.2</v>
      </c>
      <c r="H31" s="494">
        <v>1.4</v>
      </c>
      <c r="I31" s="494">
        <v>0.1</v>
      </c>
      <c r="J31" s="494">
        <v>7.3</v>
      </c>
      <c r="K31" s="494">
        <v>2.6</v>
      </c>
      <c r="L31" s="296">
        <v>0</v>
      </c>
      <c r="M31" s="296">
        <v>6.4</v>
      </c>
      <c r="N31" s="296">
        <v>8.5</v>
      </c>
      <c r="O31" s="296">
        <v>3.2</v>
      </c>
      <c r="P31" s="296">
        <v>7.2</v>
      </c>
      <c r="Q31" s="296">
        <v>8.4</v>
      </c>
      <c r="R31" s="296">
        <v>230</v>
      </c>
      <c r="S31" s="296">
        <v>230</v>
      </c>
      <c r="T31" s="296">
        <v>230</v>
      </c>
      <c r="U31" s="296">
        <v>230</v>
      </c>
      <c r="V31" s="298">
        <f t="shared" si="9"/>
        <v>2.8</v>
      </c>
      <c r="W31" s="298">
        <f t="shared" si="1"/>
        <v>3.3333333333333335</v>
      </c>
      <c r="X31" s="298">
        <f t="shared" si="2"/>
        <v>7.45</v>
      </c>
      <c r="Y31" s="299">
        <f t="shared" si="3"/>
        <v>6.2666666666666666</v>
      </c>
      <c r="Z31" s="1209">
        <f>SUM(V31:V34)</f>
        <v>11.399999999999999</v>
      </c>
      <c r="AA31" s="1203">
        <f>SUM(W31:W34)</f>
        <v>10.366666666666667</v>
      </c>
      <c r="AB31" s="1203">
        <f>SUM(X31:X34)</f>
        <v>12.583333333333334</v>
      </c>
      <c r="AC31" s="1203">
        <f>SUM(Y31:Y34)</f>
        <v>12.633333333333333</v>
      </c>
      <c r="AD31" s="1203">
        <f t="shared" ref="AD31" si="19">Z31*0.38*0.9*SQRT(3)</f>
        <v>6.7529196885495386</v>
      </c>
      <c r="AE31" s="1203">
        <f t="shared" si="5"/>
        <v>6.140812933154697</v>
      </c>
      <c r="AF31" s="1203">
        <f t="shared" si="5"/>
        <v>7.453880650372664</v>
      </c>
      <c r="AG31" s="1203">
        <f t="shared" si="5"/>
        <v>7.4834987191820908</v>
      </c>
      <c r="AH31" s="1203">
        <f>MAX(Z31:AC34)</f>
        <v>12.633333333333333</v>
      </c>
      <c r="AI31" s="1213">
        <f t="shared" ref="AI31" si="20">AH31*0.38*0.9*SQRT(3)</f>
        <v>7.4834987191820908</v>
      </c>
      <c r="AJ31" s="1213">
        <f>D31-AI31</f>
        <v>217.51650128081792</v>
      </c>
    </row>
    <row r="32" spans="1:36" ht="18.75" x14ac:dyDescent="0.25">
      <c r="A32" s="1224"/>
      <c r="B32" s="1226"/>
      <c r="C32" s="1227"/>
      <c r="D32" s="1227"/>
      <c r="E32" s="470"/>
      <c r="F32" s="470"/>
      <c r="G32" s="470"/>
      <c r="H32" s="470"/>
      <c r="I32" s="470"/>
      <c r="J32" s="470"/>
      <c r="K32" s="470"/>
      <c r="L32" s="273"/>
      <c r="M32" s="273"/>
      <c r="N32" s="273"/>
      <c r="O32" s="273"/>
      <c r="P32" s="273"/>
      <c r="Q32" s="273"/>
      <c r="R32" s="274"/>
      <c r="S32" s="274"/>
      <c r="T32" s="274"/>
      <c r="U32" s="274"/>
      <c r="V32" s="285">
        <f t="shared" si="9"/>
        <v>0</v>
      </c>
      <c r="W32" s="285">
        <f t="shared" si="1"/>
        <v>0</v>
      </c>
      <c r="X32" s="285">
        <f t="shared" si="2"/>
        <v>0</v>
      </c>
      <c r="Y32" s="286">
        <f t="shared" si="3"/>
        <v>0</v>
      </c>
      <c r="Z32" s="1198"/>
      <c r="AA32" s="1201"/>
      <c r="AB32" s="1201"/>
      <c r="AC32" s="1201"/>
      <c r="AD32" s="1201"/>
      <c r="AE32" s="1201"/>
      <c r="AF32" s="1201"/>
      <c r="AG32" s="1201"/>
      <c r="AH32" s="1201"/>
      <c r="AI32" s="1214"/>
      <c r="AJ32" s="1214"/>
    </row>
    <row r="33" spans="1:36" ht="19.5" thickBot="1" x14ac:dyDescent="0.3">
      <c r="A33" s="1224"/>
      <c r="B33" s="1226"/>
      <c r="C33" s="1227"/>
      <c r="D33" s="1227"/>
      <c r="E33" s="547" t="s">
        <v>1052</v>
      </c>
      <c r="F33" s="547">
        <v>11.5</v>
      </c>
      <c r="G33" s="547">
        <v>8</v>
      </c>
      <c r="H33" s="547">
        <v>6.3</v>
      </c>
      <c r="I33" s="547">
        <v>5.7</v>
      </c>
      <c r="J33" s="547">
        <v>9.9</v>
      </c>
      <c r="K33" s="547">
        <v>5.5</v>
      </c>
      <c r="L33" s="277">
        <v>3</v>
      </c>
      <c r="M33" s="277">
        <v>10</v>
      </c>
      <c r="N33" s="277">
        <v>2.4</v>
      </c>
      <c r="O33" s="277">
        <v>5.2</v>
      </c>
      <c r="P33" s="277">
        <v>11.7</v>
      </c>
      <c r="Q33" s="277">
        <v>2.2000000000000002</v>
      </c>
      <c r="R33" s="277">
        <v>230</v>
      </c>
      <c r="S33" s="277">
        <v>230</v>
      </c>
      <c r="T33" s="277">
        <v>230</v>
      </c>
      <c r="U33" s="277">
        <v>230</v>
      </c>
      <c r="V33" s="285">
        <f t="shared" si="9"/>
        <v>8.6</v>
      </c>
      <c r="W33" s="285">
        <f t="shared" si="1"/>
        <v>7.0333333333333341</v>
      </c>
      <c r="X33" s="285">
        <f t="shared" si="2"/>
        <v>5.1333333333333337</v>
      </c>
      <c r="Y33" s="286">
        <f t="shared" si="3"/>
        <v>6.3666666666666663</v>
      </c>
      <c r="Z33" s="1198"/>
      <c r="AA33" s="1201"/>
      <c r="AB33" s="1201"/>
      <c r="AC33" s="1201"/>
      <c r="AD33" s="1201"/>
      <c r="AE33" s="1201"/>
      <c r="AF33" s="1201"/>
      <c r="AG33" s="1201"/>
      <c r="AH33" s="1201"/>
      <c r="AI33" s="1214"/>
      <c r="AJ33" s="1214"/>
    </row>
    <row r="34" spans="1:36" ht="19.5" thickBot="1" x14ac:dyDescent="0.3">
      <c r="A34" s="1218"/>
      <c r="B34" s="1220"/>
      <c r="C34" s="1222"/>
      <c r="D34" s="1222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80"/>
      <c r="S34" s="280"/>
      <c r="T34" s="280"/>
      <c r="U34" s="280"/>
      <c r="V34" s="291">
        <f t="shared" si="9"/>
        <v>0</v>
      </c>
      <c r="W34" s="291">
        <f t="shared" si="1"/>
        <v>0</v>
      </c>
      <c r="X34" s="291">
        <f t="shared" si="2"/>
        <v>0</v>
      </c>
      <c r="Y34" s="292">
        <f t="shared" si="3"/>
        <v>0</v>
      </c>
      <c r="Z34" s="1199"/>
      <c r="AA34" s="1202"/>
      <c r="AB34" s="1202"/>
      <c r="AC34" s="1202"/>
      <c r="AD34" s="1202"/>
      <c r="AE34" s="1202"/>
      <c r="AF34" s="1202"/>
      <c r="AG34" s="1202"/>
      <c r="AH34" s="1202"/>
      <c r="AI34" s="1215"/>
      <c r="AJ34" s="1215"/>
    </row>
  </sheetData>
  <sheetProtection formatCells="0" formatColumns="0" formatRows="0" insertRows="0"/>
  <mergeCells count="105">
    <mergeCell ref="AE31:AE34"/>
    <mergeCell ref="AF31:AF34"/>
    <mergeCell ref="AG31:AG34"/>
    <mergeCell ref="AH31:AH34"/>
    <mergeCell ref="AF27:AF30"/>
    <mergeCell ref="AG27:AG30"/>
    <mergeCell ref="AH27:AH30"/>
    <mergeCell ref="AI27:AI30"/>
    <mergeCell ref="AJ27:AJ30"/>
    <mergeCell ref="AE27:AE30"/>
    <mergeCell ref="AI31:AI34"/>
    <mergeCell ref="AJ31:AJ34"/>
    <mergeCell ref="AD21:AD26"/>
    <mergeCell ref="AE21:AE26"/>
    <mergeCell ref="AF21:AF26"/>
    <mergeCell ref="AG21:AG26"/>
    <mergeCell ref="AH21:AH26"/>
    <mergeCell ref="AI21:AI26"/>
    <mergeCell ref="A27:A30"/>
    <mergeCell ref="B27:B30"/>
    <mergeCell ref="C27:C30"/>
    <mergeCell ref="D27:D30"/>
    <mergeCell ref="Z27:Z30"/>
    <mergeCell ref="AA27:AA30"/>
    <mergeCell ref="AB27:AB30"/>
    <mergeCell ref="AC27:AC30"/>
    <mergeCell ref="AD27:AD30"/>
    <mergeCell ref="A31:A34"/>
    <mergeCell ref="B31:B34"/>
    <mergeCell ref="C31:C34"/>
    <mergeCell ref="D31:D34"/>
    <mergeCell ref="Z31:Z34"/>
    <mergeCell ref="AA31:AA34"/>
    <mergeCell ref="AB31:AB34"/>
    <mergeCell ref="AC31:AC34"/>
    <mergeCell ref="AD31:AD34"/>
    <mergeCell ref="AI18:AI20"/>
    <mergeCell ref="AJ18:AJ20"/>
    <mergeCell ref="A21:A26"/>
    <mergeCell ref="B21:B26"/>
    <mergeCell ref="C21:C26"/>
    <mergeCell ref="D21:D26"/>
    <mergeCell ref="Z21:Z26"/>
    <mergeCell ref="AA21:AA26"/>
    <mergeCell ref="AB21:AB26"/>
    <mergeCell ref="AC21:AC26"/>
    <mergeCell ref="AC18:AC20"/>
    <mergeCell ref="AD18:AD20"/>
    <mergeCell ref="AE18:AE20"/>
    <mergeCell ref="AF18:AF20"/>
    <mergeCell ref="AG18:AG20"/>
    <mergeCell ref="AH18:AH20"/>
    <mergeCell ref="A18:A20"/>
    <mergeCell ref="B18:B20"/>
    <mergeCell ref="C18:C20"/>
    <mergeCell ref="D18:D20"/>
    <mergeCell ref="Z18:Z20"/>
    <mergeCell ref="AA18:AA20"/>
    <mergeCell ref="AB18:AB20"/>
    <mergeCell ref="AJ21:AJ26"/>
    <mergeCell ref="AB12:AB17"/>
    <mergeCell ref="AC12:AC17"/>
    <mergeCell ref="A12:A17"/>
    <mergeCell ref="B12:B17"/>
    <mergeCell ref="C12:C17"/>
    <mergeCell ref="D12:D17"/>
    <mergeCell ref="Z12:Z17"/>
    <mergeCell ref="AA12:AA17"/>
    <mergeCell ref="Z8:AC9"/>
    <mergeCell ref="R10:S10"/>
    <mergeCell ref="T10:U10"/>
    <mergeCell ref="V10:W10"/>
    <mergeCell ref="X10:Y10"/>
    <mergeCell ref="Z10:AA10"/>
    <mergeCell ref="AB10:AC10"/>
    <mergeCell ref="AH12:AH17"/>
    <mergeCell ref="AI12:AI17"/>
    <mergeCell ref="AJ12:AJ17"/>
    <mergeCell ref="AD12:AD17"/>
    <mergeCell ref="AE12:AE17"/>
    <mergeCell ref="AF12:AF17"/>
    <mergeCell ref="AG12:AG17"/>
    <mergeCell ref="AI8:AI11"/>
    <mergeCell ref="AJ8:AJ11"/>
    <mergeCell ref="AD10:AE10"/>
    <mergeCell ref="AF10:AG10"/>
    <mergeCell ref="B2:Q3"/>
    <mergeCell ref="F5:U6"/>
    <mergeCell ref="V5:AH6"/>
    <mergeCell ref="A8:A11"/>
    <mergeCell ref="B8:B11"/>
    <mergeCell ref="C8:C11"/>
    <mergeCell ref="D8:D11"/>
    <mergeCell ref="E8:E11"/>
    <mergeCell ref="F8:Q8"/>
    <mergeCell ref="R8:U9"/>
    <mergeCell ref="AD8:AG9"/>
    <mergeCell ref="AH8:AH11"/>
    <mergeCell ref="F9:K9"/>
    <mergeCell ref="L9:Q9"/>
    <mergeCell ref="F10:H10"/>
    <mergeCell ref="I10:K10"/>
    <mergeCell ref="L10:N10"/>
    <mergeCell ref="O10:Q10"/>
    <mergeCell ref="V8:Y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5</vt:i4>
      </vt:variant>
    </vt:vector>
  </HeadingPairs>
  <TitlesOfParts>
    <vt:vector size="26" baseType="lpstr">
      <vt:lpstr>4</vt:lpstr>
      <vt:lpstr> 7 </vt:lpstr>
      <vt:lpstr>8</vt:lpstr>
      <vt:lpstr>Корф</vt:lpstr>
      <vt:lpstr>9</vt:lpstr>
      <vt:lpstr>10</vt:lpstr>
      <vt:lpstr>11</vt:lpstr>
      <vt:lpstr>12</vt:lpstr>
      <vt:lpstr>Анавгай</vt:lpstr>
      <vt:lpstr>14</vt:lpstr>
      <vt:lpstr>Эссо</vt:lpstr>
      <vt:lpstr>16</vt:lpstr>
      <vt:lpstr>17</vt:lpstr>
      <vt:lpstr>19</vt:lpstr>
      <vt:lpstr>22</vt:lpstr>
      <vt:lpstr>23</vt:lpstr>
      <vt:lpstr>Лист2</vt:lpstr>
      <vt:lpstr>Лист3</vt:lpstr>
      <vt:lpstr>лесная</vt:lpstr>
      <vt:lpstr>Лист1</vt:lpstr>
      <vt:lpstr>Слаутное</vt:lpstr>
      <vt:lpstr>' 7 '!Область_печати</vt:lpstr>
      <vt:lpstr>'17'!Область_печати</vt:lpstr>
      <vt:lpstr>'23'!Область_печати</vt:lpstr>
      <vt:lpstr>'8'!Область_печати</vt:lpstr>
      <vt:lpstr>Корф!Область_печати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2022-06-27T03:32:42Z</dcterms:modified>
</cp:coreProperties>
</file>